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0_README" sheetId="1" state="visible" r:id="rId3"/>
    <sheet name="00_Bargain" sheetId="2" state="visible" r:id="rId4"/>
    <sheet name="00_Renovation" sheetId="3" state="visible" r:id="rId5"/>
    <sheet name="00_Risk" sheetId="4" state="visible" r:id="rId6"/>
    <sheet name="01_Properties" sheetId="5" state="visible" r:id="rId7"/>
    <sheet name="02_Financials" sheetId="6" state="visible" r:id="rId8"/>
    <sheet name="03_Assumptions" sheetId="7" state="visible" r:id="rId9"/>
    <sheet name="04_Area_Stats" sheetId="8" state="visible" r:id="rId10"/>
    <sheet name="05_Shortlist" sheetId="9" state="visible" r:id="rId11"/>
    <sheet name="06_Changelog" sheetId="10" state="visible" r:id="rId12"/>
  </sheets>
  <definedNames>
    <definedName function="false" hidden="true" localSheetId="1" name="_xlnm._FilterDatabase" vbProcedure="false">00_Bargain!$A$4:$R$54</definedName>
    <definedName function="false" hidden="true" localSheetId="2" name="_xlnm._FilterDatabase" vbProcedure="false">00_Renovation!$A$4:$T$54</definedName>
    <definedName function="false" hidden="true" localSheetId="3" name="_xlnm._FilterDatabase" vbProcedure="false">00_Risk!$A$4:$K$44</definedName>
    <definedName function="false" hidden="true" localSheetId="4" name="_xlnm._FilterDatabase" vbProcedure="false">01_Properties!$A$1:$BN$51</definedName>
  </definedNames>
  <calcPr calcId="0" fullCalcOnLoad="1"/>
  <extLst>
    <ext xmlns:loext="http://schemas.libreoffice.org/" uri="{7626C862-2A13-11E5-B345-FEFF819CDC9F}">
      <loext:extCalcPr stringRefSyntax="ExcelA1"/>
    </ext>
  </extLst>
</workbook>
</file>

<file path=xl/sharedStrings.xml><?xml version="1.0" encoding="utf-8"?>
<sst xmlns="http://schemas.openxmlformats.org/spreadsheetml/2006/main" count="419" uniqueCount="334">
  <si>
    <t xml:space="preserve">PROPERTY SCOUT — EXPORT TEMPLATE  ·  rev 3</t>
  </si>
  <si>
    <t xml:space="preserve">Delivery contract for the Excel export. Tab names, headers and column order must match this file exactly.</t>
  </si>
  <si>
    <t xml:space="preserve">TAB</t>
  </si>
  <si>
    <t xml:space="preserve">PURPOSE</t>
  </si>
  <si>
    <t xml:space="preserve">00_Bargain</t>
  </si>
  <si>
    <t xml:space="preserve">Lens: priced below the area median. Ships as the first tab when exporting from Bargain mode.</t>
  </si>
  <si>
    <t xml:space="preserve">00_Renovation</t>
  </si>
  <si>
    <t xml:space="preserve">Lens: how much renovation budget the deal can carry. First tab in Renovation mode.</t>
  </si>
  <si>
    <t xml:space="preserve">00_Risk</t>
  </si>
  <si>
    <t xml:space="preserve">One row PER FLAG, not per property. A due-diligence checklist to hand a lawyer.</t>
  </si>
  <si>
    <t xml:space="preserve">01_Properties</t>
  </si>
  <si>
    <t xml:space="preserve">One row per listing. Written by the app. The primary output; the three lenses reference it.</t>
  </si>
  <si>
    <t xml:space="preserve">02_Financials</t>
  </si>
  <si>
    <t xml:space="preserve">Investment model per property.</t>
  </si>
  <si>
    <t xml:space="preserve">03_Assumptions</t>
  </si>
  <si>
    <t xml:space="preserve">Every lever — financing, costs, scoring weights, mode settings. No hardcoded numbers elsewhere.</t>
  </si>
  <si>
    <t xml:space="preserve">04_Area_Stats</t>
  </si>
  <si>
    <t xml:space="preserve">Municipality benchmarks. Feeds median, renovated median and rent lookups.</t>
  </si>
  <si>
    <t xml:space="preserve">05_Shortlist</t>
  </si>
  <si>
    <t xml:space="preserve">Manual pipeline. Never overwritten by a run.</t>
  </si>
  <si>
    <t xml:space="preserve">06_Changelog</t>
  </si>
  <si>
    <t xml:space="preserve">Append-only diff vs the previous run.</t>
  </si>
  <si>
    <t xml:space="preserve">COLOUR LEGEND</t>
  </si>
  <si>
    <t xml:space="preserve">Blue on yellow</t>
  </si>
  <si>
    <t xml:space="preserve">Input cell — yours to change.</t>
  </si>
  <si>
    <t xml:space="preserve">Black</t>
  </si>
  <si>
    <t xml:space="preserve">Formula — do not overwrite.</t>
  </si>
  <si>
    <t xml:space="preserve">Green</t>
  </si>
  <si>
    <t xml:space="preserve">Link to another tab — do not overwrite.</t>
  </si>
  <si>
    <t xml:space="preserve">RULES FOR THE DEVELOPER</t>
  </si>
  <si>
    <t xml:space="preserve">1.</t>
  </si>
  <si>
    <t xml:space="preserve">01_Properties headers in row 1, data from row 2. Never insert a title row above it.</t>
  </si>
  <si>
    <t xml:space="preserve">2.</t>
  </si>
  <si>
    <t xml:space="preserve">Derived columns ship as LIVE FORMULAS referencing 03_Assumptions. Never as frozen values.</t>
  </si>
  <si>
    <t xml:space="preserve">3.</t>
  </si>
  <si>
    <t xml:space="preserve">The three lens tabs are row-aligned to 01_Properties (lens row n = properties row n). Sort before writing.</t>
  </si>
  <si>
    <t xml:space="preserve">4.</t>
  </si>
  <si>
    <t xml:space="preserve">00_Risk is written by the app, one row per detected flag. It has no formulas.</t>
  </si>
  <si>
    <t xml:space="preserve">5.</t>
  </si>
  <si>
    <t xml:space="preserve">AI-derived values only fill gaps where the portal's own field was empty. 'AI Fields Filled' records which.</t>
  </si>
  <si>
    <t xml:space="preserve">6.</t>
  </si>
  <si>
    <t xml:space="preserve">Booleans are the strings Y / N / blank. Dates ISO. Prices integer EUR, no symbol in the value.</t>
  </si>
  <si>
    <t xml:space="preserve">7.</t>
  </si>
  <si>
    <t xml:space="preserve">Municipality must match 04_Area_Stats column A exactly, accents included, or lookups return blank.</t>
  </si>
  <si>
    <t xml:space="preserve">8.</t>
  </si>
  <si>
    <t xml:space="preserve">Re-exporting must preserve 05_Shortlist and every yellow input cell.</t>
  </si>
  <si>
    <t xml:space="preserve">9.</t>
  </si>
  <si>
    <t xml:space="preserve">Two EXAMPLE rows are included. Delete them before the first real run.</t>
  </si>
  <si>
    <t xml:space="preserve">BARGAIN LENS — priced below what this area normally costs</t>
  </si>
  <si>
    <t xml:space="preserve">Row-aligned to 01_Properties. Sort by Gap % before writing. The Gap in euros is the number that decides — the percentage is an abstraction.</t>
  </si>
  <si>
    <t xml:space="preserve">Property ID</t>
  </si>
  <si>
    <t xml:space="preserve">Title</t>
  </si>
  <si>
    <t xml:space="preserve">Municipality</t>
  </si>
  <si>
    <t xml:space="preserve">Price</t>
  </si>
  <si>
    <t xml:space="preserve">Built m2</t>
  </si>
  <si>
    <t xml:space="preserve">EUR per m2</t>
  </si>
  <si>
    <t xml:space="preserve">Area Median EUR/m2</t>
  </si>
  <si>
    <t xml:space="preserve">Area Median Value</t>
  </si>
  <si>
    <t xml:space="preserve">GAP EUR</t>
  </si>
  <si>
    <t xml:space="preserve">Gap %</t>
  </si>
  <si>
    <t xml:space="preserve">Suggested Opening Offer</t>
  </si>
  <si>
    <t xml:space="preserve">Price Drops</t>
  </si>
  <si>
    <t xml:space="preserve">Total Drop %</t>
  </si>
  <si>
    <t xml:space="preserve">Days on Market</t>
  </si>
  <si>
    <t xml:space="preserve">Portal Spread EUR</t>
  </si>
  <si>
    <t xml:space="preserve">Motivation Signals</t>
  </si>
  <si>
    <t xml:space="preserve">Risk Flags</t>
  </si>
  <si>
    <t xml:space="preserve">Source</t>
  </si>
  <si>
    <t xml:space="preserve">GAP EUR = what this property 'should' cost in this area, minus the asking price. Positive = priced under the area median.</t>
  </si>
  <si>
    <t xml:space="preserve">Suggested Opening Offer = asking price minus (gap × opening-offer factor). Set the factor in 03_Assumptions B37.</t>
  </si>
  <si>
    <t xml:space="preserve">RENOVATION LENS — how much budget the deal can carry</t>
  </si>
  <si>
    <t xml:space="preserve">Sort by Reno Headroom before writing. Headroom is the ceiling: spend more than this and the deal stops beating the area's renovated stock. Reno Budget is yours to override.</t>
  </si>
  <si>
    <t xml:space="preserve">EUR per m2 now</t>
  </si>
  <si>
    <t xml:space="preserve">Median Renovated EUR/m2</t>
  </si>
  <si>
    <t xml:space="preserve">Purchase Costs</t>
  </si>
  <si>
    <t xml:space="preserve">RENO HEADROOM EUR</t>
  </si>
  <si>
    <t xml:space="preserve">Reno Budget</t>
  </si>
  <si>
    <t xml:space="preserve">Total In</t>
  </si>
  <si>
    <t xml:space="preserve">EUR per m2 all-in</t>
  </si>
  <si>
    <t xml:space="preserve">Margin EUR</t>
  </si>
  <si>
    <t xml:space="preserve">Margin %</t>
  </si>
  <si>
    <t xml:space="preserve">Reno Scope</t>
  </si>
  <si>
    <t xml:space="preserve">Reno Blockers</t>
  </si>
  <si>
    <t xml:space="preserve">Year Built</t>
  </si>
  <si>
    <t xml:space="preserve">Floor</t>
  </si>
  <si>
    <t xml:space="preserve">Lift</t>
  </si>
  <si>
    <t xml:space="preserve">Condition</t>
  </si>
  <si>
    <t xml:space="preserve">RENO HEADROOM = (m² × renovated median × target margin) − price − purchase costs. The ceiling, not a plan.</t>
  </si>
  <si>
    <t xml:space="preserve">Leave Reno Budget blank and the sheet uses the headroom. Type a real quote in and everything downstream moves.</t>
  </si>
  <si>
    <t xml:space="preserve">A FULL scope with no blockers is the sweet spot. A COSMETIC scope with a protected-building blocker is a trap.</t>
  </si>
  <si>
    <t xml:space="preserve">RISK LENS — one row PER FLAG, not per property</t>
  </si>
  <si>
    <t xml:space="preserve">Written by the app, no formulas. A property with three flags gets three rows. This is the sheet you hand a lawyer or take to a viewing.</t>
  </si>
  <si>
    <t xml:space="preserve">Property</t>
  </si>
  <si>
    <t xml:space="preserve">Flag</t>
  </si>
  <si>
    <t xml:space="preserve">Tier</t>
  </si>
  <si>
    <t xml:space="preserve">Source sentence (ES)</t>
  </si>
  <si>
    <t xml:space="preserve">What it means</t>
  </si>
  <si>
    <t xml:space="preserve">Verify with</t>
  </si>
  <si>
    <t xml:space="preserve">Checked?</t>
  </si>
  <si>
    <t xml:space="preserve">Outcome</t>
  </si>
  <si>
    <t xml:space="preserve">FTC-0044501</t>
  </si>
  <si>
    <t xml:space="preserve">EXAMPLE — Townhouse with private pool</t>
  </si>
  <si>
    <t xml:space="preserve">Nerja</t>
  </si>
  <si>
    <t xml:space="preserve">TENANTED</t>
  </si>
  <si>
    <t xml:space="preserve">Negotiable</t>
  </si>
  <si>
    <t xml:space="preserve">actualmente alquilado con contrato hasta 2028</t>
  </si>
  <si>
    <t xml:space="preserve">Du övertar en hyresgäst med kontrakt till 2028. Kan inte tillträda själv före dess.</t>
  </si>
  <si>
    <t xml:space="preserve">Kontraktet + nota simple</t>
  </si>
  <si>
    <t xml:space="preserve">REFORMA_INTEGRAL</t>
  </si>
  <si>
    <t xml:space="preserve">necesita reforma integral</t>
  </si>
  <si>
    <t xml:space="preserve">Genomgående renovering krävs. Räkna med hela budgeten, inte kosmetika.</t>
  </si>
  <si>
    <t xml:space="preserve">Byggkonsult på plats</t>
  </si>
  <si>
    <t xml:space="preserve">Dealbreaker = walk away unless you specifically want that structure.  Costly = buyable, changes the price you should pay.</t>
  </si>
  <si>
    <t xml:space="preserve">Negotiable = not a fault. It is a discount you may be able to use — present it as neutral, never as alarming.</t>
  </si>
  <si>
    <t xml:space="preserve">Source Listing ID</t>
  </si>
  <si>
    <t xml:space="preserve">URL</t>
  </si>
  <si>
    <t xml:space="preserve">First Seen</t>
  </si>
  <si>
    <t xml:space="preserve">Last Seen</t>
  </si>
  <si>
    <t xml:space="preserve">Status</t>
  </si>
  <si>
    <t xml:space="preserve">Operation</t>
  </si>
  <si>
    <t xml:space="preserve">Property Type</t>
  </si>
  <si>
    <t xml:space="preserve">Country</t>
  </si>
  <si>
    <t xml:space="preserve">Region</t>
  </si>
  <si>
    <t xml:space="preserve">Province</t>
  </si>
  <si>
    <t xml:space="preserve">District / Barrio</t>
  </si>
  <si>
    <t xml:space="preserve">Postal Code</t>
  </si>
  <si>
    <t xml:space="preserve">Latitude</t>
  </si>
  <si>
    <t xml:space="preserve">Longitude</t>
  </si>
  <si>
    <t xml:space="preserve">Price (EUR)</t>
  </si>
  <si>
    <t xml:space="preserve">Previous Price (EUR)</t>
  </si>
  <si>
    <t xml:space="preserve">Price Change %</t>
  </si>
  <si>
    <t xml:space="preserve">Usable m2</t>
  </si>
  <si>
    <t xml:space="preserve">Plot m2</t>
  </si>
  <si>
    <t xml:space="preserve">vs Area Median %</t>
  </si>
  <si>
    <t xml:space="preserve">Rooms</t>
  </si>
  <si>
    <t xml:space="preserve">Bathrooms</t>
  </si>
  <si>
    <t xml:space="preserve">Energy Rating</t>
  </si>
  <si>
    <t xml:space="preserve">Terrace</t>
  </si>
  <si>
    <t xml:space="preserve">Garden</t>
  </si>
  <si>
    <t xml:space="preserve">Pool</t>
  </si>
  <si>
    <t xml:space="preserve">Parking</t>
  </si>
  <si>
    <t xml:space="preserve">Storage</t>
  </si>
  <si>
    <t xml:space="preserve">Sea View</t>
  </si>
  <si>
    <t xml:space="preserve">Air Con</t>
  </si>
  <si>
    <t xml:space="preserve">Furnished</t>
  </si>
  <si>
    <t xml:space="preserve">Community Fee EUR/mo</t>
  </si>
  <si>
    <t xml:space="preserve">IBI EUR/yr</t>
  </si>
  <si>
    <t xml:space="preserve">Area Rent EUR/m2/mo</t>
  </si>
  <si>
    <t xml:space="preserve">Est. Monthly Rent EUR</t>
  </si>
  <si>
    <t xml:space="preserve">Gross Yield %</t>
  </si>
  <si>
    <t xml:space="preserve">Score</t>
  </si>
  <si>
    <t xml:space="preserve">Agency</t>
  </si>
  <si>
    <t xml:space="preserve">Agent Phone</t>
  </si>
  <si>
    <t xml:space="preserve">Photos</t>
  </si>
  <si>
    <t xml:space="preserve">Main Photo URL</t>
  </si>
  <si>
    <t xml:space="preserve">Cadastral Ref</t>
  </si>
  <si>
    <t xml:space="preserve">Portals Listed On</t>
  </si>
  <si>
    <t xml:space="preserve">Risk Tier</t>
  </si>
  <si>
    <t xml:space="preserve">AI Summary (SV)</t>
  </si>
  <si>
    <t xml:space="preserve">AI Fields Filled</t>
  </si>
  <si>
    <t xml:space="preserve">Notes</t>
  </si>
  <si>
    <t xml:space="preserve">IDL-0091238</t>
  </si>
  <si>
    <t xml:space="preserve">Idealista</t>
  </si>
  <si>
    <t xml:space="preserve">91238412</t>
  </si>
  <si>
    <t xml:space="preserve">https://www.idealista.com/inmueble/91238412/</t>
  </si>
  <si>
    <t xml:space="preserve">2026-08-04</t>
  </si>
  <si>
    <t xml:space="preserve">2026-08-19</t>
  </si>
  <si>
    <t xml:space="preserve">Shortlist</t>
  </si>
  <si>
    <t xml:space="preserve">EXAMPLE — 3-bed apartment, 2 min from Playa del Cura</t>
  </si>
  <si>
    <t xml:space="preserve">Sale</t>
  </si>
  <si>
    <t xml:space="preserve">Apartment</t>
  </si>
  <si>
    <t xml:space="preserve">ES</t>
  </si>
  <si>
    <t xml:space="preserve">Comunidad Valenciana</t>
  </si>
  <si>
    <t xml:space="preserve">Alicante</t>
  </si>
  <si>
    <t xml:space="preserve">Torrevieja</t>
  </si>
  <si>
    <t xml:space="preserve">Playa del Cura</t>
  </si>
  <si>
    <t xml:space="preserve">03181</t>
  </si>
  <si>
    <t xml:space="preserve">4</t>
  </si>
  <si>
    <t xml:space="preserve">Good</t>
  </si>
  <si>
    <t xml:space="preserve">E</t>
  </si>
  <si>
    <t xml:space="preserve">Y</t>
  </si>
  <si>
    <t xml:space="preserve">N</t>
  </si>
  <si>
    <t xml:space="preserve">Alicante Prime Homes</t>
  </si>
  <si>
    <t xml:space="preserve">+34 965 000 001</t>
  </si>
  <si>
    <t xml:space="preserve">https://img3.idealista.com/.../91238412.jpg</t>
  </si>
  <si>
    <t xml:space="preserve">1234567YJ0113S0001AB</t>
  </si>
  <si>
    <t xml:space="preserve">urge la venta; precio negociable</t>
  </si>
  <si>
    <t xml:space="preserve">COSMETIC</t>
  </si>
  <si>
    <t xml:space="preserve">Ljus 3:a nära Playa del Cura i gott skick. Säljaren verkar ha bråttom — priset har sjunkit två gånger.</t>
  </si>
  <si>
    <t xml:space="preserve">condition, community_fee</t>
  </si>
  <si>
    <t xml:space="preserve">Community fee low. Ask about derrama.</t>
  </si>
  <si>
    <t xml:space="preserve">Fotocasa</t>
  </si>
  <si>
    <t xml:space="preserve">44501</t>
  </si>
  <si>
    <t xml:space="preserve">https://www.fotocasa.es/es/comprar/vivienda/44501/</t>
  </si>
  <si>
    <t xml:space="preserve">2026-08-11</t>
  </si>
  <si>
    <t xml:space="preserve">New</t>
  </si>
  <si>
    <t xml:space="preserve">EXAMPLE — Townhouse with private pool, needs updating</t>
  </si>
  <si>
    <t xml:space="preserve">Townhouse</t>
  </si>
  <si>
    <t xml:space="preserve">Andalucía</t>
  </si>
  <si>
    <t xml:space="preserve">Málaga</t>
  </si>
  <si>
    <t xml:space="preserve">Capistrano</t>
  </si>
  <si>
    <t xml:space="preserve">29780</t>
  </si>
  <si>
    <t xml:space="preserve">0</t>
  </si>
  <si>
    <t xml:space="preserve">Needs updating</t>
  </si>
  <si>
    <t xml:space="preserve">F</t>
  </si>
  <si>
    <t xml:space="preserve">Nerja Costa Properties</t>
  </si>
  <si>
    <t xml:space="preserve">+34 952 000 002</t>
  </si>
  <si>
    <t xml:space="preserve">https://static.fotocasa.es/.../44501.jpg</t>
  </si>
  <si>
    <t xml:space="preserve">9876543VF1097N0001CD</t>
  </si>
  <si>
    <t xml:space="preserve">TENANTED; REFORMA_INTEGRAL</t>
  </si>
  <si>
    <t xml:space="preserve">FULL</t>
  </si>
  <si>
    <t xml:space="preserve">licencia required for fåade</t>
  </si>
  <si>
    <t xml:space="preserve">Radhus med egen pool i Capistrano, behöver genomgående renovering. Uthyrd just nu — hyresgästen följer med.</t>
  </si>
  <si>
    <t xml:space="preserve">rooms, bathrooms, year_built, pool</t>
  </si>
  <si>
    <t xml:space="preserve">Check tourist licence availability (VFT).</t>
  </si>
  <si>
    <t xml:space="preserve">INVESTMENT MODEL — one row per property under evaluation</t>
  </si>
  <si>
    <t xml:space="preserve">Enter a Property ID in column A. Everything else pulls or calculates. Yellow cells are yours.</t>
  </si>
  <si>
    <t xml:space="preserve">Asking Price</t>
  </si>
  <si>
    <t xml:space="preserve">Renovation Budget</t>
  </si>
  <si>
    <t xml:space="preserve">Furnishing &amp; Setup</t>
  </si>
  <si>
    <t xml:space="preserve">Purchase Tax (ITP)</t>
  </si>
  <si>
    <t xml:space="preserve">Notary/Registry/Legal</t>
  </si>
  <si>
    <t xml:space="preserve">Total Acquisition Cost</t>
  </si>
  <si>
    <t xml:space="preserve">Est. Monthly Rent</t>
  </si>
  <si>
    <t xml:space="preserve">Gross Annual Rent</t>
  </si>
  <si>
    <t xml:space="preserve">Vacancy Cost</t>
  </si>
  <si>
    <t xml:space="preserve">Community Fees /yr</t>
  </si>
  <si>
    <t xml:space="preserve">IBI /yr</t>
  </si>
  <si>
    <t xml:space="preserve">Insurance /yr</t>
  </si>
  <si>
    <t xml:space="preserve">Maintenance /yr</t>
  </si>
  <si>
    <t xml:space="preserve">Management /yr</t>
  </si>
  <si>
    <t xml:space="preserve">Total Operating Cost</t>
  </si>
  <si>
    <t xml:space="preserve">NOI</t>
  </si>
  <si>
    <t xml:space="preserve">Net Yield %</t>
  </si>
  <si>
    <t xml:space="preserve">Loan Amount</t>
  </si>
  <si>
    <t xml:space="preserve">Equity Required</t>
  </si>
  <si>
    <t xml:space="preserve">Monthly Payment</t>
  </si>
  <si>
    <t xml:space="preserve">Annual Debt Service</t>
  </si>
  <si>
    <t xml:space="preserve">Cash Flow After Debt</t>
  </si>
  <si>
    <t xml:space="preserve">Cash-on-Cash %</t>
  </si>
  <si>
    <t xml:space="preserve">DSCR</t>
  </si>
  <si>
    <t xml:space="preserve">Payback (years)</t>
  </si>
  <si>
    <t xml:space="preserve">Equity Required (SEK)</t>
  </si>
  <si>
    <t xml:space="preserve">Yield is calculated on TOTAL ACQUISITION COST, not asking price. Asking-price yield flatters every deal by 10–15%.</t>
  </si>
  <si>
    <t xml:space="preserve">ASSUMPTIONS — every lever in the model lives here</t>
  </si>
  <si>
    <t xml:space="preserve">Yellow cells are inputs. No other tab may contain a hardcoded number.</t>
  </si>
  <si>
    <t xml:space="preserve">FINANCING &amp; COST</t>
  </si>
  <si>
    <t xml:space="preserve">Value</t>
  </si>
  <si>
    <t xml:space="preserve">Note</t>
  </si>
  <si>
    <t xml:space="preserve">Loan-to-value (LTV)</t>
  </si>
  <si>
    <t xml:space="preserve">Typical non-resident max in Spain is 60–70%.</t>
  </si>
  <si>
    <t xml:space="preserve">Interest rate (annual, nom.)</t>
  </si>
  <si>
    <t xml:space="preserve">Set per current offer.</t>
  </si>
  <si>
    <t xml:space="preserve">Term (years)</t>
  </si>
  <si>
    <t xml:space="preserve">Amortising, monthly.</t>
  </si>
  <si>
    <t xml:space="preserve">Purchase tax / ITP</t>
  </si>
  <si>
    <t xml:space="preserve">Resale. 6–10% by community. New build = 10% IVA + 1.5% AJD.</t>
  </si>
  <si>
    <t xml:space="preserve">Notary + registry + legal</t>
  </si>
  <si>
    <t xml:space="preserve">Rule of thumb 2–3%.</t>
  </si>
  <si>
    <t xml:space="preserve">Vacancy allowance</t>
  </si>
  <si>
    <t xml:space="preserve">5% ≈ 2.5 weeks empty per year.</t>
  </si>
  <si>
    <t xml:space="preserve">Maintenance (% of rent)</t>
  </si>
  <si>
    <t xml:space="preserve">Raise to 12% for pre-2000 stock.</t>
  </si>
  <si>
    <t xml:space="preserve">Management (% of rent)</t>
  </si>
  <si>
    <t xml:space="preserve">0 if self-managed; 20–25% for short lets.</t>
  </si>
  <si>
    <t xml:space="preserve">Insurance (EUR/yr)</t>
  </si>
  <si>
    <t xml:space="preserve">Building + landlord liability.</t>
  </si>
  <si>
    <t xml:space="preserve">Target gross yield</t>
  </si>
  <si>
    <t xml:space="preserve">Scoring benchmark.</t>
  </si>
  <si>
    <t xml:space="preserve">Exchange rate SEK per EUR</t>
  </si>
  <si>
    <t xml:space="preserve">Update at run time.</t>
  </si>
  <si>
    <t xml:space="preserve">SCORING WEIGHTS</t>
  </si>
  <si>
    <t xml:space="preserve">Gross yield vs target</t>
  </si>
  <si>
    <t xml:space="preserve">MIN(yield / target, 1)</t>
  </si>
  <si>
    <t xml:space="preserve">Price below area median</t>
  </si>
  <si>
    <t xml:space="preserve">Full marks at 25% below the municipality median.</t>
  </si>
  <si>
    <t xml:space="preserve">Factor table below.</t>
  </si>
  <si>
    <t xml:space="preserve">Days on market</t>
  </si>
  <si>
    <t xml:space="preserve">MIN(DOM / 180, 1) — stale = negotiating room.</t>
  </si>
  <si>
    <t xml:space="preserve">Feature completeness</t>
  </si>
  <si>
    <t xml:space="preserve">Count of Y across the 9 amenity columns / 9.</t>
  </si>
  <si>
    <t xml:space="preserve">TOTAL (must equal 100%)</t>
  </si>
  <si>
    <t xml:space="preserve">If this is not 100%, every Score in 01_Properties is wrong.</t>
  </si>
  <si>
    <t xml:space="preserve">CONDITION FACTOR TABLE</t>
  </si>
  <si>
    <t xml:space="preserve">Condition string (must match 01_Properties exactly)</t>
  </si>
  <si>
    <t xml:space="preserve">Factor</t>
  </si>
  <si>
    <t xml:space="preserve">New build</t>
  </si>
  <si>
    <t xml:space="preserve">Renovated</t>
  </si>
  <si>
    <t xml:space="preserve">To renovate</t>
  </si>
  <si>
    <t xml:space="preserve">Ruin</t>
  </si>
  <si>
    <t xml:space="preserve">Unmatched strings fall back to 0.50. Normalise source values into these six buckets.</t>
  </si>
  <si>
    <t xml:space="preserve">MODE SETTINGS</t>
  </si>
  <si>
    <t xml:space="preserve">Opening-offer factor</t>
  </si>
  <si>
    <t xml:space="preserve">00_Bargain: offer = asking − (gap × this). 0.5 = ask for half the gap back.</t>
  </si>
  <si>
    <t xml:space="preserve">Renovation target margin</t>
  </si>
  <si>
    <t xml:space="preserve">00_Renovation: aim to end up at 85% of the area's renovated median. Lower = stricter.</t>
  </si>
  <si>
    <t xml:space="preserve">Min margin to accept</t>
  </si>
  <si>
    <t xml:space="preserve">Below this a renovation deal is not worth the risk. Used for colouring.</t>
  </si>
  <si>
    <t xml:space="preserve">AREA BENCHMARKS — feeds every lookup in 01_Properties and the two lens tabs</t>
  </si>
  <si>
    <t xml:space="preserve">Municipality strings in column A must match 01_Properties character for character. Two medians are needed: general, and renovated stock — the gap between them IS the renovation opportunity.</t>
  </si>
  <si>
    <t xml:space="preserve">Median Sale EUR/m2</t>
  </si>
  <si>
    <t xml:space="preserve">Median RENOVATED EUR/m2</t>
  </si>
  <si>
    <t xml:space="preserve">Median Rent EUR/m2/mo</t>
  </si>
  <si>
    <t xml:space="preserve">Implied Gross Yield</t>
  </si>
  <si>
    <t xml:space="preserve">Reno Uplift %</t>
  </si>
  <si>
    <t xml:space="preserve">Avg Days on Market</t>
  </si>
  <si>
    <t xml:space="preserve">Listings Analysed</t>
  </si>
  <si>
    <t xml:space="preserve">YoY Price Change</t>
  </si>
  <si>
    <t xml:space="preserve">Source / Date</t>
  </si>
  <si>
    <t xml:space="preserve">Reno Uplift % = how much more renovated stock fetches per m² in this area. Below ~15% renovation rarely pays here.</t>
  </si>
  <si>
    <t xml:space="preserve">SHORTLIST / PIPELINE — human-maintained. A run must never overwrite this tab.</t>
  </si>
  <si>
    <t xml:space="preserve">Stage</t>
  </si>
  <si>
    <t xml:space="preserve">Owner</t>
  </si>
  <si>
    <t xml:space="preserve">Offer Made</t>
  </si>
  <si>
    <t xml:space="preserve">Next Action</t>
  </si>
  <si>
    <t xml:space="preserve">Due Date</t>
  </si>
  <si>
    <t xml:space="preserve">Viewing Date</t>
  </si>
  <si>
    <t xml:space="preserve">Contact</t>
  </si>
  <si>
    <t xml:space="preserve">Decision Notes</t>
  </si>
  <si>
    <t xml:space="preserve">Viewing booked</t>
  </si>
  <si>
    <t xml:space="preserve">Jimmy</t>
  </si>
  <si>
    <t xml:space="preserve">EXAMPLE ROW — delete. Confirm derrama history with administrador.</t>
  </si>
  <si>
    <t xml:space="preserve">2026-09-03</t>
  </si>
  <si>
    <t xml:space="preserve">RUN CHANGELOG — diff against the previous run. Append only.</t>
  </si>
  <si>
    <t xml:space="preserve">Events: NEW | PRICE_DROP | PRICE_RISE | RELISTED | REMOVED | STATUS_CHANGE | FLAG_ADDED</t>
  </si>
  <si>
    <t xml:space="preserve">Run Timestamp</t>
  </si>
  <si>
    <t xml:space="preserve">Event</t>
  </si>
  <si>
    <t xml:space="preserve">Field</t>
  </si>
  <si>
    <t xml:space="preserve">Old Value</t>
  </si>
  <si>
    <t xml:space="preserve">New Value</t>
  </si>
  <si>
    <t xml:space="preserve">Delta %</t>
  </si>
  <si>
    <t xml:space="preserve">2026-08-19 06:00</t>
  </si>
  <si>
    <t xml:space="preserve">PRICE_DROP</t>
  </si>
  <si>
    <t xml:space="preserve">price</t>
  </si>
</sst>
</file>

<file path=xl/styles.xml><?xml version="1.0" encoding="utf-8"?>
<styleSheet xmlns="http://schemas.openxmlformats.org/spreadsheetml/2006/main">
  <numFmts count="12">
    <numFmt numFmtId="164" formatCode="General"/>
    <numFmt numFmtId="165" formatCode="#,##0&quot; €&quot;"/>
    <numFmt numFmtId="166" formatCode="#,##0"/>
    <numFmt numFmtId="167" formatCode="0.0%"/>
    <numFmt numFmtId="168" formatCode="yyyy\-mm\-dd"/>
    <numFmt numFmtId="169" formatCode="0.00000"/>
    <numFmt numFmtId="170" formatCode="#,##0.00&quot; €&quot;"/>
    <numFmt numFmtId="171" formatCode="0.00\x"/>
    <numFmt numFmtId="172" formatCode="#,##0.0"/>
    <numFmt numFmtId="173" formatCode="#,##0&quot; kr&quot;"/>
    <numFmt numFmtId="174" formatCode="#,##0.00"/>
    <numFmt numFmtId="175" formatCode="0.00"/>
  </numFmts>
  <fonts count="15">
    <font>
      <sz val="11"/>
      <color theme="1"/>
      <name val="Calibri"/>
      <family val="2"/>
      <charset val="1"/>
    </font>
    <font>
      <sz val="10"/>
      <name val="Arial"/>
      <family val="0"/>
    </font>
    <font>
      <sz val="10"/>
      <name val="Arial"/>
      <family val="0"/>
    </font>
    <font>
      <sz val="10"/>
      <name val="Arial"/>
      <family val="0"/>
    </font>
    <font>
      <b val="true"/>
      <sz val="14"/>
      <color rgb="FF1F3348"/>
      <name val="Arial"/>
      <family val="0"/>
      <charset val="1"/>
    </font>
    <font>
      <i val="true"/>
      <sz val="9"/>
      <color rgb="FF555555"/>
      <name val="Arial"/>
      <family val="0"/>
      <charset val="1"/>
    </font>
    <font>
      <b val="true"/>
      <sz val="9"/>
      <color rgb="FFFFFFFF"/>
      <name val="Arial"/>
      <family val="0"/>
      <charset val="1"/>
    </font>
    <font>
      <sz val="10"/>
      <name val="Arial"/>
      <family val="0"/>
      <charset val="1"/>
    </font>
    <font>
      <sz val="10"/>
      <color rgb="FF0000FF"/>
      <name val="Arial"/>
      <family val="0"/>
      <charset val="1"/>
    </font>
    <font>
      <sz val="10"/>
      <color rgb="FF008000"/>
      <name val="Arial"/>
      <family val="0"/>
      <charset val="1"/>
    </font>
    <font>
      <sz val="9"/>
      <color rgb="FF008000"/>
      <name val="Arial"/>
      <family val="0"/>
      <charset val="1"/>
    </font>
    <font>
      <sz val="9"/>
      <name val="Arial"/>
      <family val="0"/>
      <charset val="1"/>
    </font>
    <font>
      <sz val="9"/>
      <color rgb="FF0000FF"/>
      <name val="Arial"/>
      <family val="0"/>
      <charset val="1"/>
    </font>
    <font>
      <b val="true"/>
      <sz val="10"/>
      <name val="Arial"/>
      <family val="0"/>
      <charset val="1"/>
    </font>
    <font>
      <b val="true"/>
      <sz val="9"/>
      <name val="Arial"/>
      <family val="0"/>
      <charset val="1"/>
    </font>
  </fonts>
  <fills count="4">
    <fill>
      <patternFill patternType="none"/>
    </fill>
    <fill>
      <patternFill patternType="gray125"/>
    </fill>
    <fill>
      <patternFill patternType="solid">
        <fgColor rgb="FF1F3348"/>
        <bgColor rgb="FF003366"/>
      </patternFill>
    </fill>
    <fill>
      <patternFill patternType="solid">
        <fgColor rgb="FFFFFF99"/>
        <bgColor rgb="FFFBE8C6"/>
      </patternFill>
    </fill>
  </fills>
  <borders count="2">
    <border diagonalUp="false" diagonalDown="false">
      <left/>
      <right/>
      <top/>
      <bottom/>
      <diagonal/>
    </border>
    <border diagonalUp="false" diagonalDown="false">
      <left style="thin">
        <color rgb="FFBFC9D4"/>
      </left>
      <right style="thin">
        <color rgb="FFBFC9D4"/>
      </right>
      <top style="thin">
        <color rgb="FFBFC9D4"/>
      </top>
      <bottom style="thin">
        <color rgb="FFBFC9D4"/>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2"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3"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6" fillId="2" borderId="0" xfId="0" applyFont="true" applyBorder="false" applyAlignment="true" applyProtection="false">
      <alignment horizontal="center" vertical="center" textRotation="0" wrapText="true" indent="0" shrinkToFit="false"/>
      <protection locked="true" hidden="false"/>
    </xf>
    <xf numFmtId="164" fontId="10" fillId="0" borderId="1" xfId="0" applyFont="true" applyBorder="true" applyAlignment="false" applyProtection="false">
      <alignment horizontal="general" vertical="bottom" textRotation="0" wrapText="false" indent="0" shrinkToFit="false"/>
      <protection locked="true" hidden="false"/>
    </xf>
    <xf numFmtId="165" fontId="10" fillId="0" borderId="1" xfId="0" applyFont="true" applyBorder="true" applyAlignment="false" applyProtection="false">
      <alignment horizontal="general" vertical="bottom" textRotation="0" wrapText="false" indent="0" shrinkToFit="false"/>
      <protection locked="true" hidden="false"/>
    </xf>
    <xf numFmtId="166" fontId="10" fillId="0" borderId="1" xfId="0" applyFont="true" applyBorder="true" applyAlignment="false" applyProtection="false">
      <alignment horizontal="general" vertical="bottom" textRotation="0" wrapText="false" indent="0" shrinkToFit="false"/>
      <protection locked="true" hidden="false"/>
    </xf>
    <xf numFmtId="165" fontId="11" fillId="0" borderId="1" xfId="0" applyFont="true" applyBorder="true" applyAlignment="false" applyProtection="false">
      <alignment horizontal="general" vertical="bottom" textRotation="0" wrapText="false" indent="0" shrinkToFit="false"/>
      <protection locked="true" hidden="false"/>
    </xf>
    <xf numFmtId="167" fontId="10" fillId="0" borderId="1" xfId="0" applyFont="true" applyBorder="true" applyAlignment="false" applyProtection="false">
      <alignment horizontal="general" vertical="bottom" textRotation="0" wrapText="false" indent="0" shrinkToFit="false"/>
      <protection locked="true" hidden="false"/>
    </xf>
    <xf numFmtId="165" fontId="12" fillId="3" borderId="1" xfId="0" applyFont="true" applyBorder="true" applyAlignment="false" applyProtection="false">
      <alignment horizontal="general" vertical="bottom" textRotation="0" wrapText="false" indent="0" shrinkToFit="false"/>
      <protection locked="true" hidden="false"/>
    </xf>
    <xf numFmtId="167" fontId="11" fillId="0" borderId="1" xfId="0" applyFont="true" applyBorder="true" applyAlignment="false" applyProtection="false">
      <alignment horizontal="general" vertical="bottom" textRotation="0" wrapText="false" indent="0" shrinkToFit="false"/>
      <protection locked="true" hidden="false"/>
    </xf>
    <xf numFmtId="164" fontId="11" fillId="0" borderId="1" xfId="0" applyFont="true" applyBorder="true" applyAlignment="true" applyProtection="false">
      <alignment horizontal="general" vertical="top" textRotation="0" wrapText="true" indent="0" shrinkToFit="false"/>
      <protection locked="true" hidden="false"/>
    </xf>
    <xf numFmtId="165" fontId="11" fillId="0" borderId="1" xfId="0" applyFont="true" applyBorder="true" applyAlignment="true" applyProtection="false">
      <alignment horizontal="general" vertical="top" textRotation="0" wrapText="true" indent="0" shrinkToFit="false"/>
      <protection locked="true" hidden="false"/>
    </xf>
    <xf numFmtId="164" fontId="12" fillId="3" borderId="1" xfId="0" applyFont="true" applyBorder="true" applyAlignment="true" applyProtection="false">
      <alignment horizontal="general" vertical="top" textRotation="0" wrapText="tru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8" fontId="11" fillId="0" borderId="1" xfId="0" applyFont="true" applyBorder="true" applyAlignment="false" applyProtection="false">
      <alignment horizontal="general" vertical="bottom" textRotation="0" wrapText="false" indent="0" shrinkToFit="false"/>
      <protection locked="true" hidden="false"/>
    </xf>
    <xf numFmtId="169" fontId="11" fillId="0" borderId="1" xfId="0" applyFont="true" applyBorder="true" applyAlignment="false" applyProtection="false">
      <alignment horizontal="general" vertical="bottom" textRotation="0" wrapText="false" indent="0" shrinkToFit="false"/>
      <protection locked="true" hidden="false"/>
    </xf>
    <xf numFmtId="166" fontId="11" fillId="0" borderId="1" xfId="0" applyFont="true" applyBorder="true" applyAlignment="false" applyProtection="false">
      <alignment horizontal="general" vertical="bottom" textRotation="0" wrapText="false" indent="0" shrinkToFit="false"/>
      <protection locked="true" hidden="false"/>
    </xf>
    <xf numFmtId="170" fontId="11" fillId="0" borderId="1" xfId="0" applyFont="true" applyBorder="true" applyAlignment="false" applyProtection="false">
      <alignment horizontal="general" vertical="bottom" textRotation="0" wrapText="false" indent="0" shrinkToFit="false"/>
      <protection locked="true" hidden="false"/>
    </xf>
    <xf numFmtId="164" fontId="12" fillId="3" borderId="1" xfId="0" applyFont="true" applyBorder="true" applyAlignment="false" applyProtection="false">
      <alignment horizontal="general" vertical="bottom" textRotation="0" wrapText="false" indent="0" shrinkToFit="false"/>
      <protection locked="true" hidden="false"/>
    </xf>
    <xf numFmtId="171" fontId="11" fillId="0" borderId="1" xfId="0" applyFont="true" applyBorder="true" applyAlignment="false" applyProtection="false">
      <alignment horizontal="general" vertical="bottom" textRotation="0" wrapText="false" indent="0" shrinkToFit="false"/>
      <protection locked="true" hidden="false"/>
    </xf>
    <xf numFmtId="172" fontId="11" fillId="0" borderId="1" xfId="0" applyFont="true" applyBorder="true" applyAlignment="false" applyProtection="false">
      <alignment horizontal="general" vertical="bottom" textRotation="0" wrapText="false" indent="0" shrinkToFit="false"/>
      <protection locked="true" hidden="false"/>
    </xf>
    <xf numFmtId="173" fontId="11" fillId="0" borderId="1" xfId="0" applyFont="true" applyBorder="true" applyAlignment="false" applyProtection="false">
      <alignment horizontal="general" vertical="bottom" textRotation="0" wrapText="false" indent="0" shrinkToFit="false"/>
      <protection locked="true" hidden="false"/>
    </xf>
    <xf numFmtId="167" fontId="8" fillId="3" borderId="1" xfId="0" applyFont="true" applyBorder="true" applyAlignment="false" applyProtection="false">
      <alignment horizontal="general" vertical="bottom" textRotation="0" wrapText="false" indent="0" shrinkToFit="false"/>
      <protection locked="true" hidden="false"/>
    </xf>
    <xf numFmtId="166" fontId="8" fillId="3" borderId="1" xfId="0" applyFont="true" applyBorder="true" applyAlignment="false" applyProtection="false">
      <alignment horizontal="general" vertical="bottom" textRotation="0" wrapText="false" indent="0" shrinkToFit="false"/>
      <protection locked="true" hidden="false"/>
    </xf>
    <xf numFmtId="165" fontId="8" fillId="3" borderId="1" xfId="0" applyFont="true" applyBorder="true" applyAlignment="false" applyProtection="false">
      <alignment horizontal="general" vertical="bottom" textRotation="0" wrapText="false" indent="0" shrinkToFit="false"/>
      <protection locked="true" hidden="false"/>
    </xf>
    <xf numFmtId="174" fontId="8" fillId="3" borderId="1" xfId="0" applyFont="true" applyBorder="tru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7" fontId="13" fillId="0" borderId="1" xfId="0" applyFont="true" applyBorder="tru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75" fontId="8" fillId="3"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2">
    <dxf>
      <fill>
        <patternFill patternType="solid">
          <fgColor rgb="FF1F3348"/>
          <bgColor rgb="FF000000"/>
        </patternFill>
      </fill>
    </dxf>
    <dxf>
      <fill>
        <patternFill patternType="solid">
          <bgColor rgb="FF000000"/>
        </patternFill>
      </fill>
    </dxf>
    <dxf>
      <fill>
        <patternFill patternType="solid">
          <fgColor rgb="FF008000"/>
          <bgColor rgb="FF000000"/>
        </patternFill>
      </fill>
    </dxf>
    <dxf>
      <fill>
        <patternFill patternType="solid">
          <fgColor rgb="FFFFFFFF"/>
          <bgColor rgb="FF000000"/>
        </patternFill>
      </fill>
    </dxf>
    <dxf>
      <fill>
        <patternFill patternType="solid">
          <fgColor rgb="FFD6EFD8"/>
          <bgColor rgb="FF000000"/>
        </patternFill>
      </fill>
    </dxf>
    <dxf>
      <fill>
        <patternFill patternType="solid">
          <fgColor rgb="FF2F5C3C"/>
          <bgColor rgb="FF000000"/>
        </patternFill>
      </fill>
    </dxf>
    <dxf>
      <font>
        <name val="Arial"/>
        <charset val="1"/>
        <family val="0"/>
        <b val="1"/>
        <color rgb="FF2F5C3C"/>
        <sz val="9"/>
      </font>
      <fill>
        <patternFill>
          <bgColor rgb="FFD6EFD8"/>
        </patternFill>
      </fill>
    </dxf>
    <dxf>
      <fill>
        <patternFill patternType="solid">
          <fgColor rgb="FFFFFF99"/>
          <bgColor rgb="FF000000"/>
        </patternFill>
      </fill>
    </dxf>
    <dxf>
      <fill>
        <patternFill patternType="solid">
          <fgColor rgb="FF0000FF"/>
          <bgColor rgb="FF000000"/>
        </patternFill>
      </fill>
    </dxf>
    <dxf>
      <fill>
        <patternFill>
          <bgColor rgb="FFF8D7D0"/>
        </patternFill>
      </fill>
    </dxf>
    <dxf>
      <fill>
        <patternFill>
          <bgColor rgb="FFD6EFD8"/>
        </patternFill>
      </fill>
    </dxf>
    <dxf>
      <fill>
        <patternFill patternType="solid">
          <fgColor rgb="FFDCE6F0"/>
          <bgColor rgb="FF000000"/>
        </patternFill>
      </fill>
    </dxf>
    <dxf>
      <font>
        <name val="Arial"/>
        <charset val="1"/>
        <family val="0"/>
        <b val="1"/>
        <color rgb="FF8F2A12"/>
        <sz val="9"/>
      </font>
      <fill>
        <patternFill>
          <bgColor rgb="FFF8C9C0"/>
        </patternFill>
      </fill>
    </dxf>
    <dxf>
      <fill>
        <patternFill>
          <bgColor rgb="FFFBE8C6"/>
        </patternFill>
      </fill>
    </dxf>
    <dxf>
      <fill>
        <patternFill>
          <bgColor rgb="FFDCE6F0"/>
        </patternFill>
      </fill>
    </dxf>
    <dxf>
      <fill>
        <patternFill patternType="solid">
          <fgColor rgb="FFB3D580"/>
          <bgColor rgb="FF000000"/>
        </patternFill>
      </fill>
    </dxf>
    <dxf>
      <fill>
        <patternFill patternType="solid">
          <fgColor rgb="FFCDDD82"/>
          <bgColor rgb="FF000000"/>
        </patternFill>
      </fill>
    </dxf>
    <dxf>
      <fill>
        <patternFill patternType="solid">
          <fgColor rgb="FF8DCA7E"/>
          <bgColor rgb="FF000000"/>
        </patternFill>
      </fill>
    </dxf>
    <dxf>
      <fill>
        <patternFill patternType="solid">
          <fgColor rgb="FF97CD7E"/>
          <bgColor rgb="FF000000"/>
        </patternFill>
      </fill>
    </dxf>
    <dxf>
      <fill>
        <patternFill patternType="solid">
          <fgColor rgb="FFFBE3D6"/>
          <bgColor rgb="FF000000"/>
        </patternFill>
      </fill>
    </dxf>
    <dxf>
      <font>
        <name val="Arial"/>
        <charset val="1"/>
        <family val="0"/>
        <b val="1"/>
        <color rgb="FF008000"/>
        <sz val="9"/>
      </font>
    </dxf>
    <dxf>
      <fill>
        <patternFill>
          <bgColor rgb="FFFBE3D6"/>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C9D4"/>
      <rgbColor rgb="FF808080"/>
      <rgbColor rgb="FF9999FF"/>
      <rgbColor rgb="FF993366"/>
      <rgbColor rgb="FFFBE8C6"/>
      <rgbColor rgb="FFDCE6F0"/>
      <rgbColor rgb="FF660066"/>
      <rgbColor rgb="FFFF8080"/>
      <rgbColor rgb="FF0066CC"/>
      <rgbColor rgb="FFF8D7D0"/>
      <rgbColor rgb="FF000080"/>
      <rgbColor rgb="FFFF00FF"/>
      <rgbColor rgb="FFFFFF00"/>
      <rgbColor rgb="FF00FFFF"/>
      <rgbColor rgb="FF800080"/>
      <rgbColor rgb="FF800000"/>
      <rgbColor rgb="FF008080"/>
      <rgbColor rgb="FF0000FF"/>
      <rgbColor rgb="FF00CCFF"/>
      <rgbColor rgb="FFFBE3D6"/>
      <rgbColor rgb="FFD6EFD8"/>
      <rgbColor rgb="FFFFFF99"/>
      <rgbColor rgb="FF99CCFF"/>
      <rgbColor rgb="FFFF99CC"/>
      <rgbColor rgb="FFCC99FF"/>
      <rgbColor rgb="FFF8C9C0"/>
      <rgbColor rgb="FF3366FF"/>
      <rgbColor rgb="FF33CCCC"/>
      <rgbColor rgb="FF99CC00"/>
      <rgbColor rgb="FFFFCC00"/>
      <rgbColor rgb="FFFF9900"/>
      <rgbColor rgb="FFFF6600"/>
      <rgbColor rgb="FF555555"/>
      <rgbColor rgb="FF969696"/>
      <rgbColor rgb="FF003366"/>
      <rgbColor rgb="FF339966"/>
      <rgbColor rgb="FF003300"/>
      <rgbColor rgb="FF2F5C3C"/>
      <rgbColor rgb="FF8F2A12"/>
      <rgbColor rgb="FF993366"/>
      <rgbColor rgb="FF333399"/>
      <rgbColor rgb="FF1F3348"/>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drawings/drawing4.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drawing" Target="../drawings/drawing3.xml"/>
</Relationships>
</file>

<file path=xl/worksheets/_rels/sheet5.xml.rels><?xml version="1.0" encoding="UTF-8"?>
<Relationships xmlns="http://schemas.openxmlformats.org/package/2006/relationships"><Relationship Id="rId1"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112"/>
  </cols>
  <sheetData>
    <row r="1" customFormat="false" ht="17.35" hidden="false" customHeight="false" outlineLevel="0" collapsed="false">
      <c r="A1" s="1" t="s">
        <v>0</v>
      </c>
    </row>
    <row r="2" customFormat="false" ht="15" hidden="false" customHeight="false" outlineLevel="0" collapsed="false">
      <c r="A2" s="2" t="s">
        <v>1</v>
      </c>
    </row>
    <row r="4" customFormat="false" ht="15" hidden="false" customHeight="false" outlineLevel="0" collapsed="false">
      <c r="A4" s="3" t="s">
        <v>2</v>
      </c>
      <c r="B4" s="3" t="s">
        <v>3</v>
      </c>
    </row>
    <row r="5" customFormat="false" ht="15" hidden="false" customHeight="false" outlineLevel="0" collapsed="false">
      <c r="A5" s="4" t="s">
        <v>4</v>
      </c>
      <c r="B5" s="4" t="s">
        <v>5</v>
      </c>
    </row>
    <row r="6" customFormat="false" ht="15" hidden="false" customHeight="false" outlineLevel="0" collapsed="false">
      <c r="A6" s="4" t="s">
        <v>6</v>
      </c>
      <c r="B6" s="4" t="s">
        <v>7</v>
      </c>
    </row>
    <row r="7" customFormat="false" ht="15" hidden="false" customHeight="false" outlineLevel="0" collapsed="false">
      <c r="A7" s="4" t="s">
        <v>8</v>
      </c>
      <c r="B7" s="4" t="s">
        <v>9</v>
      </c>
    </row>
    <row r="8" customFormat="false" ht="15" hidden="false" customHeight="false" outlineLevel="0" collapsed="false">
      <c r="A8" s="4" t="s">
        <v>10</v>
      </c>
      <c r="B8" s="4" t="s">
        <v>11</v>
      </c>
    </row>
    <row r="9" customFormat="false" ht="15" hidden="false" customHeight="false" outlineLevel="0" collapsed="false">
      <c r="A9" s="4" t="s">
        <v>12</v>
      </c>
      <c r="B9" s="4" t="s">
        <v>13</v>
      </c>
    </row>
    <row r="10" customFormat="false" ht="15" hidden="false" customHeight="false" outlineLevel="0" collapsed="false">
      <c r="A10" s="4" t="s">
        <v>14</v>
      </c>
      <c r="B10" s="4" t="s">
        <v>15</v>
      </c>
    </row>
    <row r="11" customFormat="false" ht="15" hidden="false" customHeight="false" outlineLevel="0" collapsed="false">
      <c r="A11" s="4" t="s">
        <v>16</v>
      </c>
      <c r="B11" s="4" t="s">
        <v>17</v>
      </c>
    </row>
    <row r="12" customFormat="false" ht="15" hidden="false" customHeight="false" outlineLevel="0" collapsed="false">
      <c r="A12" s="4" t="s">
        <v>18</v>
      </c>
      <c r="B12" s="4" t="s">
        <v>19</v>
      </c>
    </row>
    <row r="13" customFormat="false" ht="15" hidden="false" customHeight="false" outlineLevel="0" collapsed="false">
      <c r="A13" s="4" t="s">
        <v>20</v>
      </c>
      <c r="B13" s="4" t="s">
        <v>21</v>
      </c>
    </row>
    <row r="15" customFormat="false" ht="15" hidden="false" customHeight="false" outlineLevel="0" collapsed="false">
      <c r="A15" s="3" t="s">
        <v>22</v>
      </c>
      <c r="B15" s="3"/>
    </row>
    <row r="16" customFormat="false" ht="15" hidden="false" customHeight="false" outlineLevel="0" collapsed="false">
      <c r="A16" s="5" t="s">
        <v>23</v>
      </c>
      <c r="B16" s="4" t="s">
        <v>24</v>
      </c>
    </row>
    <row r="17" customFormat="false" ht="15" hidden="false" customHeight="false" outlineLevel="0" collapsed="false">
      <c r="A17" s="4" t="s">
        <v>25</v>
      </c>
      <c r="B17" s="4" t="s">
        <v>26</v>
      </c>
    </row>
    <row r="18" customFormat="false" ht="15" hidden="false" customHeight="false" outlineLevel="0" collapsed="false">
      <c r="A18" s="6" t="s">
        <v>27</v>
      </c>
      <c r="B18" s="4" t="s">
        <v>28</v>
      </c>
    </row>
    <row r="20" customFormat="false" ht="15" hidden="false" customHeight="false" outlineLevel="0" collapsed="false">
      <c r="A20" s="3" t="s">
        <v>29</v>
      </c>
      <c r="B20" s="3"/>
    </row>
    <row r="21" customFormat="false" ht="15" hidden="false" customHeight="false" outlineLevel="0" collapsed="false">
      <c r="A21" s="4" t="s">
        <v>30</v>
      </c>
      <c r="B21" s="4" t="s">
        <v>31</v>
      </c>
    </row>
    <row r="22" customFormat="false" ht="15" hidden="false" customHeight="false" outlineLevel="0" collapsed="false">
      <c r="A22" s="4" t="s">
        <v>32</v>
      </c>
      <c r="B22" s="4" t="s">
        <v>33</v>
      </c>
    </row>
    <row r="23" customFormat="false" ht="15" hidden="false" customHeight="false" outlineLevel="0" collapsed="false">
      <c r="A23" s="4" t="s">
        <v>34</v>
      </c>
      <c r="B23" s="4" t="s">
        <v>35</v>
      </c>
    </row>
    <row r="24" customFormat="false" ht="15" hidden="false" customHeight="false" outlineLevel="0" collapsed="false">
      <c r="A24" s="4" t="s">
        <v>36</v>
      </c>
      <c r="B24" s="4" t="s">
        <v>37</v>
      </c>
    </row>
    <row r="25" customFormat="false" ht="15" hidden="false" customHeight="false" outlineLevel="0" collapsed="false">
      <c r="A25" s="4" t="s">
        <v>38</v>
      </c>
      <c r="B25" s="4" t="s">
        <v>39</v>
      </c>
    </row>
    <row r="26" customFormat="false" ht="15" hidden="false" customHeight="false" outlineLevel="0" collapsed="false">
      <c r="A26" s="4" t="s">
        <v>40</v>
      </c>
      <c r="B26" s="4" t="s">
        <v>41</v>
      </c>
    </row>
    <row r="27" customFormat="false" ht="15" hidden="false" customHeight="false" outlineLevel="0" collapsed="false">
      <c r="A27" s="4" t="s">
        <v>42</v>
      </c>
      <c r="B27" s="4" t="s">
        <v>43</v>
      </c>
    </row>
    <row r="28" customFormat="false" ht="15" hidden="false" customHeight="false" outlineLevel="0" collapsed="false">
      <c r="A28" s="4" t="s">
        <v>44</v>
      </c>
      <c r="B28" s="4" t="s">
        <v>45</v>
      </c>
    </row>
    <row r="29" customFormat="false" ht="15" hidden="false" customHeight="false" outlineLevel="0" collapsed="false">
      <c r="A29" s="4" t="s">
        <v>46</v>
      </c>
      <c r="B29" s="4" t="s">
        <v>47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dimension ref="A1:I5"/>
  <sheetViews>
    <sheetView workbookViewId="0">
      <pane xSplit="2" ySplit="1" topLeftCell="C2" activePane="bottomRight" state="frozen"/>
    </sheetView>
  </sheetViews>
  <sheetFormatPr defaultRowHeight="15"/>
  <sheetData>
    <row r="4">
      <c r="A4" s="3" t="inlineStr">
        <is>
          <t xml:space="preserve">Run Timestamp</t>
        </is>
      </c>
      <c r="B4" s="3" t="inlineStr">
        <is>
          <t xml:space="preserve">Property ID</t>
        </is>
      </c>
      <c r="C4" s="3" t="inlineStr">
        <is>
          <t xml:space="preserve">Source</t>
        </is>
      </c>
      <c r="D4" s="3" t="inlineStr">
        <is>
          <t xml:space="preserve">Event</t>
        </is>
      </c>
      <c r="E4" s="3" t="inlineStr">
        <is>
          <t xml:space="preserve">Field</t>
        </is>
      </c>
      <c r="F4" s="3" t="inlineStr">
        <is>
          <t xml:space="preserve">Old Value</t>
        </is>
      </c>
      <c r="G4" s="3" t="inlineStr">
        <is>
          <t xml:space="preserve">New Value</t>
        </is>
      </c>
      <c r="H4" s="3" t="inlineStr">
        <is>
          <t xml:space="preserve">Delta %</t>
        </is>
      </c>
      <c r="I4" s="3" t="inlineStr">
        <is>
          <t xml:space="preserve">URL</t>
        </is>
      </c>
    </row>
  </sheetData>
</worksheet>
</file>

<file path=xl/worksheets/sheet2.xml><?xml version="1.0" encoding="utf-8"?>
<worksheet xmlns="http://schemas.openxmlformats.org/spreadsheetml/2006/main">
  <dimension ref="A1:R1189"/>
  <sheetViews>
    <sheetView workbookViewId="0">
      <pane xSplit="2" ySplit="1" topLeftCell="C2" activePane="bottomRight" state="frozen"/>
    </sheetView>
  </sheetViews>
  <sheetFormatPr defaultRowHeight="15"/>
  <sheetData>
    <row r="4">
      <c r="A4" s="7" t="inlineStr">
        <is>
          <t xml:space="preserve">Property ID</t>
        </is>
      </c>
      <c r="B4" s="7" t="inlineStr">
        <is>
          <t xml:space="preserve">Title</t>
        </is>
      </c>
      <c r="C4" s="7" t="inlineStr">
        <is>
          <t xml:space="preserve">Municipality</t>
        </is>
      </c>
      <c r="D4" s="7" t="inlineStr">
        <is>
          <t xml:space="preserve">Price</t>
        </is>
      </c>
      <c r="E4" s="7" t="inlineStr">
        <is>
          <t xml:space="preserve">Built m2</t>
        </is>
      </c>
      <c r="F4" s="7" t="inlineStr">
        <is>
          <t xml:space="preserve">EUR per m2</t>
        </is>
      </c>
      <c r="G4" s="7" t="inlineStr">
        <is>
          <t xml:space="preserve">Area Median EUR/m2</t>
        </is>
      </c>
      <c r="H4" s="7" t="inlineStr">
        <is>
          <t xml:space="preserve">Area Median Value</t>
        </is>
      </c>
      <c r="I4" s="7" t="inlineStr">
        <is>
          <t xml:space="preserve">GAP EUR</t>
        </is>
      </c>
      <c r="J4" s="7" t="inlineStr">
        <is>
          <t xml:space="preserve">Gap %</t>
        </is>
      </c>
      <c r="K4" s="7" t="inlineStr">
        <is>
          <t xml:space="preserve">Suggested Opening Offer</t>
        </is>
      </c>
      <c r="L4" s="7" t="inlineStr">
        <is>
          <t xml:space="preserve">Price Drops</t>
        </is>
      </c>
      <c r="M4" s="7" t="inlineStr">
        <is>
          <t xml:space="preserve">Total Drop %</t>
        </is>
      </c>
      <c r="N4" s="7" t="inlineStr">
        <is>
          <t xml:space="preserve">Days on Market</t>
        </is>
      </c>
      <c r="O4" s="7" t="inlineStr">
        <is>
          <t xml:space="preserve">Portal Spread EUR</t>
        </is>
      </c>
      <c r="P4" s="7" t="inlineStr">
        <is>
          <t xml:space="preserve">Motivation Signals</t>
        </is>
      </c>
      <c r="Q4" s="7" t="inlineStr">
        <is>
          <t xml:space="preserve">Risk Flags</t>
        </is>
      </c>
      <c r="R4" s="7" t="inlineStr">
        <is>
          <t xml:space="preserve">Source</t>
        </is>
      </c>
    </row>
    <row r="5">
      <c r="A5" t="inlineStr">
        <is>
          <t xml:space="preserve">HTC-44024000000608</t>
        </is>
      </c>
      <c r="B5" t="inlineStr">
        <is>
          <t xml:space="preserve">Apartamento en Rodeo Alto - Guadaiza - La Campana</t>
        </is>
      </c>
      <c r="C5" t="inlineStr">
        <is>
          <t xml:space="preserve">Marbella</t>
        </is>
      </c>
      <c r="D5">
        <v>395000</v>
      </c>
      <c r="E5" t="inlineStr">
        <is>
          <t xml:space="preserve">840.00</t>
        </is>
      </c>
      <c r="F5">
        <v>470.2380952381</v>
      </c>
      <c r="G5">
        <v>4951.92</v>
      </c>
      <c r="H5">
        <v>4159613</v>
      </c>
      <c r="I5">
        <v>3764613</v>
      </c>
      <c r="J5">
        <v>0.90503923826756</v>
      </c>
      <c r="K5">
        <f>IFERROR(ROUND(D5-MAX(I5,0)*03_Assumptions!$B$37,0),"")</f>
      </c>
      <c r="L5">
        <v>0</v>
      </c>
      <c r="M5"/>
      <c r="N5">
        <v>3</v>
      </c>
      <c r="O5"/>
      <c r="P5"/>
      <c r="Q5"/>
      <c r="R5" t="inlineStr">
        <is>
          <t xml:space="preserve">Habitaclia</t>
        </is>
      </c>
    </row>
    <row r="6">
      <c r="A6" t="inlineStr">
        <is>
          <t xml:space="preserve">HTC-21938000012949</t>
        </is>
      </c>
      <c r="B6" t="inlineStr">
        <is>
          <t xml:space="preserve">Ático en Reserva de Marbella. Ático de 2 dormitorios en reserva de marbella</t>
        </is>
      </c>
      <c r="C6" t="inlineStr">
        <is>
          <t xml:space="preserve">Marbella</t>
        </is>
      </c>
      <c r="D6">
        <v>325000</v>
      </c>
      <c r="E6" t="inlineStr">
        <is>
          <t xml:space="preserve">205.00</t>
        </is>
      </c>
      <c r="F6">
        <v>1585.3658536585</v>
      </c>
      <c r="G6">
        <v>4951.92</v>
      </c>
      <c r="H6">
        <v>1015144</v>
      </c>
      <c r="I6">
        <v>690144</v>
      </c>
      <c r="J6">
        <v>0.67984825004068</v>
      </c>
      <c r="K6">
        <f>IFERROR(ROUND(D6-MAX(I6,0)*03_Assumptions!$B$37,0),"")</f>
      </c>
      <c r="L6">
        <v>0</v>
      </c>
      <c r="M6"/>
      <c r="N6">
        <v>3</v>
      </c>
      <c r="O6"/>
      <c r="P6"/>
      <c r="Q6"/>
      <c r="R6" t="inlineStr">
        <is>
          <t xml:space="preserve">Habitaclia</t>
        </is>
      </c>
    </row>
    <row r="7">
      <c r="A7" t="inlineStr">
        <is>
          <t xml:space="preserve">HTC-59223000000003</t>
        </is>
      </c>
      <c r="B7" t="inlineStr">
        <is>
          <t xml:space="preserve">Apartamento Calle real-nva andalucia d. Apartamento bellamente reformado con impresionantes vistas a la</t>
        </is>
      </c>
      <c r="C7" t="inlineStr">
        <is>
          <t xml:space="preserve">Marbella</t>
        </is>
      </c>
      <c r="D7">
        <v>690000</v>
      </c>
      <c r="E7" t="inlineStr">
        <is>
          <t xml:space="preserve">424.00</t>
        </is>
      </c>
      <c r="F7">
        <v>1627.358490566</v>
      </c>
      <c r="G7">
        <v>4951.92</v>
      </c>
      <c r="H7">
        <v>2099614</v>
      </c>
      <c r="I7">
        <v>1409614</v>
      </c>
      <c r="J7">
        <v>0.67136817828922</v>
      </c>
      <c r="K7">
        <f>IFERROR(ROUND(D7-MAX(I7,0)*03_Assumptions!$B$37,0),"")</f>
      </c>
      <c r="L7">
        <v>0</v>
      </c>
      <c r="M7"/>
      <c r="N7">
        <v>3</v>
      </c>
      <c r="O7"/>
      <c r="P7"/>
      <c r="Q7"/>
      <c r="R7" t="inlineStr">
        <is>
          <t xml:space="preserve">Habitaclia</t>
        </is>
      </c>
    </row>
    <row r="8">
      <c r="A8" t="inlineStr">
        <is>
          <t xml:space="preserve">FTC-184230238</t>
        </is>
      </c>
      <c r="B8" t="inlineStr">
        <is>
          <t xml:space="preserve">Apartamento con piscina en Casco Antiguo</t>
        </is>
      </c>
      <c r="C8" t="inlineStr">
        <is>
          <t xml:space="preserve">Marbella</t>
        </is>
      </c>
      <c r="D8">
        <v>276000</v>
      </c>
      <c r="E8" t="inlineStr">
        <is>
          <t xml:space="preserve">136.00</t>
        </is>
      </c>
      <c r="F8">
        <v>2029.4117647059</v>
      </c>
      <c r="G8">
        <v>4951.92</v>
      </c>
      <c r="H8">
        <v>673461</v>
      </c>
      <c r="I8">
        <v>397461</v>
      </c>
      <c r="J8">
        <v>0.59017678704303</v>
      </c>
      <c r="K8">
        <f>IFERROR(ROUND(D8-MAX(I8,0)*03_Assumptions!$B$37,0),"")</f>
      </c>
      <c r="L8">
        <v>0</v>
      </c>
      <c r="M8"/>
      <c r="N8">
        <v>3</v>
      </c>
      <c r="O8"/>
      <c r="P8"/>
      <c r="Q8"/>
      <c r="R8" t="inlineStr">
        <is>
          <t xml:space="preserve">Fotocasa</t>
        </is>
      </c>
    </row>
    <row r="9">
      <c r="A9" t="inlineStr">
        <is>
          <t xml:space="preserve">HTC-48661000002151</t>
        </is>
      </c>
      <c r="B9" t="inlineStr">
        <is>
          <t xml:space="preserve">Apartamento en Casco Antiguo. Exclusivo apartamento oasis en la duquesa</t>
        </is>
      </c>
      <c r="C9" t="inlineStr">
        <is>
          <t xml:space="preserve">Marbella</t>
        </is>
      </c>
      <c r="D9">
        <v>276000</v>
      </c>
      <c r="E9" t="inlineStr">
        <is>
          <t xml:space="preserve">136.00</t>
        </is>
      </c>
      <c r="F9">
        <v>2029.4117647059</v>
      </c>
      <c r="G9">
        <v>4951.92</v>
      </c>
      <c r="H9">
        <v>673461</v>
      </c>
      <c r="I9">
        <v>397461</v>
      </c>
      <c r="J9">
        <v>0.59017678704303</v>
      </c>
      <c r="K9">
        <f>IFERROR(ROUND(D9-MAX(I9,0)*03_Assumptions!$B$37,0),"")</f>
      </c>
      <c r="L9">
        <v>0</v>
      </c>
      <c r="M9"/>
      <c r="N9">
        <v>3</v>
      </c>
      <c r="O9"/>
      <c r="P9"/>
      <c r="Q9"/>
      <c r="R9" t="inlineStr">
        <is>
          <t xml:space="preserve">Habitaclia</t>
        </is>
      </c>
    </row>
    <row r="10">
      <c r="A10" t="inlineStr">
        <is>
          <t xml:space="preserve">HTC-23979000001238</t>
        </is>
      </c>
      <c r="B10" t="inlineStr">
        <is>
          <t xml:space="preserve">Dúplex en Guadalmina Alta. Este exclusivo ático dúplex de 3 dormitorios y 3 baños se encuen</t>
        </is>
      </c>
      <c r="C10" t="inlineStr">
        <is>
          <t xml:space="preserve">Marbella</t>
        </is>
      </c>
      <c r="D10">
        <v>495000</v>
      </c>
      <c r="E10" t="inlineStr">
        <is>
          <t xml:space="preserve">241.00</t>
        </is>
      </c>
      <c r="F10">
        <v>2053.9419087137</v>
      </c>
      <c r="G10">
        <v>4951.92</v>
      </c>
      <c r="H10">
        <v>1193413</v>
      </c>
      <c r="I10">
        <v>698413</v>
      </c>
      <c r="J10">
        <v>0.58522312381587</v>
      </c>
      <c r="K10">
        <f>IFERROR(ROUND(D10-MAX(I10,0)*03_Assumptions!$B$37,0),"")</f>
      </c>
      <c r="L10">
        <v>0</v>
      </c>
      <c r="M10"/>
      <c r="N10">
        <v>3</v>
      </c>
      <c r="O10"/>
      <c r="P10"/>
      <c r="Q10"/>
      <c r="R10" t="inlineStr">
        <is>
          <t xml:space="preserve">Habitaclia</t>
        </is>
      </c>
    </row>
    <row r="11">
      <c r="A11" t="inlineStr">
        <is>
          <t xml:space="preserve">HTC-48661000002258</t>
        </is>
      </c>
      <c r="B11" t="inlineStr">
        <is>
          <t xml:space="preserve">Apartamento en Casco Antiguo. Apartamento en venta en benahavis</t>
        </is>
      </c>
      <c r="C11" t="inlineStr">
        <is>
          <t xml:space="preserve">Marbella</t>
        </is>
      </c>
      <c r="D11">
        <v>320000</v>
      </c>
      <c r="E11" t="inlineStr">
        <is>
          <t xml:space="preserve">154.00</t>
        </is>
      </c>
      <c r="F11">
        <v>2077.9220779221</v>
      </c>
      <c r="G11">
        <v>4951.92</v>
      </c>
      <c r="H11">
        <v>762596</v>
      </c>
      <c r="I11">
        <v>442596</v>
      </c>
      <c r="J11">
        <v>0.58038052352985</v>
      </c>
      <c r="K11">
        <f>IFERROR(ROUND(D11-MAX(I11,0)*03_Assumptions!$B$37,0),"")</f>
      </c>
      <c r="L11">
        <v>0</v>
      </c>
      <c r="M11"/>
      <c r="N11">
        <v>3</v>
      </c>
      <c r="O11"/>
      <c r="P11"/>
      <c r="Q11"/>
      <c r="R11" t="inlineStr">
        <is>
          <t xml:space="preserve">Habitaclia</t>
        </is>
      </c>
    </row>
    <row r="12">
      <c r="A12" t="inlineStr">
        <is>
          <t xml:space="preserve">HTC-26833000000903</t>
        </is>
      </c>
      <c r="B12" t="inlineStr">
        <is>
          <t xml:space="preserve">Piso en Calle doctor carlos búfala 1. Piso en venta en centro de san pedro de alcántara san pedro alcá</t>
        </is>
      </c>
      <c r="C12" t="inlineStr">
        <is>
          <t xml:space="preserve">Marbella</t>
        </is>
      </c>
      <c r="D12">
        <v>330000</v>
      </c>
      <c r="E12" t="inlineStr">
        <is>
          <t xml:space="preserve">153.00</t>
        </is>
      </c>
      <c r="F12">
        <v>2156.862745098</v>
      </c>
      <c r="G12">
        <v>4951.92</v>
      </c>
      <c r="H12">
        <v>757644</v>
      </c>
      <c r="I12">
        <v>427644</v>
      </c>
      <c r="J12">
        <v>0.56443909734042</v>
      </c>
      <c r="K12">
        <f>IFERROR(ROUND(D12-MAX(I12,0)*03_Assumptions!$B$37,0),"")</f>
      </c>
      <c r="L12">
        <v>0</v>
      </c>
      <c r="M12"/>
      <c r="N12">
        <v>3</v>
      </c>
      <c r="O12"/>
      <c r="P12"/>
      <c r="Q12"/>
      <c r="R12" t="inlineStr">
        <is>
          <t xml:space="preserve">Habitaclia</t>
        </is>
      </c>
    </row>
    <row r="13">
      <c r="A13" t="inlineStr">
        <is>
          <t xml:space="preserve">HTC-22052000001306</t>
        </is>
      </c>
      <c r="B13" t="inlineStr">
        <is>
          <t xml:space="preserve">Piso en Reserva de Marbella. Venta de piso en cabopinoreserva de marbella</t>
        </is>
      </c>
      <c r="C13" t="inlineStr">
        <is>
          <t xml:space="preserve">Marbella</t>
        </is>
      </c>
      <c r="D13">
        <v>312000</v>
      </c>
      <c r="E13" t="inlineStr">
        <is>
          <t xml:space="preserve">142.00</t>
        </is>
      </c>
      <c r="F13">
        <v>2197.1830985915</v>
      </c>
      <c r="G13">
        <v>4951.92</v>
      </c>
      <c r="H13">
        <v>703173</v>
      </c>
      <c r="I13">
        <v>391173</v>
      </c>
      <c r="J13">
        <v>0.55629672963385</v>
      </c>
      <c r="K13">
        <f>IFERROR(ROUND(D13-MAX(I13,0)*03_Assumptions!$B$37,0),"")</f>
      </c>
      <c r="L13">
        <v>0</v>
      </c>
      <c r="M13"/>
      <c r="N13">
        <v>3</v>
      </c>
      <c r="O13"/>
      <c r="P13"/>
      <c r="Q13"/>
      <c r="R13" t="inlineStr">
        <is>
          <t xml:space="preserve">Habitaclia</t>
        </is>
      </c>
    </row>
    <row r="14">
      <c r="A14" t="inlineStr">
        <is>
          <t xml:space="preserve">YAE-jht::real-estate::41386-112365072</t>
        </is>
      </c>
      <c r="B14" t="inlineStr">
        <is>
          <t xml:space="preserve">Piso en venta, San Pedro Pueblo en San Pedro de Alcántara en Marbella</t>
        </is>
      </c>
      <c r="C14" t="inlineStr">
        <is>
          <t xml:space="preserve">Marbella</t>
        </is>
      </c>
      <c r="D14">
        <v>475000</v>
      </c>
      <c r="E14" t="inlineStr">
        <is>
          <t xml:space="preserve">211.00</t>
        </is>
      </c>
      <c r="F14">
        <v>2251.1848341232</v>
      </c>
      <c r="G14">
        <v>4951.92</v>
      </c>
      <c r="H14">
        <v>1044855</v>
      </c>
      <c r="I14">
        <v>569855</v>
      </c>
      <c r="J14">
        <v>0.54539151801256</v>
      </c>
      <c r="K14">
        <f>IFERROR(ROUND(D14-MAX(I14,0)*03_Assumptions!$B$37,0),"")</f>
      </c>
      <c r="L14">
        <v>0</v>
      </c>
      <c r="M14"/>
      <c r="N14">
        <v>3</v>
      </c>
      <c r="O14"/>
      <c r="P14"/>
      <c r="Q14"/>
      <c r="R14" t="inlineStr">
        <is>
          <t xml:space="preserve">Yaencontre</t>
        </is>
      </c>
    </row>
    <row r="15">
      <c r="A15" t="inlineStr">
        <is>
          <t xml:space="preserve">IDL-112365072</t>
        </is>
      </c>
      <c r="B15" t="inlineStr">
        <is>
          <t xml:space="preserve">Flat / apartment in Calle Santa Isabel, San Pedro Pueblo, Marbella</t>
        </is>
      </c>
      <c r="C15" t="inlineStr">
        <is>
          <t xml:space="preserve">Marbella</t>
        </is>
      </c>
      <c r="D15">
        <v>475000</v>
      </c>
      <c r="E15" t="inlineStr">
        <is>
          <t xml:space="preserve">211.00</t>
        </is>
      </c>
      <c r="F15">
        <v>2251.1848341232</v>
      </c>
      <c r="G15">
        <v>4951.92</v>
      </c>
      <c r="H15">
        <v>1044855</v>
      </c>
      <c r="I15">
        <v>569855</v>
      </c>
      <c r="J15">
        <v>0.54539151801256</v>
      </c>
      <c r="K15">
        <f>IFERROR(ROUND(D15-MAX(I15,0)*03_Assumptions!$B$37,0),"")</f>
      </c>
      <c r="L15">
        <v>0</v>
      </c>
      <c r="M15"/>
      <c r="N15">
        <v>4</v>
      </c>
      <c r="O15"/>
      <c r="P15"/>
      <c r="Q15"/>
      <c r="R15" t="inlineStr">
        <is>
          <t xml:space="preserve">Idealista</t>
        </is>
      </c>
    </row>
    <row r="16">
      <c r="A16" t="inlineStr">
        <is>
          <t xml:space="preserve">PIS-61736325297_280500</t>
        </is>
      </c>
      <c r="B16" t="inlineStr">
        <is>
          <t xml:space="preserve">Piso en calle Tramontana</t>
        </is>
      </c>
      <c r="C16" t="inlineStr">
        <is>
          <t xml:space="preserve">Madrid</t>
        </is>
      </c>
      <c r="D16">
        <v>3000</v>
      </c>
      <c r="E16" t="inlineStr">
        <is>
          <t xml:space="preserve">190.00</t>
        </is>
      </c>
      <c r="F16">
        <v>15.789473684211</v>
      </c>
      <c r="G16">
        <v>34</v>
      </c>
      <c r="H16">
        <v>6460</v>
      </c>
      <c r="I16">
        <v>3460</v>
      </c>
      <c r="J16">
        <v>0.53560371517028</v>
      </c>
      <c r="K16">
        <f>IFERROR(ROUND(D16-MAX(I16,0)*03_Assumptions!$B$37,0),"")</f>
      </c>
      <c r="L16">
        <v>0</v>
      </c>
      <c r="M16"/>
      <c r="N16">
        <v>4</v>
      </c>
      <c r="O16"/>
      <c r="P16"/>
      <c r="Q16"/>
      <c r="R16" t="inlineStr">
        <is>
          <t xml:space="preserve">Pisos</t>
        </is>
      </c>
    </row>
    <row r="17">
      <c r="A17" t="inlineStr">
        <is>
          <t xml:space="preserve">HTC-22815000000366</t>
        </is>
      </c>
      <c r="B17" t="inlineStr">
        <is>
          <t xml:space="preserve">Ático Avenida la reserva de marbella. Se vende atico en la reserva de marbella</t>
        </is>
      </c>
      <c r="C17" t="inlineStr">
        <is>
          <t xml:space="preserve">Marbella</t>
        </is>
      </c>
      <c r="D17">
        <v>350000</v>
      </c>
      <c r="E17" t="inlineStr">
        <is>
          <t xml:space="preserve">150.00</t>
        </is>
      </c>
      <c r="F17">
        <v>2333.3333333333</v>
      </c>
      <c r="G17">
        <v>4951.92</v>
      </c>
      <c r="H17">
        <v>742788</v>
      </c>
      <c r="I17">
        <v>392788</v>
      </c>
      <c r="J17">
        <v>0.52880229621372</v>
      </c>
      <c r="K17">
        <f>IFERROR(ROUND(D17-MAX(I17,0)*03_Assumptions!$B$37,0),"")</f>
      </c>
      <c r="L17">
        <v>0</v>
      </c>
      <c r="M17"/>
      <c r="N17">
        <v>3</v>
      </c>
      <c r="O17"/>
      <c r="P17"/>
      <c r="Q17"/>
      <c r="R17" t="inlineStr">
        <is>
          <t xml:space="preserve">Habitaclia</t>
        </is>
      </c>
    </row>
    <row r="18">
      <c r="A18" t="inlineStr">
        <is>
          <t xml:space="preserve">HTC-59596000000002</t>
        </is>
      </c>
      <c r="B18" t="inlineStr">
        <is>
          <t xml:space="preserve">Planta baja en Reserva de Marbella. Elegancia, luz y jardín privado en la reserva de marbella</t>
        </is>
      </c>
      <c r="C18" t="inlineStr">
        <is>
          <t xml:space="preserve">Marbella</t>
        </is>
      </c>
      <c r="D18">
        <v>290000</v>
      </c>
      <c r="E18" t="inlineStr">
        <is>
          <t xml:space="preserve">124.00</t>
        </is>
      </c>
      <c r="F18">
        <v>2338.7096774194</v>
      </c>
      <c r="G18">
        <v>4951.92</v>
      </c>
      <c r="H18">
        <v>614038</v>
      </c>
      <c r="I18">
        <v>324038</v>
      </c>
      <c r="J18">
        <v>0.52771658721883</v>
      </c>
      <c r="K18">
        <f>IFERROR(ROUND(D18-MAX(I18,0)*03_Assumptions!$B$37,0),"")</f>
      </c>
      <c r="L18">
        <v>0</v>
      </c>
      <c r="M18"/>
      <c r="N18">
        <v>3</v>
      </c>
      <c r="O18"/>
      <c r="P18"/>
      <c r="Q18"/>
      <c r="R18" t="inlineStr">
        <is>
          <t xml:space="preserve">Habitaclia</t>
        </is>
      </c>
    </row>
    <row r="19">
      <c r="A19" t="inlineStr">
        <is>
          <t xml:space="preserve">HTC-26701000000764</t>
        </is>
      </c>
      <c r="B19" t="inlineStr">
        <is>
          <t xml:space="preserve">Apartamento en Calle hiedra 6</t>
        </is>
      </c>
      <c r="C19" t="inlineStr">
        <is>
          <t xml:space="preserve">Marbella</t>
        </is>
      </c>
      <c r="D19">
        <v>400000</v>
      </c>
      <c r="E19" t="inlineStr">
        <is>
          <t xml:space="preserve">170.00</t>
        </is>
      </c>
      <c r="F19">
        <v>2352.9411764706</v>
      </c>
      <c r="G19">
        <v>4951.92</v>
      </c>
      <c r="H19">
        <v>841826</v>
      </c>
      <c r="I19">
        <v>441826</v>
      </c>
      <c r="J19">
        <v>0.52484265164409</v>
      </c>
      <c r="K19">
        <f>IFERROR(ROUND(D19-MAX(I19,0)*03_Assumptions!$B$37,0),"")</f>
      </c>
      <c r="L19">
        <v>0</v>
      </c>
      <c r="M19"/>
      <c r="N19">
        <v>3</v>
      </c>
      <c r="O19"/>
      <c r="P19"/>
      <c r="Q19"/>
      <c r="R19" t="inlineStr">
        <is>
          <t xml:space="preserve">Habitaclia</t>
        </is>
      </c>
    </row>
    <row r="20">
      <c r="A20" t="inlineStr">
        <is>
          <t xml:space="preserve">HTC-22151000002998</t>
        </is>
      </c>
      <c r="B20" t="inlineStr">
        <is>
          <t xml:space="preserve">Ático en Guadalmina Alta. Ático dúplex en guadalmina alta de 3 dormitorios con amplias ter</t>
        </is>
      </c>
      <c r="C20" t="inlineStr">
        <is>
          <t xml:space="preserve">Marbella</t>
        </is>
      </c>
      <c r="D20">
        <v>610000</v>
      </c>
      <c r="E20" t="inlineStr">
        <is>
          <t xml:space="preserve">259.00</t>
        </is>
      </c>
      <c r="F20">
        <v>2355.2123552124</v>
      </c>
      <c r="G20">
        <v>4951.92</v>
      </c>
      <c r="H20">
        <v>1282547</v>
      </c>
      <c r="I20">
        <v>672547</v>
      </c>
      <c r="J20">
        <v>0.52438400555495</v>
      </c>
      <c r="K20">
        <f>IFERROR(ROUND(D20-MAX(I20,0)*03_Assumptions!$B$37,0),"")</f>
      </c>
      <c r="L20">
        <v>0</v>
      </c>
      <c r="M20"/>
      <c r="N20">
        <v>3</v>
      </c>
      <c r="O20"/>
      <c r="P20"/>
      <c r="Q20"/>
      <c r="R20" t="inlineStr">
        <is>
          <t xml:space="preserve">Habitaclia</t>
        </is>
      </c>
    </row>
    <row r="21">
      <c r="A21" t="inlineStr">
        <is>
          <t xml:space="preserve">IDL-112393659</t>
        </is>
      </c>
      <c r="B21" t="inlineStr">
        <is>
          <t xml:space="preserve">Flat / apartment in Avenida Fuengirola, El Higuerón, Fuengirola</t>
        </is>
      </c>
      <c r="C21" t="inlineStr">
        <is>
          <t xml:space="preserve">Fuengirola</t>
        </is>
      </c>
      <c r="D21">
        <v>300000</v>
      </c>
      <c r="E21" t="inlineStr">
        <is>
          <t xml:space="preserve">135.00</t>
        </is>
      </c>
      <c r="F21">
        <v>2222.2222222222</v>
      </c>
      <c r="G21">
        <v>4540</v>
      </c>
      <c r="H21">
        <v>612900</v>
      </c>
      <c r="I21">
        <v>312900</v>
      </c>
      <c r="J21">
        <v>0.51052373959863</v>
      </c>
      <c r="K21">
        <f>IFERROR(ROUND(D21-MAX(I21,0)*03_Assumptions!$B$37,0),"")</f>
      </c>
      <c r="L21">
        <v>0</v>
      </c>
      <c r="M21"/>
      <c r="N21">
        <v>3</v>
      </c>
      <c r="O21"/>
      <c r="P21"/>
      <c r="Q21"/>
      <c r="R21" t="inlineStr">
        <is>
          <t xml:space="preserve">Idealista</t>
        </is>
      </c>
    </row>
    <row r="22">
      <c r="A22" t="inlineStr">
        <is>
          <t xml:space="preserve">FTC-182606212</t>
        </is>
      </c>
      <c r="B22" t="inlineStr">
        <is>
          <t xml:space="preserve">Apartamento con piscina en Casco Antiguo</t>
        </is>
      </c>
      <c r="C22" t="inlineStr">
        <is>
          <t xml:space="preserve">Marbella</t>
        </is>
      </c>
      <c r="D22">
        <v>273000</v>
      </c>
      <c r="E22" t="inlineStr">
        <is>
          <t xml:space="preserve">111.00</t>
        </is>
      </c>
      <c r="F22">
        <v>2459.4594594595</v>
      </c>
      <c r="G22">
        <v>4951.92</v>
      </c>
      <c r="H22">
        <v>549663</v>
      </c>
      <c r="I22">
        <v>276663</v>
      </c>
      <c r="J22">
        <v>0.50333215006312</v>
      </c>
      <c r="K22">
        <f>IFERROR(ROUND(D22-MAX(I22,0)*03_Assumptions!$B$37,0),"")</f>
      </c>
      <c r="L22">
        <v>0</v>
      </c>
      <c r="M22"/>
      <c r="N22">
        <v>3</v>
      </c>
      <c r="O22"/>
      <c r="P22"/>
      <c r="Q22"/>
      <c r="R22" t="inlineStr">
        <is>
          <t xml:space="preserve">Fotocasa</t>
        </is>
      </c>
    </row>
    <row r="23">
      <c r="A23" t="inlineStr">
        <is>
          <t xml:space="preserve">HTC-48661000001459</t>
        </is>
      </c>
      <c r="B23" t="inlineStr">
        <is>
          <t xml:space="preserve">Apartamento en Casco Antiguo. Serenidad junto al mar en la playa de casares</t>
        </is>
      </c>
      <c r="C23" t="inlineStr">
        <is>
          <t xml:space="preserve">Marbella</t>
        </is>
      </c>
      <c r="D23">
        <v>273000</v>
      </c>
      <c r="E23" t="inlineStr">
        <is>
          <t xml:space="preserve">111.00</t>
        </is>
      </c>
      <c r="F23">
        <v>2459.4594594595</v>
      </c>
      <c r="G23">
        <v>4951.92</v>
      </c>
      <c r="H23">
        <v>549663</v>
      </c>
      <c r="I23">
        <v>276663</v>
      </c>
      <c r="J23">
        <v>0.50333215006312</v>
      </c>
      <c r="K23">
        <f>IFERROR(ROUND(D23-MAX(I23,0)*03_Assumptions!$B$37,0),"")</f>
      </c>
      <c r="L23">
        <v>0</v>
      </c>
      <c r="M23"/>
      <c r="N23">
        <v>3</v>
      </c>
      <c r="O23"/>
      <c r="P23"/>
      <c r="Q23"/>
      <c r="R23" t="inlineStr">
        <is>
          <t xml:space="preserve">Habitaclia</t>
        </is>
      </c>
    </row>
    <row r="24">
      <c r="A24" t="inlineStr">
        <is>
          <t xml:space="preserve">YAE-jht::real-estate::76529-112393779</t>
        </is>
      </c>
      <c r="B24" t="inlineStr">
        <is>
          <t xml:space="preserve">Piso en venta, Nagüeles en Nagüeles-Milla de Oro en Marbella</t>
        </is>
      </c>
      <c r="C24" t="inlineStr">
        <is>
          <t xml:space="preserve">Marbella</t>
        </is>
      </c>
      <c r="D24">
        <v>495000</v>
      </c>
      <c r="E24" t="inlineStr">
        <is>
          <t xml:space="preserve">200.00</t>
        </is>
      </c>
      <c r="F24">
        <v>2475</v>
      </c>
      <c r="G24">
        <v>4951.92</v>
      </c>
      <c r="H24">
        <v>990384</v>
      </c>
      <c r="I24">
        <v>495384</v>
      </c>
      <c r="J24">
        <v>0.50019386419813</v>
      </c>
      <c r="K24">
        <f>IFERROR(ROUND(D24-MAX(I24,0)*03_Assumptions!$B$37,0),"")</f>
      </c>
      <c r="L24">
        <v>0</v>
      </c>
      <c r="M24"/>
      <c r="N24">
        <v>3</v>
      </c>
      <c r="O24"/>
      <c r="P24"/>
      <c r="Q24"/>
      <c r="R24" t="inlineStr">
        <is>
          <t xml:space="preserve">Yaencontre</t>
        </is>
      </c>
    </row>
    <row r="25">
      <c r="A25" t="inlineStr">
        <is>
          <t xml:space="preserve">IDL-112393779</t>
        </is>
      </c>
      <c r="B25" t="inlineStr">
        <is>
          <t xml:space="preserve">Flat / apartment in Calle de Marcasitas, Nagüeles, Marbella</t>
        </is>
      </c>
      <c r="C25" t="inlineStr">
        <is>
          <t xml:space="preserve">Marbella</t>
        </is>
      </c>
      <c r="D25">
        <v>495000</v>
      </c>
      <c r="E25" t="inlineStr">
        <is>
          <t xml:space="preserve">200.00</t>
        </is>
      </c>
      <c r="F25">
        <v>2475</v>
      </c>
      <c r="G25">
        <v>4951.92</v>
      </c>
      <c r="H25">
        <v>990384</v>
      </c>
      <c r="I25">
        <v>495384</v>
      </c>
      <c r="J25">
        <v>0.50019386419813</v>
      </c>
      <c r="K25">
        <f>IFERROR(ROUND(D25-MAX(I25,0)*03_Assumptions!$B$37,0),"")</f>
      </c>
      <c r="L25">
        <v>0</v>
      </c>
      <c r="M25"/>
      <c r="N25">
        <v>4</v>
      </c>
      <c r="O25"/>
      <c r="P25" t="inlineStr">
        <is>
          <t xml:space="preserve">An opportunity to create a unique, custom-made home in one of the best areas of Marbella</t>
        </is>
      </c>
      <c r="Q25" t="inlineStr">
        <is>
          <t xml:space="preserve">AREA_MISMATCH</t>
        </is>
      </c>
      <c r="R25" t="inlineStr">
        <is>
          <t xml:space="preserve">Idealista</t>
        </is>
      </c>
    </row>
    <row r="26">
      <c r="A26" t="inlineStr">
        <is>
          <t xml:space="preserve">IDL-112397604</t>
        </is>
      </c>
      <c r="B26" t="inlineStr">
        <is>
          <t xml:space="preserve">Flat / apartment in Calle de Illescas, 49, Aluche, Madrid</t>
        </is>
      </c>
      <c r="C26" t="inlineStr">
        <is>
          <t xml:space="preserve">Madrid</t>
        </is>
      </c>
      <c r="D26">
        <v>1270</v>
      </c>
      <c r="E26" t="inlineStr">
        <is>
          <t xml:space="preserve">74.00</t>
        </is>
      </c>
      <c r="F26">
        <v>17.162162162162</v>
      </c>
      <c r="G26">
        <v>34</v>
      </c>
      <c r="H26">
        <v>2516</v>
      </c>
      <c r="I26">
        <v>1246</v>
      </c>
      <c r="J26">
        <v>0.49523052464229</v>
      </c>
      <c r="K26">
        <f>IFERROR(ROUND(D26-MAX(I26,0)*03_Assumptions!$B$37,0),"")</f>
      </c>
      <c r="L26">
        <v>0</v>
      </c>
      <c r="M26"/>
      <c r="N26">
        <v>4</v>
      </c>
      <c r="O26"/>
      <c r="P26"/>
      <c r="Q26"/>
      <c r="R26" t="inlineStr">
        <is>
          <t xml:space="preserve">Idealista</t>
        </is>
      </c>
    </row>
    <row r="27">
      <c r="A27" t="inlineStr">
        <is>
          <t xml:space="preserve">YAE-jht::real-estate::66585-112364688</t>
        </is>
      </c>
      <c r="B27" t="inlineStr">
        <is>
          <t xml:space="preserve">Piso en venta, Reserva de Marbella en Elviria-Cabopino en Marbella</t>
        </is>
      </c>
      <c r="C27" t="inlineStr">
        <is>
          <t xml:space="preserve">Marbella</t>
        </is>
      </c>
      <c r="D27">
        <v>345000</v>
      </c>
      <c r="E27" t="inlineStr">
        <is>
          <t xml:space="preserve">136.00</t>
        </is>
      </c>
      <c r="F27">
        <v>2536.7647058824</v>
      </c>
      <c r="G27">
        <v>4951.92</v>
      </c>
      <c r="H27">
        <v>673461</v>
      </c>
      <c r="I27">
        <v>328461</v>
      </c>
      <c r="J27">
        <v>0.48772098380379</v>
      </c>
      <c r="K27">
        <f>IFERROR(ROUND(D27-MAX(I27,0)*03_Assumptions!$B$37,0),"")</f>
      </c>
      <c r="L27">
        <v>0</v>
      </c>
      <c r="M27"/>
      <c r="N27">
        <v>3</v>
      </c>
      <c r="O27"/>
      <c r="P27"/>
      <c r="Q27" t="inlineStr">
        <is>
          <t xml:space="preserve">AREA_MISMATCH</t>
        </is>
      </c>
      <c r="R27" t="inlineStr">
        <is>
          <t xml:space="preserve">Yaencontre</t>
        </is>
      </c>
    </row>
    <row r="28">
      <c r="A28" t="inlineStr">
        <is>
          <t xml:space="preserve">IDL-34871701</t>
        </is>
      </c>
      <c r="B28" t="inlineStr">
        <is>
          <t xml:space="preserve">Flat / apartment in Calle de Embajadores, 258, Legazpi, Madrid</t>
        </is>
      </c>
      <c r="C28" t="inlineStr">
        <is>
          <t xml:space="preserve">Madrid</t>
        </is>
      </c>
      <c r="D28">
        <v>1500</v>
      </c>
      <c r="E28" t="inlineStr">
        <is>
          <t xml:space="preserve">85.00</t>
        </is>
      </c>
      <c r="F28">
        <v>17.647058823529</v>
      </c>
      <c r="G28">
        <v>34</v>
      </c>
      <c r="H28">
        <v>2890</v>
      </c>
      <c r="I28">
        <v>1390</v>
      </c>
      <c r="J28">
        <v>0.48096885813149</v>
      </c>
      <c r="K28">
        <f>IFERROR(ROUND(D28-MAX(I28,0)*03_Assumptions!$B$37,0),"")</f>
      </c>
      <c r="L28">
        <v>0</v>
      </c>
      <c r="M28"/>
      <c r="N28">
        <v>4</v>
      </c>
      <c r="O28"/>
      <c r="P28"/>
      <c r="Q28"/>
      <c r="R28" t="inlineStr">
        <is>
          <t xml:space="preserve">Idealista</t>
        </is>
      </c>
    </row>
    <row r="29">
      <c r="A29" t="inlineStr">
        <is>
          <t xml:space="preserve">HTC-25099000000852</t>
        </is>
      </c>
      <c r="B29" t="inlineStr">
        <is>
          <t xml:space="preserve">Piso en Divina Pastora. Piso de 2 dormitorios ideal como inversión o para alquilar es 5º</t>
        </is>
      </c>
      <c r="C29" t="inlineStr">
        <is>
          <t xml:space="preserve">Marbella</t>
        </is>
      </c>
      <c r="D29">
        <v>190000</v>
      </c>
      <c r="E29" t="inlineStr">
        <is>
          <t xml:space="preserve">73.00</t>
        </is>
      </c>
      <c r="F29">
        <v>2602.7397260274</v>
      </c>
      <c r="G29">
        <v>4951.92</v>
      </c>
      <c r="H29">
        <v>361490</v>
      </c>
      <c r="I29">
        <v>171490</v>
      </c>
      <c r="J29">
        <v>0.4743978646611</v>
      </c>
      <c r="K29">
        <f>IFERROR(ROUND(D29-MAX(I29,0)*03_Assumptions!$B$37,0),"")</f>
      </c>
      <c r="L29">
        <v>0</v>
      </c>
      <c r="M29"/>
      <c r="N29">
        <v>3</v>
      </c>
      <c r="O29"/>
      <c r="P29"/>
      <c r="Q29"/>
      <c r="R29" t="inlineStr">
        <is>
          <t xml:space="preserve">Habitaclia</t>
        </is>
      </c>
    </row>
    <row r="30">
      <c r="A30" t="inlineStr">
        <is>
          <t xml:space="preserve">YAE-jht::real-estate::42083-112320020</t>
        </is>
      </c>
      <c r="B30" t="inlineStr">
        <is>
          <t xml:space="preserve">Ático en venta, Santa María en Elviria-Cabopino en Marbella</t>
        </is>
      </c>
      <c r="C30" t="inlineStr">
        <is>
          <t xml:space="preserve">Marbella</t>
        </is>
      </c>
      <c r="D30">
        <v>980000</v>
      </c>
      <c r="E30" t="inlineStr">
        <is>
          <t xml:space="preserve">375.00</t>
        </is>
      </c>
      <c r="F30">
        <v>2613.3333333333</v>
      </c>
      <c r="G30">
        <v>4951.92</v>
      </c>
      <c r="H30">
        <v>1856970</v>
      </c>
      <c r="I30">
        <v>876970</v>
      </c>
      <c r="J30">
        <v>0.47225857175937</v>
      </c>
      <c r="K30">
        <f>IFERROR(ROUND(D30-MAX(I30,0)*03_Assumptions!$B$37,0),"")</f>
      </c>
      <c r="L30">
        <v>0</v>
      </c>
      <c r="M30"/>
      <c r="N30">
        <v>3</v>
      </c>
      <c r="O30"/>
      <c r="P30"/>
      <c r="Q30"/>
      <c r="R30" t="inlineStr">
        <is>
          <t xml:space="preserve">Yaencontre</t>
        </is>
      </c>
    </row>
    <row r="31">
      <c r="A31" t="inlineStr">
        <is>
          <t xml:space="preserve">FTC-187016801</t>
        </is>
      </c>
      <c r="B31" t="inlineStr">
        <is>
          <t xml:space="preserve">Ático con piscina en Elviria</t>
        </is>
      </c>
      <c r="C31" t="inlineStr">
        <is>
          <t xml:space="preserve">Marbella</t>
        </is>
      </c>
      <c r="D31">
        <v>850000</v>
      </c>
      <c r="E31" t="inlineStr">
        <is>
          <t xml:space="preserve">324.00</t>
        </is>
      </c>
      <c r="F31">
        <v>2623.4567901235</v>
      </c>
      <c r="G31">
        <v>4951.92</v>
      </c>
      <c r="H31">
        <v>1604422</v>
      </c>
      <c r="I31">
        <v>754422</v>
      </c>
      <c r="J31">
        <v>0.47021422193342</v>
      </c>
      <c r="K31">
        <f>IFERROR(ROUND(D31-MAX(I31,0)*03_Assumptions!$B$37,0),"")</f>
      </c>
      <c r="L31">
        <v>0</v>
      </c>
      <c r="M31"/>
      <c r="N31">
        <v>3</v>
      </c>
      <c r="O31"/>
      <c r="P31"/>
      <c r="Q31"/>
      <c r="R31" t="inlineStr">
        <is>
          <t xml:space="preserve">Fotocasa</t>
        </is>
      </c>
    </row>
    <row r="32">
      <c r="A32" t="inlineStr">
        <is>
          <t xml:space="preserve">HTC-36906000008860</t>
        </is>
      </c>
      <c r="B32" t="inlineStr">
        <is>
          <t xml:space="preserve">Apartamento en San Pedro de Alcántara Pueblo. Apartamento de 3 dormitorios y 2 baños con piscina, garaje y tra</t>
        </is>
      </c>
      <c r="C32" t="inlineStr">
        <is>
          <t xml:space="preserve">Marbella</t>
        </is>
      </c>
      <c r="D32">
        <v>300000</v>
      </c>
      <c r="E32" t="inlineStr">
        <is>
          <t xml:space="preserve">113.00</t>
        </is>
      </c>
      <c r="F32">
        <v>2654.8672566372</v>
      </c>
      <c r="G32">
        <v>4951.92</v>
      </c>
      <c r="H32">
        <v>559567</v>
      </c>
      <c r="I32">
        <v>259567</v>
      </c>
      <c r="J32">
        <v>0.46387113349223</v>
      </c>
      <c r="K32">
        <f>IFERROR(ROUND(D32-MAX(I32,0)*03_Assumptions!$B$37,0),"")</f>
      </c>
      <c r="L32">
        <v>0</v>
      </c>
      <c r="M32"/>
      <c r="N32">
        <v>3</v>
      </c>
      <c r="O32"/>
      <c r="P32"/>
      <c r="Q32"/>
      <c r="R32" t="inlineStr">
        <is>
          <t xml:space="preserve">Habitaclia</t>
        </is>
      </c>
    </row>
    <row r="33">
      <c r="A33" t="inlineStr">
        <is>
          <t xml:space="preserve">YAE-jht::real-estate::76780-112352866</t>
        </is>
      </c>
      <c r="B33" t="inlineStr">
        <is>
          <t xml:space="preserve">Piso en venta, San Pedro Pueblo en San Pedro de Alcántara en Marbella</t>
        </is>
      </c>
      <c r="C33" t="inlineStr">
        <is>
          <t xml:space="preserve">Marbella</t>
        </is>
      </c>
      <c r="D33">
        <v>295000</v>
      </c>
      <c r="E33" t="inlineStr">
        <is>
          <t xml:space="preserve">111.00</t>
        </is>
      </c>
      <c r="F33">
        <v>2657.6576576577</v>
      </c>
      <c r="G33">
        <v>4951.92</v>
      </c>
      <c r="H33">
        <v>549663</v>
      </c>
      <c r="I33">
        <v>254663</v>
      </c>
      <c r="J33">
        <v>0.46330763468359</v>
      </c>
      <c r="K33">
        <f>IFERROR(ROUND(D33-MAX(I33,0)*03_Assumptions!$B$37,0),"")</f>
      </c>
      <c r="L33">
        <v>0</v>
      </c>
      <c r="M33"/>
      <c r="N33">
        <v>3</v>
      </c>
      <c r="O33"/>
      <c r="P33"/>
      <c r="Q33"/>
      <c r="R33" t="inlineStr">
        <is>
          <t xml:space="preserve">Yaencontre</t>
        </is>
      </c>
    </row>
    <row r="34">
      <c r="A34" t="inlineStr">
        <is>
          <t xml:space="preserve">FTC-184663853</t>
        </is>
      </c>
      <c r="B34" t="inlineStr">
        <is>
          <t xml:space="preserve">Piso en Calle Archidona, 9, San Pedro de Alcántara pueblo</t>
        </is>
      </c>
      <c r="C34" t="inlineStr">
        <is>
          <t xml:space="preserve">Marbella</t>
        </is>
      </c>
      <c r="D34">
        <v>285000</v>
      </c>
      <c r="E34" t="inlineStr">
        <is>
          <t xml:space="preserve">106.00</t>
        </is>
      </c>
      <c r="F34">
        <v>2688.679245283</v>
      </c>
      <c r="G34">
        <v>4951.92</v>
      </c>
      <c r="H34">
        <v>524904</v>
      </c>
      <c r="I34">
        <v>239904</v>
      </c>
      <c r="J34">
        <v>0.4570430771735</v>
      </c>
      <c r="K34">
        <f>IFERROR(ROUND(D34-MAX(I34,0)*03_Assumptions!$B$37,0),"")</f>
      </c>
      <c r="L34">
        <v>0</v>
      </c>
      <c r="M34"/>
      <c r="N34">
        <v>3</v>
      </c>
      <c r="O34"/>
      <c r="P34"/>
      <c r="Q34"/>
      <c r="R34" t="inlineStr">
        <is>
          <t xml:space="preserve">Fotocasa</t>
        </is>
      </c>
    </row>
    <row r="35">
      <c r="A35" t="inlineStr">
        <is>
          <t xml:space="preserve">IDL-112390466</t>
        </is>
      </c>
      <c r="B35" t="inlineStr">
        <is>
          <t xml:space="preserve">Duplex in Torreblanca del Sol, Fuengirola</t>
        </is>
      </c>
      <c r="C35" t="inlineStr">
        <is>
          <t xml:space="preserve">Fuengirola</t>
        </is>
      </c>
      <c r="D35">
        <v>550000</v>
      </c>
      <c r="E35" t="inlineStr">
        <is>
          <t xml:space="preserve">220.00</t>
        </is>
      </c>
      <c r="F35">
        <v>2500</v>
      </c>
      <c r="G35">
        <v>4540</v>
      </c>
      <c r="H35">
        <v>998800</v>
      </c>
      <c r="I35">
        <v>448800</v>
      </c>
      <c r="J35">
        <v>0.44933920704846</v>
      </c>
      <c r="K35">
        <f>IFERROR(ROUND(D35-MAX(I35,0)*03_Assumptions!$B$37,0),"")</f>
      </c>
      <c r="L35">
        <v>0</v>
      </c>
      <c r="M35"/>
      <c r="N35">
        <v>3</v>
      </c>
      <c r="O35"/>
      <c r="P35"/>
      <c r="Q35"/>
      <c r="R35" t="inlineStr">
        <is>
          <t xml:space="preserve">Idealista</t>
        </is>
      </c>
    </row>
    <row r="36">
      <c r="A36" t="inlineStr">
        <is>
          <t xml:space="preserve">YAE-jht::real-estate::77990-112316889</t>
        </is>
      </c>
      <c r="B36" t="inlineStr">
        <is>
          <t xml:space="preserve">Piso en venta, Santa María en Elviria-Cabopino en Marbella</t>
        </is>
      </c>
      <c r="C36" t="inlineStr">
        <is>
          <t xml:space="preserve">Marbella</t>
        </is>
      </c>
      <c r="D36">
        <v>442808</v>
      </c>
      <c r="E36" t="inlineStr">
        <is>
          <t xml:space="preserve">162.00</t>
        </is>
      </c>
      <c r="F36">
        <v>2733.3827160494</v>
      </c>
      <c r="G36">
        <v>4951.92</v>
      </c>
      <c r="H36">
        <v>802211</v>
      </c>
      <c r="I36">
        <v>359403</v>
      </c>
      <c r="J36">
        <v>0.44801557455504</v>
      </c>
      <c r="K36">
        <f>IFERROR(ROUND(D36-MAX(I36,0)*03_Assumptions!$B$37,0),"")</f>
      </c>
      <c r="L36">
        <v>0</v>
      </c>
      <c r="M36"/>
      <c r="N36">
        <v>3</v>
      </c>
      <c r="O36"/>
      <c r="P36" t="inlineStr">
        <is>
          <t xml:space="preserve">¿Busca una oportunidad única de inversión en Marbella?</t>
        </is>
      </c>
      <c r="Q36" t="inlineStr">
        <is>
          <t xml:space="preserve">NUDA_PROPIEDAD</t>
        </is>
      </c>
      <c r="R36" t="inlineStr">
        <is>
          <t xml:space="preserve">Yaencontre</t>
        </is>
      </c>
    </row>
    <row r="37">
      <c r="A37" t="inlineStr">
        <is>
          <t xml:space="preserve">HTC-37172000000635</t>
        </is>
      </c>
      <c r="B37" t="inlineStr">
        <is>
          <t xml:space="preserve">Apartamento en Rodeo Alto - Guadaiza - La Campana. Amplio apartamento en la campana, nueva andalucía con vistas al</t>
        </is>
      </c>
      <c r="C37" t="inlineStr">
        <is>
          <t xml:space="preserve">Marbella</t>
        </is>
      </c>
      <c r="D37">
        <v>550000</v>
      </c>
      <c r="E37" t="inlineStr">
        <is>
          <t xml:space="preserve">200.95</t>
        </is>
      </c>
      <c r="F37">
        <v>2736.9992535457</v>
      </c>
      <c r="G37">
        <v>4951.92</v>
      </c>
      <c r="H37">
        <v>995088</v>
      </c>
      <c r="I37">
        <v>445088</v>
      </c>
      <c r="J37">
        <v>0.44728524419909</v>
      </c>
      <c r="K37">
        <f>IFERROR(ROUND(D37-MAX(I37,0)*03_Assumptions!$B$37,0),"")</f>
      </c>
      <c r="L37">
        <v>0</v>
      </c>
      <c r="M37"/>
      <c r="N37">
        <v>3</v>
      </c>
      <c r="O37"/>
      <c r="P37"/>
      <c r="Q37"/>
      <c r="R37" t="inlineStr">
        <is>
          <t xml:space="preserve">Habitaclia</t>
        </is>
      </c>
    </row>
    <row r="38">
      <c r="A38" t="inlineStr">
        <is>
          <t xml:space="preserve">IDL-111463229</t>
        </is>
      </c>
      <c r="B38" t="inlineStr">
        <is>
          <t xml:space="preserve">Terraced house in Urbanización el Rosario, El Rosario-Ricmar, Marbella</t>
        </is>
      </c>
      <c r="C38" t="inlineStr">
        <is>
          <t xml:space="preserve">Marbella</t>
        </is>
      </c>
      <c r="D38">
        <v>630000</v>
      </c>
      <c r="E38" t="inlineStr">
        <is>
          <t xml:space="preserve">230.00</t>
        </is>
      </c>
      <c r="F38">
        <v>2739.1304347826</v>
      </c>
      <c r="G38">
        <v>4951.92</v>
      </c>
      <c r="H38">
        <v>1138942</v>
      </c>
      <c r="I38">
        <v>508942</v>
      </c>
      <c r="J38">
        <v>0.44685486946829</v>
      </c>
      <c r="K38">
        <f>IFERROR(ROUND(D38-MAX(I38,0)*03_Assumptions!$B$37,0),"")</f>
      </c>
      <c r="L38">
        <v>0</v>
      </c>
      <c r="M38"/>
      <c r="N38">
        <v>4</v>
      </c>
      <c r="O38"/>
      <c r="P38"/>
      <c r="Q38"/>
      <c r="R38" t="inlineStr">
        <is>
          <t xml:space="preserve">Idealista</t>
        </is>
      </c>
    </row>
    <row r="39">
      <c r="A39" t="inlineStr">
        <is>
          <t xml:space="preserve">YAE-jht::real-estate::42010-112372846</t>
        </is>
      </c>
      <c r="B39" t="inlineStr">
        <is>
          <t xml:space="preserve">Piso en venta en urbanización Marbella Sierra Blanca, Nagüeles en Nagüeles-Milla de Oro en Marbella</t>
        </is>
      </c>
      <c r="C39" t="inlineStr">
        <is>
          <t xml:space="preserve">Marbella</t>
        </is>
      </c>
      <c r="D39">
        <v>595000</v>
      </c>
      <c r="E39" t="inlineStr">
        <is>
          <t xml:space="preserve">215.00</t>
        </is>
      </c>
      <c r="F39">
        <v>2767.4418604651</v>
      </c>
      <c r="G39">
        <v>4951.92</v>
      </c>
      <c r="H39">
        <v>1064663</v>
      </c>
      <c r="I39">
        <v>469663</v>
      </c>
      <c r="J39">
        <v>0.44113760713721</v>
      </c>
      <c r="K39">
        <f>IFERROR(ROUND(D39-MAX(I39,0)*03_Assumptions!$B$37,0),"")</f>
      </c>
      <c r="L39">
        <v>0</v>
      </c>
      <c r="M39"/>
      <c r="N39">
        <v>3</v>
      </c>
      <c r="O39"/>
      <c r="P39"/>
      <c r="Q39"/>
      <c r="R39" t="inlineStr">
        <is>
          <t xml:space="preserve">Yaencontre</t>
        </is>
      </c>
    </row>
    <row r="40">
      <c r="A40" t="inlineStr">
        <is>
          <t xml:space="preserve">HTC-24411000001431</t>
        </is>
      </c>
      <c r="B40" t="inlineStr">
        <is>
          <t xml:space="preserve">Piso en San Pedro de Alcántara Pueblo</t>
        </is>
      </c>
      <c r="C40" t="inlineStr">
        <is>
          <t xml:space="preserve">Marbella</t>
        </is>
      </c>
      <c r="D40">
        <v>459000</v>
      </c>
      <c r="E40" t="inlineStr">
        <is>
          <t xml:space="preserve">164.00</t>
        </is>
      </c>
      <c r="F40">
        <v>2798.7804878049</v>
      </c>
      <c r="G40">
        <v>4951.92</v>
      </c>
      <c r="H40">
        <v>812115</v>
      </c>
      <c r="I40">
        <v>353115</v>
      </c>
      <c r="J40">
        <v>0.43480902603336</v>
      </c>
      <c r="K40">
        <f>IFERROR(ROUND(D40-MAX(I40,0)*03_Assumptions!$B$37,0),"")</f>
      </c>
      <c r="L40">
        <v>0</v>
      </c>
      <c r="M40"/>
      <c r="N40">
        <v>3</v>
      </c>
      <c r="O40"/>
      <c r="P40"/>
      <c r="Q40"/>
      <c r="R40" t="inlineStr">
        <is>
          <t xml:space="preserve">Habitaclia</t>
        </is>
      </c>
    </row>
    <row r="41">
      <c r="A41" t="inlineStr">
        <is>
          <t xml:space="preserve">HTC-22384000002069</t>
        </is>
      </c>
      <c r="B41" t="inlineStr">
        <is>
          <t xml:space="preserve">Apartamento en Hiedra-ur elviria 6. Maravilloso apartamento reformado con vistas al mar y a la monta</t>
        </is>
      </c>
      <c r="C41" t="inlineStr">
        <is>
          <t xml:space="preserve">Marbella</t>
        </is>
      </c>
      <c r="D41">
        <v>435000</v>
      </c>
      <c r="E41" t="inlineStr">
        <is>
          <t xml:space="preserve">155.00</t>
        </is>
      </c>
      <c r="F41">
        <v>2806.4516129032</v>
      </c>
      <c r="G41">
        <v>4951.92</v>
      </c>
      <c r="H41">
        <v>767548</v>
      </c>
      <c r="I41">
        <v>332548</v>
      </c>
      <c r="J41">
        <v>0.43325990466259</v>
      </c>
      <c r="K41">
        <f>IFERROR(ROUND(D41-MAX(I41,0)*03_Assumptions!$B$37,0),"")</f>
      </c>
      <c r="L41">
        <v>0</v>
      </c>
      <c r="M41"/>
      <c r="N41">
        <v>3</v>
      </c>
      <c r="O41"/>
      <c r="P41"/>
      <c r="Q41"/>
      <c r="R41" t="inlineStr">
        <is>
          <t xml:space="preserve">Habitaclia</t>
        </is>
      </c>
    </row>
    <row r="42">
      <c r="A42" t="inlineStr">
        <is>
          <t xml:space="preserve">HTC-57258000000313</t>
        </is>
      </c>
      <c r="B42" t="inlineStr">
        <is>
          <t xml:space="preserve">Piso Avenida valeriano rodríguez. Nuda propiedad en venta en avenida valeriano rodríguez-elvir</t>
        </is>
      </c>
      <c r="C42" t="inlineStr">
        <is>
          <t xml:space="preserve">Marbella</t>
        </is>
      </c>
      <c r="D42">
        <v>442808</v>
      </c>
      <c r="E42" t="inlineStr">
        <is>
          <t xml:space="preserve">156.00</t>
        </is>
      </c>
      <c r="F42">
        <v>2838.5128205128</v>
      </c>
      <c r="G42">
        <v>4951.92</v>
      </c>
      <c r="H42">
        <v>772500</v>
      </c>
      <c r="I42">
        <v>329692</v>
      </c>
      <c r="J42">
        <v>0.42678540434562</v>
      </c>
      <c r="K42">
        <f>IFERROR(ROUND(D42-MAX(I42,0)*03_Assumptions!$B$37,0),"")</f>
      </c>
      <c r="L42">
        <v>0</v>
      </c>
      <c r="M42"/>
      <c r="N42">
        <v>3</v>
      </c>
      <c r="O42"/>
      <c r="P42"/>
      <c r="Q42" t="inlineStr">
        <is>
          <t xml:space="preserve">NUDA_PROPIEDAD</t>
        </is>
      </c>
      <c r="R42" t="inlineStr">
        <is>
          <t xml:space="preserve">Habitaclia</t>
        </is>
      </c>
    </row>
    <row r="43">
      <c r="A43" t="inlineStr">
        <is>
          <t xml:space="preserve">YAE-jht::real-estate::93070-112311772</t>
        </is>
      </c>
      <c r="B43" t="inlineStr">
        <is>
          <t xml:space="preserve">Piso en venta en urbanización Marbellita, Cabopino-Artola en Elviria-Cabopino en Marbella</t>
        </is>
      </c>
      <c r="C43" t="inlineStr">
        <is>
          <t xml:space="preserve">Marbella</t>
        </is>
      </c>
      <c r="D43">
        <v>750000</v>
      </c>
      <c r="E43" t="inlineStr">
        <is>
          <t xml:space="preserve">264.00</t>
        </is>
      </c>
      <c r="F43">
        <v>2840.9090909091</v>
      </c>
      <c r="G43">
        <v>4951.92</v>
      </c>
      <c r="H43">
        <v>1307307</v>
      </c>
      <c r="I43">
        <v>557307</v>
      </c>
      <c r="J43">
        <v>0.42630149701346</v>
      </c>
      <c r="K43">
        <f>IFERROR(ROUND(D43-MAX(I43,0)*03_Assumptions!$B$37,0),"")</f>
      </c>
      <c r="L43">
        <v>0</v>
      </c>
      <c r="M43"/>
      <c r="N43">
        <v>3</v>
      </c>
      <c r="O43"/>
      <c r="P43"/>
      <c r="Q43"/>
      <c r="R43" t="inlineStr">
        <is>
          <t xml:space="preserve">Yaencontre</t>
        </is>
      </c>
    </row>
    <row r="44">
      <c r="A44" t="inlineStr">
        <is>
          <t xml:space="preserve">HTC-57637000000012</t>
        </is>
      </c>
      <c r="B44" t="inlineStr">
        <is>
          <t xml:space="preserve">Piso Calle orión. Planta baja con licencia turística en las brisas, nueva andalucí</t>
        </is>
      </c>
      <c r="C44" t="inlineStr">
        <is>
          <t xml:space="preserve">Marbella</t>
        </is>
      </c>
      <c r="D44">
        <v>300000</v>
      </c>
      <c r="E44" t="inlineStr">
        <is>
          <t xml:space="preserve">105.00</t>
        </is>
      </c>
      <c r="F44">
        <v>2857.1428571429</v>
      </c>
      <c r="G44">
        <v>4951.92</v>
      </c>
      <c r="H44">
        <v>519952</v>
      </c>
      <c r="I44">
        <v>219952</v>
      </c>
      <c r="J44">
        <v>0.42302321985354</v>
      </c>
      <c r="K44">
        <f>IFERROR(ROUND(D44-MAX(I44,0)*03_Assumptions!$B$37,0),"")</f>
      </c>
      <c r="L44">
        <v>0</v>
      </c>
      <c r="M44"/>
      <c r="N44">
        <v>3</v>
      </c>
      <c r="O44"/>
      <c r="P44"/>
      <c r="Q44"/>
      <c r="R44" t="inlineStr">
        <is>
          <t xml:space="preserve">Habitaclia</t>
        </is>
      </c>
    </row>
    <row r="45">
      <c r="A45" t="inlineStr">
        <is>
          <t xml:space="preserve">HTC-10792003197744</t>
        </is>
      </c>
      <c r="B45" t="inlineStr">
        <is>
          <t xml:space="preserve">Apartamento Carretera mairena. Apartamento en la mairena</t>
        </is>
      </c>
      <c r="C45" t="inlineStr">
        <is>
          <t xml:space="preserve">Marbella</t>
        </is>
      </c>
      <c r="D45">
        <v>950000</v>
      </c>
      <c r="E45" t="inlineStr">
        <is>
          <t xml:space="preserve">332.00</t>
        </is>
      </c>
      <c r="F45">
        <v>2861.4457831325</v>
      </c>
      <c r="G45">
        <v>4951.92</v>
      </c>
      <c r="H45">
        <v>1644037</v>
      </c>
      <c r="I45">
        <v>694037</v>
      </c>
      <c r="J45">
        <v>0.42215427891958</v>
      </c>
      <c r="K45">
        <f>IFERROR(ROUND(D45-MAX(I45,0)*03_Assumptions!$B$37,0),"")</f>
      </c>
      <c r="L45">
        <v>0</v>
      </c>
      <c r="M45"/>
      <c r="N45">
        <v>3</v>
      </c>
      <c r="O45"/>
      <c r="P45"/>
      <c r="Q45"/>
      <c r="R45" t="inlineStr">
        <is>
          <t xml:space="preserve">Habitaclia</t>
        </is>
      </c>
    </row>
    <row r="46">
      <c r="A46" t="inlineStr">
        <is>
          <t xml:space="preserve">HTC-21940000002095</t>
        </is>
      </c>
      <c r="B46" t="inlineStr">
        <is>
          <t xml:space="preserve">Piso en San Pedro de Alcántara Pueblo. Nueva andalucíapiso</t>
        </is>
      </c>
      <c r="C46" t="inlineStr">
        <is>
          <t xml:space="preserve">Marbella</t>
        </is>
      </c>
      <c r="D46">
        <v>316990</v>
      </c>
      <c r="E46" t="inlineStr">
        <is>
          <t xml:space="preserve">110.00</t>
        </is>
      </c>
      <c r="F46">
        <v>2881.7272727273</v>
      </c>
      <c r="G46">
        <v>4951.92</v>
      </c>
      <c r="H46">
        <v>544711</v>
      </c>
      <c r="I46">
        <v>227721</v>
      </c>
      <c r="J46">
        <v>0.41805859692255</v>
      </c>
      <c r="K46">
        <f>IFERROR(ROUND(D46-MAX(I46,0)*03_Assumptions!$B$37,0),"")</f>
      </c>
      <c r="L46">
        <v>0</v>
      </c>
      <c r="M46"/>
      <c r="N46">
        <v>3</v>
      </c>
      <c r="O46"/>
      <c r="P46"/>
      <c r="Q46"/>
      <c r="R46" t="inlineStr">
        <is>
          <t xml:space="preserve">Habitaclia</t>
        </is>
      </c>
    </row>
    <row r="47">
      <c r="A47" t="inlineStr">
        <is>
          <t xml:space="preserve">HTC-45298000000834</t>
        </is>
      </c>
      <c r="B47" t="inlineStr">
        <is>
          <t xml:space="preserve">Apartamento Calle incosol. Lujoso apartamento con jardin y total privacidad en rio real</t>
        </is>
      </c>
      <c r="C47" t="inlineStr">
        <is>
          <t xml:space="preserve">Marbella</t>
        </is>
      </c>
      <c r="D47">
        <v>695000</v>
      </c>
      <c r="E47" t="inlineStr">
        <is>
          <t xml:space="preserve">240.00</t>
        </is>
      </c>
      <c r="F47">
        <v>2895.8333333333</v>
      </c>
      <c r="G47">
        <v>4951.92</v>
      </c>
      <c r="H47">
        <v>1188461</v>
      </c>
      <c r="I47">
        <v>493461</v>
      </c>
      <c r="J47">
        <v>0.41520999262239</v>
      </c>
      <c r="K47">
        <f>IFERROR(ROUND(D47-MAX(I47,0)*03_Assumptions!$B$37,0),"")</f>
      </c>
      <c r="L47">
        <v>0</v>
      </c>
      <c r="M47"/>
      <c r="N47">
        <v>3</v>
      </c>
      <c r="O47"/>
      <c r="P47"/>
      <c r="Q47"/>
      <c r="R47" t="inlineStr">
        <is>
          <t xml:space="preserve">Habitaclia</t>
        </is>
      </c>
    </row>
    <row r="48">
      <c r="A48" t="inlineStr">
        <is>
          <t xml:space="preserve">YAE-jht::real-estate::42724-112388384</t>
        </is>
      </c>
      <c r="B48" t="inlineStr">
        <is>
          <t xml:space="preserve">Piso en venta en calle Rio Duero, Puerto Banús en Nueva Andalucía en Marbella</t>
        </is>
      </c>
      <c r="C48" t="inlineStr">
        <is>
          <t xml:space="preserve">Marbella</t>
        </is>
      </c>
      <c r="D48">
        <v>372500</v>
      </c>
      <c r="E48" t="inlineStr">
        <is>
          <t xml:space="preserve">128.00</t>
        </is>
      </c>
      <c r="F48">
        <v>2910.15625</v>
      </c>
      <c r="G48">
        <v>4951.92</v>
      </c>
      <c r="H48">
        <v>633846</v>
      </c>
      <c r="I48">
        <v>261346</v>
      </c>
      <c r="J48">
        <v>0.41231759600317</v>
      </c>
      <c r="K48">
        <f>IFERROR(ROUND(D48-MAX(I48,0)*03_Assumptions!$B$37,0),"")</f>
      </c>
      <c r="L48">
        <v>0</v>
      </c>
      <c r="M48"/>
      <c r="N48">
        <v>3</v>
      </c>
      <c r="O48"/>
      <c r="P48" t="inlineStr">
        <is>
          <t xml:space="preserve">INCREÍBLE VIVIENDA EN VENTA</t>
        </is>
      </c>
      <c r="Q48"/>
      <c r="R48" t="inlineStr">
        <is>
          <t xml:space="preserve">Yaencontre</t>
        </is>
      </c>
    </row>
    <row r="49">
      <c r="A49" t="inlineStr">
        <is>
          <t xml:space="preserve">IDL-112393600</t>
        </is>
      </c>
      <c r="B49" t="inlineStr">
        <is>
          <t xml:space="preserve">Flat / apartment in Avenida Fuengirola, El Higuerón, Fuengirola</t>
        </is>
      </c>
      <c r="C49" t="inlineStr">
        <is>
          <t xml:space="preserve">Fuengirola</t>
        </is>
      </c>
      <c r="D49">
        <v>295000</v>
      </c>
      <c r="E49" t="inlineStr">
        <is>
          <t xml:space="preserve">110.00</t>
        </is>
      </c>
      <c r="F49">
        <v>2681.8181818182</v>
      </c>
      <c r="G49">
        <v>4540</v>
      </c>
      <c r="H49">
        <v>499400</v>
      </c>
      <c r="I49">
        <v>204400</v>
      </c>
      <c r="J49">
        <v>0.40929114937926</v>
      </c>
      <c r="K49">
        <f>IFERROR(ROUND(D49-MAX(I49,0)*03_Assumptions!$B$37,0),"")</f>
      </c>
      <c r="L49">
        <v>0</v>
      </c>
      <c r="M49"/>
      <c r="N49">
        <v>3</v>
      </c>
      <c r="O49"/>
      <c r="P49"/>
      <c r="Q49"/>
      <c r="R49" t="inlineStr">
        <is>
          <t xml:space="preserve">Idealista</t>
        </is>
      </c>
    </row>
    <row r="50">
      <c r="A50" t="inlineStr">
        <is>
          <t xml:space="preserve">YAE-jht::real-estate::51037-112318069</t>
        </is>
      </c>
      <c r="B50" t="inlineStr">
        <is>
          <t xml:space="preserve">Piso en venta, La Puya - La Ermita en Marbella Pueblo en Marbella</t>
        </is>
      </c>
      <c r="C50" t="inlineStr">
        <is>
          <t xml:space="preserve">Marbella</t>
        </is>
      </c>
      <c r="D50">
        <v>390000</v>
      </c>
      <c r="E50" t="inlineStr">
        <is>
          <t xml:space="preserve">132.00</t>
        </is>
      </c>
      <c r="F50">
        <v>2954.5454545455</v>
      </c>
      <c r="G50">
        <v>4951.92</v>
      </c>
      <c r="H50">
        <v>653653</v>
      </c>
      <c r="I50">
        <v>263653</v>
      </c>
      <c r="J50">
        <v>0.403353556894</v>
      </c>
      <c r="K50">
        <f>IFERROR(ROUND(D50-MAX(I50,0)*03_Assumptions!$B$37,0),"")</f>
      </c>
      <c r="L50">
        <v>0</v>
      </c>
      <c r="M50"/>
      <c r="N50">
        <v>3</v>
      </c>
      <c r="O50"/>
      <c r="P50"/>
      <c r="Q50"/>
      <c r="R50" t="inlineStr">
        <is>
          <t xml:space="preserve">Yaencontre</t>
        </is>
      </c>
    </row>
    <row r="51">
      <c r="A51" t="inlineStr">
        <is>
          <t xml:space="preserve">YAE-jht::real-estate::53787-112397370</t>
        </is>
      </c>
      <c r="B51" t="inlineStr">
        <is>
          <t xml:space="preserve">Piso en venta en calle Pleyadesnva Andalucia H, Los Naranjos en Nueva Andalucía en Marbella</t>
        </is>
      </c>
      <c r="C51" t="inlineStr">
        <is>
          <t xml:space="preserve">Marbella</t>
        </is>
      </c>
      <c r="D51">
        <v>370000</v>
      </c>
      <c r="E51" t="inlineStr">
        <is>
          <t xml:space="preserve">125.00</t>
        </is>
      </c>
      <c r="F51">
        <v>2960</v>
      </c>
      <c r="G51">
        <v>4951.92</v>
      </c>
      <c r="H51">
        <v>618990</v>
      </c>
      <c r="I51">
        <v>248990</v>
      </c>
      <c r="J51">
        <v>0.40225205576827</v>
      </c>
      <c r="K51">
        <f>IFERROR(ROUND(D51-MAX(I51,0)*03_Assumptions!$B$37,0),"")</f>
      </c>
      <c r="L51">
        <v>0</v>
      </c>
      <c r="M51"/>
      <c r="N51">
        <v>3</v>
      </c>
      <c r="O51"/>
      <c r="P51"/>
      <c r="Q51"/>
      <c r="R51" t="inlineStr">
        <is>
          <t xml:space="preserve">Yaencontre</t>
        </is>
      </c>
    </row>
    <row r="52">
      <c r="A52" t="inlineStr">
        <is>
          <t xml:space="preserve">IDL-112397370</t>
        </is>
      </c>
      <c r="B52" t="inlineStr">
        <is>
          <t xml:space="preserve">Flat / apartment in Pleyades-nva Andalucia h, 39, Los Naranjos, Marbella</t>
        </is>
      </c>
      <c r="C52" t="inlineStr">
        <is>
          <t xml:space="preserve">Marbella</t>
        </is>
      </c>
      <c r="D52">
        <v>370000</v>
      </c>
      <c r="E52" t="inlineStr">
        <is>
          <t xml:space="preserve">125.00</t>
        </is>
      </c>
      <c r="F52">
        <v>2960</v>
      </c>
      <c r="G52">
        <v>4951.92</v>
      </c>
      <c r="H52">
        <v>618990</v>
      </c>
      <c r="I52">
        <v>248990</v>
      </c>
      <c r="J52">
        <v>0.40225205576827</v>
      </c>
      <c r="K52">
        <f>IFERROR(ROUND(D52-MAX(I52,0)*03_Assumptions!$B$37,0),"")</f>
      </c>
      <c r="L52">
        <v>0</v>
      </c>
      <c r="M52"/>
      <c r="N52">
        <v>4</v>
      </c>
      <c r="O52"/>
      <c r="P52"/>
      <c r="Q52"/>
      <c r="R52" t="inlineStr">
        <is>
          <t xml:space="preserve">Idealista</t>
        </is>
      </c>
    </row>
    <row r="53">
      <c r="A53" t="inlineStr">
        <is>
          <t xml:space="preserve">HTC-22048000009557</t>
        </is>
      </c>
      <c r="B53" t="inlineStr">
        <is>
          <t xml:space="preserve">Apartamento en Guadalmina Alta. Excepcionalmente amplio, soleado apartamento, 2 dormitorios, 2 b</t>
        </is>
      </c>
      <c r="C53" t="inlineStr">
        <is>
          <t xml:space="preserve">Marbella</t>
        </is>
      </c>
      <c r="D53">
        <v>695000</v>
      </c>
      <c r="E53" t="inlineStr">
        <is>
          <t xml:space="preserve">234.00</t>
        </is>
      </c>
      <c r="F53">
        <v>2970.0854700855</v>
      </c>
      <c r="G53">
        <v>4951.92</v>
      </c>
      <c r="H53">
        <v>1158749</v>
      </c>
      <c r="I53">
        <v>463749</v>
      </c>
      <c r="J53">
        <v>0.40021537704861</v>
      </c>
      <c r="K53">
        <f>IFERROR(ROUND(D53-MAX(I53,0)*03_Assumptions!$B$37,0),"")</f>
      </c>
      <c r="L53">
        <v>0</v>
      </c>
      <c r="M53"/>
      <c r="N53">
        <v>3</v>
      </c>
      <c r="O53"/>
      <c r="P53"/>
      <c r="Q53"/>
      <c r="R53" t="inlineStr">
        <is>
          <t xml:space="preserve">Habitaclia</t>
        </is>
      </c>
    </row>
    <row r="54">
      <c r="A54" t="inlineStr">
        <is>
          <t xml:space="preserve">FTC-189944173</t>
        </is>
      </c>
      <c r="B54" t="inlineStr">
        <is>
          <t xml:space="preserve">Piso con terraza en Centro ciudad</t>
        </is>
      </c>
      <c r="C54" t="inlineStr">
        <is>
          <t xml:space="preserve">Fuengirola</t>
        </is>
      </c>
      <c r="D54">
        <v>265000</v>
      </c>
      <c r="E54" t="inlineStr">
        <is>
          <t xml:space="preserve">97.00</t>
        </is>
      </c>
      <c r="F54">
        <v>2731.9587628866</v>
      </c>
      <c r="G54">
        <v>4540</v>
      </c>
      <c r="H54">
        <v>440380</v>
      </c>
      <c r="I54">
        <v>175380</v>
      </c>
      <c r="J54">
        <v>0.39824696852718</v>
      </c>
      <c r="K54">
        <f>IFERROR(ROUND(D54-MAX(I54,0)*03_Assumptions!$B$37,0),"")</f>
      </c>
      <c r="L54">
        <v>0</v>
      </c>
      <c r="M54"/>
      <c r="N54">
        <v>3</v>
      </c>
      <c r="O54"/>
      <c r="P54"/>
      <c r="Q54"/>
      <c r="R54" t="inlineStr">
        <is>
          <t xml:space="preserve">Fotocasa</t>
        </is>
      </c>
    </row>
    <row r="55">
      <c r="A55" t="inlineStr">
        <is>
          <t xml:space="preserve">HTC-58972000000054</t>
        </is>
      </c>
      <c r="B55" t="inlineStr">
        <is>
          <t xml:space="preserve">Piso en Centro ciudad. Fantástica oportunidad. piso amplio en el centro de fuengirola</t>
        </is>
      </c>
      <c r="C55" t="inlineStr">
        <is>
          <t xml:space="preserve">Fuengirola</t>
        </is>
      </c>
      <c r="D55">
        <v>265000</v>
      </c>
      <c r="E55" t="inlineStr">
        <is>
          <t xml:space="preserve">97.00</t>
        </is>
      </c>
      <c r="F55">
        <v>2731.9587628866</v>
      </c>
      <c r="G55">
        <v>4540</v>
      </c>
      <c r="H55">
        <v>440380</v>
      </c>
      <c r="I55">
        <v>175380</v>
      </c>
      <c r="J55">
        <v>0.39824696852718</v>
      </c>
      <c r="K55">
        <f>IFERROR(ROUND(D55-MAX(I55,0)*03_Assumptions!$B$37,0),"")</f>
      </c>
      <c r="L55">
        <v>0</v>
      </c>
      <c r="M55"/>
      <c r="N55">
        <v>3</v>
      </c>
      <c r="O55"/>
      <c r="P55" t="inlineStr">
        <is>
          <t xml:space="preserve">Fantástica oportunidad</t>
        </is>
      </c>
      <c r="Q55"/>
      <c r="R55" t="inlineStr">
        <is>
          <t xml:space="preserve">Habitaclia</t>
        </is>
      </c>
    </row>
    <row r="56">
      <c r="A56" t="inlineStr">
        <is>
          <t xml:space="preserve">IDL-112393601</t>
        </is>
      </c>
      <c r="B56" t="inlineStr">
        <is>
          <t xml:space="preserve">Terraced house in Calle Eugenia de Montijo, Torreblanca del Sol, Fuengirola</t>
        </is>
      </c>
      <c r="C56" t="inlineStr">
        <is>
          <t xml:space="preserve">Fuengirola</t>
        </is>
      </c>
      <c r="D56">
        <v>525000</v>
      </c>
      <c r="E56" t="inlineStr">
        <is>
          <t xml:space="preserve">192.00</t>
        </is>
      </c>
      <c r="F56">
        <v>2734.375</v>
      </c>
      <c r="G56">
        <v>4540</v>
      </c>
      <c r="H56">
        <v>871680</v>
      </c>
      <c r="I56">
        <v>346680</v>
      </c>
      <c r="J56">
        <v>0.39771475770925</v>
      </c>
      <c r="K56">
        <f>IFERROR(ROUND(D56-MAX(I56,0)*03_Assumptions!$B$37,0),"")</f>
      </c>
      <c r="L56">
        <v>0</v>
      </c>
      <c r="M56"/>
      <c r="N56">
        <v>3</v>
      </c>
      <c r="O56"/>
      <c r="P56"/>
      <c r="Q56"/>
      <c r="R56" t="inlineStr">
        <is>
          <t xml:space="preserve">Idealista</t>
        </is>
      </c>
    </row>
    <row r="57">
      <c r="A57" t="inlineStr">
        <is>
          <t xml:space="preserve">HTC-55600000000159</t>
        </is>
      </c>
      <c r="B57" t="inlineStr">
        <is>
          <t xml:space="preserve">Apartamento en Rio danubio-altos d rodeo 7. Excelente oportunidad de inversión en la exclusiva urbanización</t>
        </is>
      </c>
      <c r="C57" t="inlineStr">
        <is>
          <t xml:space="preserve">Marbella</t>
        </is>
      </c>
      <c r="D57">
        <v>449000</v>
      </c>
      <c r="E57" t="inlineStr">
        <is>
          <t xml:space="preserve">150.00</t>
        </is>
      </c>
      <c r="F57">
        <v>2993.3333333333</v>
      </c>
      <c r="G57">
        <v>4951.92</v>
      </c>
      <c r="H57">
        <v>742788</v>
      </c>
      <c r="I57">
        <v>293788</v>
      </c>
      <c r="J57">
        <v>0.39552065999989</v>
      </c>
      <c r="K57">
        <f>IFERROR(ROUND(D57-MAX(I57,0)*03_Assumptions!$B$37,0),"")</f>
      </c>
      <c r="L57">
        <v>0</v>
      </c>
      <c r="M57"/>
      <c r="N57">
        <v>3</v>
      </c>
      <c r="O57"/>
      <c r="P57"/>
      <c r="Q57"/>
      <c r="R57" t="inlineStr">
        <is>
          <t xml:space="preserve">Habitaclia</t>
        </is>
      </c>
    </row>
    <row r="58">
      <c r="A58" t="inlineStr">
        <is>
          <t xml:space="preserve">PIS-65072508446_519513</t>
        </is>
      </c>
      <c r="B58" t="inlineStr">
        <is>
          <t xml:space="preserve">Piso en calle de Ponzano, 1</t>
        </is>
      </c>
      <c r="C58" t="inlineStr">
        <is>
          <t xml:space="preserve">Madrid</t>
        </is>
      </c>
      <c r="D58">
        <v>1750</v>
      </c>
      <c r="E58" t="inlineStr">
        <is>
          <t xml:space="preserve">85.00</t>
        </is>
      </c>
      <c r="F58">
        <v>20.588235294118</v>
      </c>
      <c r="G58">
        <v>34</v>
      </c>
      <c r="H58">
        <v>2890</v>
      </c>
      <c r="I58">
        <v>1140</v>
      </c>
      <c r="J58">
        <v>0.39446366782007</v>
      </c>
      <c r="K58">
        <f>IFERROR(ROUND(D58-MAX(I58,0)*03_Assumptions!$B$37,0),"")</f>
      </c>
      <c r="L58">
        <v>0</v>
      </c>
      <c r="M58"/>
      <c r="N58">
        <v>4</v>
      </c>
      <c r="O58"/>
      <c r="P58"/>
      <c r="Q58"/>
      <c r="R58" t="inlineStr">
        <is>
          <t xml:space="preserve">Pisos</t>
        </is>
      </c>
    </row>
    <row r="59">
      <c r="A59" t="inlineStr">
        <is>
          <t xml:space="preserve">HTC-58066000000029</t>
        </is>
      </c>
      <c r="B59" t="inlineStr">
        <is>
          <t xml:space="preserve">Ático en Reserva de Marbella. Ático en venta en la reserva de marbella</t>
        </is>
      </c>
      <c r="C59" t="inlineStr">
        <is>
          <t xml:space="preserve">Marbella</t>
        </is>
      </c>
      <c r="D59">
        <v>450000</v>
      </c>
      <c r="E59" t="inlineStr">
        <is>
          <t xml:space="preserve">150.00</t>
        </is>
      </c>
      <c r="F59">
        <v>3000</v>
      </c>
      <c r="G59">
        <v>4951.92</v>
      </c>
      <c r="H59">
        <v>742788</v>
      </c>
      <c r="I59">
        <v>292788</v>
      </c>
      <c r="J59">
        <v>0.39417438084622</v>
      </c>
      <c r="K59">
        <f>IFERROR(ROUND(D59-MAX(I59,0)*03_Assumptions!$B$37,0),"")</f>
      </c>
      <c r="L59">
        <v>0</v>
      </c>
      <c r="M59"/>
      <c r="N59">
        <v>3</v>
      </c>
      <c r="O59"/>
      <c r="P59"/>
      <c r="Q59"/>
      <c r="R59" t="inlineStr">
        <is>
          <t xml:space="preserve">Habitaclia</t>
        </is>
      </c>
    </row>
    <row r="60">
      <c r="A60" t="inlineStr">
        <is>
          <t xml:space="preserve">IDL-112369973</t>
        </is>
      </c>
      <c r="B60" t="inlineStr">
        <is>
          <t xml:space="preserve">Terraced house in Urbanizacion Bello Horizonte 4, San Pedro Pueblo, Marbella</t>
        </is>
      </c>
      <c r="C60" t="inlineStr">
        <is>
          <t xml:space="preserve">Marbella</t>
        </is>
      </c>
      <c r="D60">
        <v>459000</v>
      </c>
      <c r="E60" t="inlineStr">
        <is>
          <t xml:space="preserve">152.00</t>
        </is>
      </c>
      <c r="F60">
        <v>3019.7368421053</v>
      </c>
      <c r="G60">
        <v>4951.92</v>
      </c>
      <c r="H60">
        <v>752692</v>
      </c>
      <c r="I60">
        <v>293692</v>
      </c>
      <c r="J60">
        <v>0.39018868598336</v>
      </c>
      <c r="K60">
        <f>IFERROR(ROUND(D60-MAX(I60,0)*03_Assumptions!$B$37,0),"")</f>
      </c>
      <c r="L60">
        <v>0</v>
      </c>
      <c r="M60"/>
      <c r="N60">
        <v>4</v>
      </c>
      <c r="O60"/>
      <c r="P60" t="inlineStr">
        <is>
          <t xml:space="preserve">A fantastic opportunity to acquire a property in Marbella and finish it to your liking!</t>
        </is>
      </c>
      <c r="Q60" t="inlineStr">
        <is>
          <t xml:space="preserve">REFORMA_INTEGRAL</t>
        </is>
      </c>
      <c r="R60" t="inlineStr">
        <is>
          <t xml:space="preserve">Idealista</t>
        </is>
      </c>
    </row>
    <row r="61">
      <c r="A61" t="inlineStr">
        <is>
          <t xml:space="preserve">HTC-48661000002655</t>
        </is>
      </c>
      <c r="B61" t="inlineStr">
        <is>
          <t xml:space="preserve">Apartamento en Casco Antiguo. Elegante vivienda de 3 dormitorios con terraza y vistas al medit</t>
        </is>
      </c>
      <c r="C61" t="inlineStr">
        <is>
          <t xml:space="preserve">Marbella</t>
        </is>
      </c>
      <c r="D61">
        <v>330000</v>
      </c>
      <c r="E61" t="inlineStr">
        <is>
          <t xml:space="preserve">109.00</t>
        </is>
      </c>
      <c r="F61">
        <v>3027.5229357798</v>
      </c>
      <c r="G61">
        <v>4951.92</v>
      </c>
      <c r="H61">
        <v>539759</v>
      </c>
      <c r="I61">
        <v>209759</v>
      </c>
      <c r="J61">
        <v>0.38861634764297</v>
      </c>
      <c r="K61">
        <f>IFERROR(ROUND(D61-MAX(I61,0)*03_Assumptions!$B$37,0),"")</f>
      </c>
      <c r="L61">
        <v>0</v>
      </c>
      <c r="M61"/>
      <c r="N61">
        <v>3</v>
      </c>
      <c r="O61"/>
      <c r="P61"/>
      <c r="Q61"/>
      <c r="R61" t="inlineStr">
        <is>
          <t xml:space="preserve">Habitaclia</t>
        </is>
      </c>
    </row>
    <row r="62">
      <c r="A62" t="inlineStr">
        <is>
          <t xml:space="preserve">YAE-jht::real-estate::83067-112358543</t>
        </is>
      </c>
      <c r="B62" t="inlineStr">
        <is>
          <t xml:space="preserve">Piso en venta, Alto de los Monteros en Rio Real-Los Monteros en Marbella</t>
        </is>
      </c>
      <c r="C62" t="inlineStr">
        <is>
          <t xml:space="preserve">Marbella</t>
        </is>
      </c>
      <c r="D62">
        <v>520000</v>
      </c>
      <c r="E62" t="inlineStr">
        <is>
          <t xml:space="preserve">171.00</t>
        </is>
      </c>
      <c r="F62">
        <v>3040.9356725146</v>
      </c>
      <c r="G62">
        <v>4951.92</v>
      </c>
      <c r="H62">
        <v>846778</v>
      </c>
      <c r="I62">
        <v>326778</v>
      </c>
      <c r="J62">
        <v>0.385907754464</v>
      </c>
      <c r="K62">
        <f>IFERROR(ROUND(D62-MAX(I62,0)*03_Assumptions!$B$37,0),"")</f>
      </c>
      <c r="L62">
        <v>0</v>
      </c>
      <c r="M62"/>
      <c r="N62">
        <v>3</v>
      </c>
      <c r="O62"/>
      <c r="P62"/>
      <c r="Q62"/>
      <c r="R62" t="inlineStr">
        <is>
          <t xml:space="preserve">Yaencontre</t>
        </is>
      </c>
    </row>
    <row r="63">
      <c r="A63" t="inlineStr">
        <is>
          <t xml:space="preserve">IDL-112377010</t>
        </is>
      </c>
      <c r="B63" t="inlineStr">
        <is>
          <t xml:space="preserve">Terraced house in urb. Villas y Golf, 60, Guadalmina Alta, Marbella</t>
        </is>
      </c>
      <c r="C63" t="inlineStr">
        <is>
          <t xml:space="preserve">Marbella</t>
        </is>
      </c>
      <c r="D63">
        <v>730000</v>
      </c>
      <c r="E63" t="inlineStr">
        <is>
          <t xml:space="preserve">240.00</t>
        </is>
      </c>
      <c r="F63">
        <v>3041.6666666667</v>
      </c>
      <c r="G63">
        <v>4951.92</v>
      </c>
      <c r="H63">
        <v>1188461</v>
      </c>
      <c r="I63">
        <v>458461</v>
      </c>
      <c r="J63">
        <v>0.38576013613575</v>
      </c>
      <c r="K63">
        <f>IFERROR(ROUND(D63-MAX(I63,0)*03_Assumptions!$B$37,0),"")</f>
      </c>
      <c r="L63">
        <v>0</v>
      </c>
      <c r="M63"/>
      <c r="N63">
        <v>4</v>
      </c>
      <c r="O63"/>
      <c r="P63" t="inlineStr">
        <is>
          <t xml:space="preserve">An excellent opportunity to make this wonderful townhouse your family home</t>
        </is>
      </c>
      <c r="Q63"/>
      <c r="R63" t="inlineStr">
        <is>
          <t xml:space="preserve">Idealista</t>
        </is>
      </c>
    </row>
    <row r="64">
      <c r="A64" t="inlineStr">
        <is>
          <t xml:space="preserve">HTC-23979000001153</t>
        </is>
      </c>
      <c r="B64" t="inlineStr">
        <is>
          <t xml:space="preserve">Apartamento en Rodeo Alto - Guadaiza - La Campana. Exclusivo apartamento reformado en lorcrimar, nueva andalucía a</t>
        </is>
      </c>
      <c r="C64" t="inlineStr">
        <is>
          <t xml:space="preserve">Marbella</t>
        </is>
      </c>
      <c r="D64">
        <v>460000</v>
      </c>
      <c r="E64" t="inlineStr">
        <is>
          <t xml:space="preserve">151.00</t>
        </is>
      </c>
      <c r="F64">
        <v>3046.357615894</v>
      </c>
      <c r="G64">
        <v>4951.92</v>
      </c>
      <c r="H64">
        <v>747740</v>
      </c>
      <c r="I64">
        <v>287740</v>
      </c>
      <c r="J64">
        <v>0.38481283706238</v>
      </c>
      <c r="K64">
        <f>IFERROR(ROUND(D64-MAX(I64,0)*03_Assumptions!$B$37,0),"")</f>
      </c>
      <c r="L64">
        <v>0</v>
      </c>
      <c r="M64"/>
      <c r="N64">
        <v>3</v>
      </c>
      <c r="O64"/>
      <c r="P64"/>
      <c r="Q64"/>
      <c r="R64" t="inlineStr">
        <is>
          <t xml:space="preserve">Habitaclia</t>
        </is>
      </c>
    </row>
    <row r="65">
      <c r="A65" t="inlineStr">
        <is>
          <t xml:space="preserve">IDL-112397641</t>
        </is>
      </c>
      <c r="B65" t="inlineStr">
        <is>
          <t xml:space="preserve">Flat / apartment in Calle de los Hermanos Machado, 12, Ventas, Madrid</t>
        </is>
      </c>
      <c r="C65" t="inlineStr">
        <is>
          <t xml:space="preserve">Madrid</t>
        </is>
      </c>
      <c r="D65">
        <v>2500</v>
      </c>
      <c r="E65" t="inlineStr">
        <is>
          <t xml:space="preserve">119.00</t>
        </is>
      </c>
      <c r="F65">
        <v>21.008403361345</v>
      </c>
      <c r="G65">
        <v>34</v>
      </c>
      <c r="H65">
        <v>4046</v>
      </c>
      <c r="I65">
        <v>1546</v>
      </c>
      <c r="J65">
        <v>0.38210578348987</v>
      </c>
      <c r="K65">
        <f>IFERROR(ROUND(D65-MAX(I65,0)*03_Assumptions!$B$37,0),"")</f>
      </c>
      <c r="L65">
        <v>0</v>
      </c>
      <c r="M65"/>
      <c r="N65">
        <v>4</v>
      </c>
      <c r="O65"/>
      <c r="P65"/>
      <c r="Q65"/>
      <c r="R65" t="inlineStr">
        <is>
          <t xml:space="preserve">Idealista</t>
        </is>
      </c>
    </row>
    <row r="66">
      <c r="A66" t="inlineStr">
        <is>
          <t xml:space="preserve">HTC-36906000006618</t>
        </is>
      </c>
      <c r="B66" t="inlineStr">
        <is>
          <t xml:space="preserve">Apartamento en Valdeolletas - Las Cancelas - Xarblanca. Apartamento de 3 dormitorios en xarblanca, marbella</t>
        </is>
      </c>
      <c r="C66" t="inlineStr">
        <is>
          <t xml:space="preserve">Marbella</t>
        </is>
      </c>
      <c r="D66">
        <v>450000</v>
      </c>
      <c r="E66" t="inlineStr">
        <is>
          <t xml:space="preserve">146.00</t>
        </is>
      </c>
      <c r="F66">
        <v>3082.1917808219</v>
      </c>
      <c r="G66">
        <v>4951.92</v>
      </c>
      <c r="H66">
        <v>722980</v>
      </c>
      <c r="I66">
        <v>272980</v>
      </c>
      <c r="J66">
        <v>0.37757641867762</v>
      </c>
      <c r="K66">
        <f>IFERROR(ROUND(D66-MAX(I66,0)*03_Assumptions!$B$37,0),"")</f>
      </c>
      <c r="L66">
        <v>0</v>
      </c>
      <c r="M66"/>
      <c r="N66">
        <v>3</v>
      </c>
      <c r="O66"/>
      <c r="P66"/>
      <c r="Q66"/>
      <c r="R66" t="inlineStr">
        <is>
          <t xml:space="preserve">Habitaclia</t>
        </is>
      </c>
    </row>
    <row r="67">
      <c r="A67" t="inlineStr">
        <is>
          <t xml:space="preserve">IDL-112397582</t>
        </is>
      </c>
      <c r="B67" t="inlineStr">
        <is>
          <t xml:space="preserve">Flat / apartment in Paseo de la Castellana, 292, Castilla, Madrid</t>
        </is>
      </c>
      <c r="C67" t="inlineStr">
        <is>
          <t xml:space="preserve">Madrid</t>
        </is>
      </c>
      <c r="D67">
        <v>1800</v>
      </c>
      <c r="E67" t="inlineStr">
        <is>
          <t xml:space="preserve">85.00</t>
        </is>
      </c>
      <c r="F67">
        <v>21.176470588235</v>
      </c>
      <c r="G67">
        <v>34</v>
      </c>
      <c r="H67">
        <v>2890</v>
      </c>
      <c r="I67">
        <v>1090</v>
      </c>
      <c r="J67">
        <v>0.37716262975779</v>
      </c>
      <c r="K67">
        <f>IFERROR(ROUND(D67-MAX(I67,0)*03_Assumptions!$B$37,0),"")</f>
      </c>
      <c r="L67">
        <v>0</v>
      </c>
      <c r="M67"/>
      <c r="N67">
        <v>4</v>
      </c>
      <c r="O67"/>
      <c r="P67"/>
      <c r="Q67" t="inlineStr">
        <is>
          <t xml:space="preserve">TENANTED</t>
        </is>
      </c>
      <c r="R67" t="inlineStr">
        <is>
          <t xml:space="preserve">Idealista</t>
        </is>
      </c>
    </row>
    <row r="68">
      <c r="A68" t="inlineStr">
        <is>
          <t xml:space="preserve">YAE-jht::real-estate::93216-112348741</t>
        </is>
      </c>
      <c r="B68" t="inlineStr">
        <is>
          <t xml:space="preserve">Piso en venta, Rodeo Alto-Guadaiza-La Campana en Nueva Andalucía en Marbella</t>
        </is>
      </c>
      <c r="C68" t="inlineStr">
        <is>
          <t xml:space="preserve">Marbella</t>
        </is>
      </c>
      <c r="D68">
        <v>380000</v>
      </c>
      <c r="E68" t="inlineStr">
        <is>
          <t xml:space="preserve">122.00</t>
        </is>
      </c>
      <c r="F68">
        <v>3114.7540983607</v>
      </c>
      <c r="G68">
        <v>4951.92</v>
      </c>
      <c r="H68">
        <v>604134</v>
      </c>
      <c r="I68">
        <v>224134</v>
      </c>
      <c r="J68">
        <v>0.37100072328296</v>
      </c>
      <c r="K68">
        <f>IFERROR(ROUND(D68-MAX(I68,0)*03_Assumptions!$B$37,0),"")</f>
      </c>
      <c r="L68">
        <v>0</v>
      </c>
      <c r="M68"/>
      <c r="N68">
        <v>3</v>
      </c>
      <c r="O68"/>
      <c r="P68" t="inlineStr">
        <is>
          <t xml:space="preserve">¡Oportunidad de inversión excepcional!</t>
        </is>
      </c>
      <c r="Q68" t="inlineStr">
        <is>
          <t xml:space="preserve">AREA_MISMATCH</t>
        </is>
      </c>
      <c r="R68" t="inlineStr">
        <is>
          <t xml:space="preserve">Yaencontre</t>
        </is>
      </c>
    </row>
    <row r="69">
      <c r="A69" t="inlineStr">
        <is>
          <t xml:space="preserve">HTC-58291000000006</t>
        </is>
      </c>
      <c r="B69" t="inlineStr">
        <is>
          <t xml:space="preserve">Piso en Urbanización golf río real 1d. Exclusiva vivienda en río real,junto al campo de golf.</t>
        </is>
      </c>
      <c r="C69" t="inlineStr">
        <is>
          <t xml:space="preserve">Marbella</t>
        </is>
      </c>
      <c r="D69">
        <v>429900</v>
      </c>
      <c r="E69" t="inlineStr">
        <is>
          <t xml:space="preserve">136.00</t>
        </is>
      </c>
      <c r="F69">
        <v>3161.0294117647</v>
      </c>
      <c r="G69">
        <v>4951.92</v>
      </c>
      <c r="H69">
        <v>673461</v>
      </c>
      <c r="I69">
        <v>243561</v>
      </c>
      <c r="J69">
        <v>0.36165579981811</v>
      </c>
      <c r="K69">
        <f>IFERROR(ROUND(D69-MAX(I69,0)*03_Assumptions!$B$37,0),"")</f>
      </c>
      <c r="L69">
        <v>0</v>
      </c>
      <c r="M69"/>
      <c r="N69">
        <v>3</v>
      </c>
      <c r="O69"/>
      <c r="P69"/>
      <c r="Q69"/>
      <c r="R69" t="inlineStr">
        <is>
          <t xml:space="preserve">Habitaclia</t>
        </is>
      </c>
    </row>
    <row r="70">
      <c r="A70" t="inlineStr">
        <is>
          <t xml:space="preserve">HTC-49646000055136</t>
        </is>
      </c>
      <c r="B70" t="inlineStr">
        <is>
          <t xml:space="preserve">Piso Pj juan luis vives. Solvia inmobiliaria piso marbella</t>
        </is>
      </c>
      <c r="C70" t="inlineStr">
        <is>
          <t xml:space="preserve">Marbella</t>
        </is>
      </c>
      <c r="D70">
        <v>184000</v>
      </c>
      <c r="E70" t="inlineStr">
        <is>
          <t xml:space="preserve">58.00</t>
        </is>
      </c>
      <c r="F70">
        <v>3172.4137931034</v>
      </c>
      <c r="G70">
        <v>4951.92</v>
      </c>
      <c r="H70">
        <v>287211</v>
      </c>
      <c r="I70">
        <v>103211</v>
      </c>
      <c r="J70">
        <v>0.35935681652703</v>
      </c>
      <c r="K70">
        <f>IFERROR(ROUND(D70-MAX(I70,0)*03_Assumptions!$B$37,0),"")</f>
      </c>
      <c r="L70">
        <v>0</v>
      </c>
      <c r="M70"/>
      <c r="N70">
        <v>3</v>
      </c>
      <c r="O70"/>
      <c r="P70"/>
      <c r="Q70"/>
      <c r="R70" t="inlineStr">
        <is>
          <t xml:space="preserve">Habitaclia</t>
        </is>
      </c>
    </row>
    <row r="71">
      <c r="A71" t="inlineStr">
        <is>
          <t xml:space="preserve">YAE-jht::real-estate::81307-112386191</t>
        </is>
      </c>
      <c r="B71" t="inlineStr">
        <is>
          <t xml:space="preserve">Piso en venta en calle Miguel de Cervantes, Reserva de Marbella en Elviria-Cabopino en Marbella</t>
        </is>
      </c>
      <c r="C71" t="inlineStr">
        <is>
          <t xml:space="preserve">Marbella</t>
        </is>
      </c>
      <c r="D71">
        <v>359000</v>
      </c>
      <c r="E71" t="inlineStr">
        <is>
          <t xml:space="preserve">113.00</t>
        </is>
      </c>
      <c r="F71">
        <v>3176.9911504425</v>
      </c>
      <c r="G71">
        <v>4951.92</v>
      </c>
      <c r="H71">
        <v>559567</v>
      </c>
      <c r="I71">
        <v>200567</v>
      </c>
      <c r="J71">
        <v>0.35843245641237</v>
      </c>
      <c r="K71">
        <f>IFERROR(ROUND(D71-MAX(I71,0)*03_Assumptions!$B$37,0),"")</f>
      </c>
      <c r="L71">
        <v>0</v>
      </c>
      <c r="M71"/>
      <c r="N71">
        <v>3</v>
      </c>
      <c r="O71"/>
      <c r="P71"/>
      <c r="Q71"/>
      <c r="R71" t="inlineStr">
        <is>
          <t xml:space="preserve">Yaencontre</t>
        </is>
      </c>
    </row>
    <row r="72">
      <c r="A72" t="inlineStr">
        <is>
          <t xml:space="preserve">HTC-30596000001845</t>
        </is>
      </c>
      <c r="B72" t="inlineStr">
        <is>
          <t xml:space="preserve">Apartamento en Los Naranjos. Elegante apartamento orientado al sur con vistas al golf en nuev</t>
        </is>
      </c>
      <c r="C72" t="inlineStr">
        <is>
          <t xml:space="preserve">Marbella</t>
        </is>
      </c>
      <c r="D72">
        <v>340000</v>
      </c>
      <c r="E72" t="inlineStr">
        <is>
          <t xml:space="preserve">107.00</t>
        </is>
      </c>
      <c r="F72">
        <v>3177.5700934579</v>
      </c>
      <c r="G72">
        <v>4951.92</v>
      </c>
      <c r="H72">
        <v>529855</v>
      </c>
      <c r="I72">
        <v>189855</v>
      </c>
      <c r="J72">
        <v>0.35831554357543</v>
      </c>
      <c r="K72">
        <f>IFERROR(ROUND(D72-MAX(I72,0)*03_Assumptions!$B$37,0),"")</f>
      </c>
      <c r="L72">
        <v>0</v>
      </c>
      <c r="M72"/>
      <c r="N72">
        <v>3</v>
      </c>
      <c r="O72"/>
      <c r="P72"/>
      <c r="Q72"/>
      <c r="R72" t="inlineStr">
        <is>
          <t xml:space="preserve">Habitaclia</t>
        </is>
      </c>
    </row>
    <row r="73">
      <c r="A73" t="inlineStr">
        <is>
          <t xml:space="preserve">FTC-189024418</t>
        </is>
      </c>
      <c r="B73" t="inlineStr">
        <is>
          <t xml:space="preserve">Apartamento con piscina en Los Naranjos</t>
        </is>
      </c>
      <c r="C73" t="inlineStr">
        <is>
          <t xml:space="preserve">Marbella</t>
        </is>
      </c>
      <c r="D73">
        <v>340000</v>
      </c>
      <c r="E73" t="inlineStr">
        <is>
          <t xml:space="preserve">107.00</t>
        </is>
      </c>
      <c r="F73">
        <v>3177.5700934579</v>
      </c>
      <c r="G73">
        <v>4951.92</v>
      </c>
      <c r="H73">
        <v>529855</v>
      </c>
      <c r="I73">
        <v>189855</v>
      </c>
      <c r="J73">
        <v>0.35831554357543</v>
      </c>
      <c r="K73">
        <f>IFERROR(ROUND(D73-MAX(I73,0)*03_Assumptions!$B$37,0),"")</f>
      </c>
      <c r="L73">
        <v>0</v>
      </c>
      <c r="M73"/>
      <c r="N73">
        <v>4</v>
      </c>
      <c r="O73"/>
      <c r="P73"/>
      <c r="Q73"/>
      <c r="R73" t="inlineStr">
        <is>
          <t xml:space="preserve">Fotocasa</t>
        </is>
      </c>
    </row>
    <row r="74">
      <c r="A74" t="inlineStr">
        <is>
          <t xml:space="preserve">IDL-112398779</t>
        </is>
      </c>
      <c r="B74" t="inlineStr">
        <is>
          <t xml:space="preserve">Terraced house in Calle las Aguilas, 168, Aloha, Marbella</t>
        </is>
      </c>
      <c r="C74" t="inlineStr">
        <is>
          <t xml:space="preserve">Marbella</t>
        </is>
      </c>
      <c r="D74">
        <v>1100000</v>
      </c>
      <c r="E74" t="inlineStr">
        <is>
          <t xml:space="preserve">345.00</t>
        </is>
      </c>
      <c r="F74">
        <v>3188.4057971014</v>
      </c>
      <c r="G74">
        <v>4951.92</v>
      </c>
      <c r="H74">
        <v>1708412</v>
      </c>
      <c r="I74">
        <v>608412</v>
      </c>
      <c r="J74">
        <v>0.35612736128583</v>
      </c>
      <c r="K74">
        <f>IFERROR(ROUND(D74-MAX(I74,0)*03_Assumptions!$B$37,0),"")</f>
      </c>
      <c r="L74">
        <v>0</v>
      </c>
      <c r="M74"/>
      <c r="N74">
        <v>4</v>
      </c>
      <c r="O74"/>
      <c r="P74"/>
      <c r="Q74"/>
      <c r="R74" t="inlineStr">
        <is>
          <t xml:space="preserve">Idealista</t>
        </is>
      </c>
    </row>
    <row r="75">
      <c r="A75" t="inlineStr">
        <is>
          <t xml:space="preserve">HTC-24415000002051</t>
        </is>
      </c>
      <c r="B75" t="inlineStr">
        <is>
          <t xml:space="preserve">Piso en Calle gabriel garcía márquez 7</t>
        </is>
      </c>
      <c r="C75" t="inlineStr">
        <is>
          <t xml:space="preserve">Marbella</t>
        </is>
      </c>
      <c r="D75">
        <v>300000</v>
      </c>
      <c r="E75" t="inlineStr">
        <is>
          <t xml:space="preserve">94.00</t>
        </is>
      </c>
      <c r="F75">
        <v>3191.4893617021</v>
      </c>
      <c r="G75">
        <v>4951.92</v>
      </c>
      <c r="H75">
        <v>465480</v>
      </c>
      <c r="I75">
        <v>165480</v>
      </c>
      <c r="J75">
        <v>0.3555046604747</v>
      </c>
      <c r="K75">
        <f>IFERROR(ROUND(D75-MAX(I75,0)*03_Assumptions!$B$37,0),"")</f>
      </c>
      <c r="L75">
        <v>0</v>
      </c>
      <c r="M75"/>
      <c r="N75">
        <v>3</v>
      </c>
      <c r="O75"/>
      <c r="P75"/>
      <c r="Q75"/>
      <c r="R75" t="inlineStr">
        <is>
          <t xml:space="preserve">Habitaclia</t>
        </is>
      </c>
    </row>
    <row r="76">
      <c r="A76" t="inlineStr">
        <is>
          <t xml:space="preserve">IDL-112403239</t>
        </is>
      </c>
      <c r="B76" t="inlineStr">
        <is>
          <t xml:space="preserve">Flat / apartment in Centro Ciudad, Fuengirola</t>
        </is>
      </c>
      <c r="C76" t="inlineStr">
        <is>
          <t xml:space="preserve">Fuengirola</t>
        </is>
      </c>
      <c r="D76">
        <v>220000</v>
      </c>
      <c r="E76" t="inlineStr">
        <is>
          <t xml:space="preserve">75.00</t>
        </is>
      </c>
      <c r="F76">
        <v>2933.3333333333</v>
      </c>
      <c r="G76">
        <v>4540</v>
      </c>
      <c r="H76">
        <v>340500</v>
      </c>
      <c r="I76">
        <v>120500</v>
      </c>
      <c r="J76">
        <v>0.35389133627019</v>
      </c>
      <c r="K76">
        <f>IFERROR(ROUND(D76-MAX(I76,0)*03_Assumptions!$B$37,0),"")</f>
      </c>
      <c r="L76">
        <v>0</v>
      </c>
      <c r="M76"/>
      <c r="N76">
        <v>3</v>
      </c>
      <c r="O76"/>
      <c r="P76" t="inlineStr">
        <is>
          <t xml:space="preserve">An excellent opportunity to acquire a renovated, bright, and exterior property</t>
        </is>
      </c>
      <c r="Q76"/>
      <c r="R76" t="inlineStr">
        <is>
          <t xml:space="preserve">Idealista</t>
        </is>
      </c>
    </row>
    <row r="77">
      <c r="A77" t="inlineStr">
        <is>
          <t xml:space="preserve">HTC-22179000001400</t>
        </is>
      </c>
      <c r="B77" t="inlineStr">
        <is>
          <t xml:space="preserve">Ático en Calle calle 18a 5. Espectacular amplio ático dúplex en primera linea de golf anclad</t>
        </is>
      </c>
      <c r="C77" t="inlineStr">
        <is>
          <t xml:space="preserve">Marbella</t>
        </is>
      </c>
      <c r="D77">
        <v>650000</v>
      </c>
      <c r="E77" t="inlineStr">
        <is>
          <t xml:space="preserve">203.00</t>
        </is>
      </c>
      <c r="F77">
        <v>3201.9704433498</v>
      </c>
      <c r="G77">
        <v>4951.92</v>
      </c>
      <c r="H77">
        <v>1005240</v>
      </c>
      <c r="I77">
        <v>355240</v>
      </c>
      <c r="J77">
        <v>0.35338809121517</v>
      </c>
      <c r="K77">
        <f>IFERROR(ROUND(D77-MAX(I77,0)*03_Assumptions!$B$37,0),"")</f>
      </c>
      <c r="L77">
        <v>0</v>
      </c>
      <c r="M77"/>
      <c r="N77">
        <v>3</v>
      </c>
      <c r="O77"/>
      <c r="P77"/>
      <c r="Q77"/>
      <c r="R77" t="inlineStr">
        <is>
          <t xml:space="preserve">Habitaclia</t>
        </is>
      </c>
    </row>
    <row r="78">
      <c r="A78" t="inlineStr">
        <is>
          <t xml:space="preserve">HTC-22179000001411</t>
        </is>
      </c>
      <c r="B78" t="inlineStr">
        <is>
          <t xml:space="preserve">Ático en Calle calle 18a 5. Espectacular amplio ático dúplex en primera linea de golf anclad</t>
        </is>
      </c>
      <c r="C78" t="inlineStr">
        <is>
          <t xml:space="preserve">Marbella</t>
        </is>
      </c>
      <c r="D78">
        <v>650000</v>
      </c>
      <c r="E78" t="inlineStr">
        <is>
          <t xml:space="preserve">203.00</t>
        </is>
      </c>
      <c r="F78">
        <v>3201.9704433498</v>
      </c>
      <c r="G78">
        <v>4951.92</v>
      </c>
      <c r="H78">
        <v>1005240</v>
      </c>
      <c r="I78">
        <v>355240</v>
      </c>
      <c r="J78">
        <v>0.35338809121517</v>
      </c>
      <c r="K78">
        <f>IFERROR(ROUND(D78-MAX(I78,0)*03_Assumptions!$B$37,0),"")</f>
      </c>
      <c r="L78">
        <v>0</v>
      </c>
      <c r="M78"/>
      <c r="N78">
        <v>4</v>
      </c>
      <c r="O78"/>
      <c r="P78"/>
      <c r="Q78"/>
      <c r="R78" t="inlineStr">
        <is>
          <t xml:space="preserve">Habitaclia</t>
        </is>
      </c>
    </row>
    <row r="79">
      <c r="A79" t="inlineStr">
        <is>
          <t xml:space="preserve">IDL-111016973</t>
        </is>
      </c>
      <c r="B79" t="inlineStr">
        <is>
          <t xml:space="preserve">Detached house in Urbanizacion n Andalucia 2g, Los Naranjos, Marbella</t>
        </is>
      </c>
      <c r="C79" t="inlineStr">
        <is>
          <t xml:space="preserve">Marbella</t>
        </is>
      </c>
      <c r="D79">
        <v>3900000</v>
      </c>
      <c r="E79" t="inlineStr">
        <is>
          <t xml:space="preserve">1210.00</t>
        </is>
      </c>
      <c r="F79">
        <v>3223.1404958678</v>
      </c>
      <c r="G79">
        <v>4951.92</v>
      </c>
      <c r="H79">
        <v>5991823</v>
      </c>
      <c r="I79">
        <v>2091823</v>
      </c>
      <c r="J79">
        <v>0.34911297115709</v>
      </c>
      <c r="K79">
        <f>IFERROR(ROUND(D79-MAX(I79,0)*03_Assumptions!$B$37,0),"")</f>
      </c>
      <c r="L79">
        <v>0</v>
      </c>
      <c r="M79"/>
      <c r="N79">
        <v>4</v>
      </c>
      <c r="O79"/>
      <c r="P79" t="inlineStr">
        <is>
          <t xml:space="preserve">unique opportunity to develop a luxury residence</t>
        </is>
      </c>
      <c r="Q79"/>
      <c r="R79" t="inlineStr">
        <is>
          <t xml:space="preserve">Idealista</t>
        </is>
      </c>
    </row>
    <row r="80">
      <c r="A80" t="inlineStr">
        <is>
          <t xml:space="preserve">HTC-24415000002062</t>
        </is>
      </c>
      <c r="B80" t="inlineStr">
        <is>
          <t xml:space="preserve">Piso en Avenida las palmeras 10</t>
        </is>
      </c>
      <c r="C80" t="inlineStr">
        <is>
          <t xml:space="preserve">Marbella</t>
        </is>
      </c>
      <c r="D80">
        <v>300000</v>
      </c>
      <c r="E80" t="inlineStr">
        <is>
          <t xml:space="preserve">93.00</t>
        </is>
      </c>
      <c r="F80">
        <v>3225.8064516129</v>
      </c>
      <c r="G80">
        <v>4951.92</v>
      </c>
      <c r="H80">
        <v>460529</v>
      </c>
      <c r="I80">
        <v>160529</v>
      </c>
      <c r="J80">
        <v>0.34857460306045</v>
      </c>
      <c r="K80">
        <f>IFERROR(ROUND(D80-MAX(I80,0)*03_Assumptions!$B$37,0),"")</f>
      </c>
      <c r="L80">
        <v>0</v>
      </c>
      <c r="M80"/>
      <c r="N80">
        <v>3</v>
      </c>
      <c r="O80"/>
      <c r="P80"/>
      <c r="Q80"/>
      <c r="R80" t="inlineStr">
        <is>
          <t xml:space="preserve">Habitaclia</t>
        </is>
      </c>
    </row>
    <row r="81">
      <c r="A81" t="inlineStr">
        <is>
          <t xml:space="preserve">YAE-jht::real-estate::60515-112401851</t>
        </is>
      </c>
      <c r="B81" t="inlineStr">
        <is>
          <t xml:space="preserve">Piso en alquiler en calle De Piamonte, Justicia - Chueca en Centro en Madrid</t>
        </is>
      </c>
      <c r="C81" t="inlineStr">
        <is>
          <t xml:space="preserve">Madrid</t>
        </is>
      </c>
      <c r="D81">
        <v>1200</v>
      </c>
      <c r="E81" t="inlineStr">
        <is>
          <t xml:space="preserve">54.00</t>
        </is>
      </c>
      <c r="F81">
        <v>22.222222222222</v>
      </c>
      <c r="G81">
        <v>34</v>
      </c>
      <c r="H81">
        <v>1836</v>
      </c>
      <c r="I81">
        <v>636</v>
      </c>
      <c r="J81">
        <v>0.34640522875817</v>
      </c>
      <c r="K81">
        <f>IFERROR(ROUND(D81-MAX(I81,0)*03_Assumptions!$B$37,0),"")</f>
      </c>
      <c r="L81">
        <v>0</v>
      </c>
      <c r="M81"/>
      <c r="N81">
        <v>3</v>
      </c>
      <c r="O81"/>
      <c r="P81"/>
      <c r="Q81"/>
      <c r="R81" t="inlineStr">
        <is>
          <t xml:space="preserve">Yaencontre</t>
        </is>
      </c>
    </row>
    <row r="82">
      <c r="A82" t="inlineStr">
        <is>
          <t xml:space="preserve">HTC-24411000001557</t>
        </is>
      </c>
      <c r="B82" t="inlineStr">
        <is>
          <t xml:space="preserve">Piso en San Pedro de Alcántara Pueblo. Céntrico san pedro alcántara</t>
        </is>
      </c>
      <c r="C82" t="inlineStr">
        <is>
          <t xml:space="preserve">Marbella</t>
        </is>
      </c>
      <c r="D82">
        <v>240000</v>
      </c>
      <c r="E82" t="inlineStr">
        <is>
          <t xml:space="preserve">74.00</t>
        </is>
      </c>
      <c r="F82">
        <v>3243.2432432432</v>
      </c>
      <c r="G82">
        <v>4951.92</v>
      </c>
      <c r="H82">
        <v>366442</v>
      </c>
      <c r="I82">
        <v>126442</v>
      </c>
      <c r="J82">
        <v>0.34505338469861</v>
      </c>
      <c r="K82">
        <f>IFERROR(ROUND(D82-MAX(I82,0)*03_Assumptions!$B$37,0),"")</f>
      </c>
      <c r="L82">
        <v>0</v>
      </c>
      <c r="M82"/>
      <c r="N82">
        <v>3</v>
      </c>
      <c r="O82"/>
      <c r="P82"/>
      <c r="Q82"/>
      <c r="R82" t="inlineStr">
        <is>
          <t xml:space="preserve">Habitaclia</t>
        </is>
      </c>
    </row>
    <row r="83">
      <c r="A83" t="inlineStr">
        <is>
          <t xml:space="preserve">IDL-112403143</t>
        </is>
      </c>
      <c r="B83" t="inlineStr">
        <is>
          <t xml:space="preserve">Detached house in Calle las Amapolas, Nueva Andalucía, Marbella</t>
        </is>
      </c>
      <c r="C83" t="inlineStr">
        <is>
          <t xml:space="preserve">Marbella</t>
        </is>
      </c>
      <c r="D83">
        <v>892500</v>
      </c>
      <c r="E83" t="inlineStr">
        <is>
          <t xml:space="preserve">274.00</t>
        </is>
      </c>
      <c r="F83">
        <v>3257.299270073</v>
      </c>
      <c r="G83">
        <v>4951.92</v>
      </c>
      <c r="H83">
        <v>1356826</v>
      </c>
      <c r="I83">
        <v>464326</v>
      </c>
      <c r="J83">
        <v>0.34221488431295</v>
      </c>
      <c r="K83">
        <f>IFERROR(ROUND(D83-MAX(I83,0)*03_Assumptions!$B$37,0),"")</f>
      </c>
      <c r="L83">
        <v>0</v>
      </c>
      <c r="M83"/>
      <c r="N83">
        <v>3</v>
      </c>
      <c r="O83"/>
      <c r="P83" t="inlineStr">
        <is>
          <t xml:space="preserve">Renovation and investment opportunity</t>
        </is>
      </c>
      <c r="Q83"/>
      <c r="R83" t="inlineStr">
        <is>
          <t xml:space="preserve">Idealista</t>
        </is>
      </c>
    </row>
    <row r="84">
      <c r="A84" t="inlineStr">
        <is>
          <t xml:space="preserve">FTC-188935370</t>
        </is>
      </c>
      <c r="B84" t="inlineStr">
        <is>
          <t xml:space="preserve">Casa adosada con 2 baños en  218 Avenida Benajarafe, Reserva de Marbella</t>
        </is>
      </c>
      <c r="C84" t="inlineStr">
        <is>
          <t xml:space="preserve">Marbella</t>
        </is>
      </c>
      <c r="D84">
        <v>329000</v>
      </c>
      <c r="E84" t="inlineStr">
        <is>
          <t xml:space="preserve">101.00</t>
        </is>
      </c>
      <c r="F84">
        <v>3257.4257425743</v>
      </c>
      <c r="G84">
        <v>4951.92</v>
      </c>
      <c r="H84">
        <v>500144</v>
      </c>
      <c r="I84">
        <v>171144</v>
      </c>
      <c r="J84">
        <v>0.34218934421916</v>
      </c>
      <c r="K84">
        <f>IFERROR(ROUND(D84-MAX(I84,0)*03_Assumptions!$B$37,0),"")</f>
      </c>
      <c r="L84">
        <v>0</v>
      </c>
      <c r="M84"/>
      <c r="N84">
        <v>3</v>
      </c>
      <c r="O84"/>
      <c r="P84"/>
      <c r="Q84"/>
      <c r="R84" t="inlineStr">
        <is>
          <t xml:space="preserve">Fotocasa</t>
        </is>
      </c>
    </row>
    <row r="85">
      <c r="A85" t="inlineStr">
        <is>
          <t xml:space="preserve">YAE-jht::real-estate::47694-112393853</t>
        </is>
      </c>
      <c r="B85" t="inlineStr">
        <is>
          <t xml:space="preserve">Piso en venta, La Puya - La Ermita en Marbella Pueblo en Marbella</t>
        </is>
      </c>
      <c r="C85" t="inlineStr">
        <is>
          <t xml:space="preserve">Marbella</t>
        </is>
      </c>
      <c r="D85">
        <v>251000</v>
      </c>
      <c r="E85" t="inlineStr">
        <is>
          <t xml:space="preserve">77.00</t>
        </is>
      </c>
      <c r="F85">
        <v>3259.7402597403</v>
      </c>
      <c r="G85">
        <v>4951.92</v>
      </c>
      <c r="H85">
        <v>381298</v>
      </c>
      <c r="I85">
        <v>130298</v>
      </c>
      <c r="J85">
        <v>0.34172194628745</v>
      </c>
      <c r="K85">
        <f>IFERROR(ROUND(D85-MAX(I85,0)*03_Assumptions!$B$37,0),"")</f>
      </c>
      <c r="L85">
        <v>0</v>
      </c>
      <c r="M85"/>
      <c r="N85">
        <v>3</v>
      </c>
      <c r="O85"/>
      <c r="P85" t="inlineStr">
        <is>
          <t xml:space="preserve">¡OPORTUNIDAD SOLO PARA INVERSORES!</t>
        </is>
      </c>
      <c r="Q85" t="inlineStr">
        <is>
          <t xml:space="preserve">TENANTED</t>
        </is>
      </c>
      <c r="R85" t="inlineStr">
        <is>
          <t xml:space="preserve">Yaencontre</t>
        </is>
      </c>
    </row>
    <row r="86">
      <c r="A86" t="inlineStr">
        <is>
          <t xml:space="preserve">IDL-112393853</t>
        </is>
      </c>
      <c r="B86" t="inlineStr">
        <is>
          <t xml:space="preserve">Flat / apartment in Magnolio, La Puya - La Ermita, Marbella</t>
        </is>
      </c>
      <c r="C86" t="inlineStr">
        <is>
          <t xml:space="preserve">Marbella</t>
        </is>
      </c>
      <c r="D86">
        <v>251000</v>
      </c>
      <c r="E86" t="inlineStr">
        <is>
          <t xml:space="preserve">77.00</t>
        </is>
      </c>
      <c r="F86">
        <v>3259.7402597403</v>
      </c>
      <c r="G86">
        <v>4951.92</v>
      </c>
      <c r="H86">
        <v>381298</v>
      </c>
      <c r="I86">
        <v>130298</v>
      </c>
      <c r="J86">
        <v>0.34172194628745</v>
      </c>
      <c r="K86">
        <f>IFERROR(ROUND(D86-MAX(I86,0)*03_Assumptions!$B$37,0),"")</f>
      </c>
      <c r="L86">
        <v>0</v>
      </c>
      <c r="M86"/>
      <c r="N86">
        <v>4</v>
      </c>
      <c r="O86"/>
      <c r="P86" t="inlineStr">
        <is>
          <t xml:space="preserve">OPPORTUNITY ONLY FOR INVESTORS</t>
        </is>
      </c>
      <c r="Q86" t="inlineStr">
        <is>
          <t xml:space="preserve">TENANTED</t>
        </is>
      </c>
      <c r="R86" t="inlineStr">
        <is>
          <t xml:space="preserve">Idealista</t>
        </is>
      </c>
    </row>
    <row r="87">
      <c r="A87" t="inlineStr">
        <is>
          <t xml:space="preserve">YAE-jht::real-estate::75416-112338685</t>
        </is>
      </c>
      <c r="B87" t="inlineStr">
        <is>
          <t xml:space="preserve">Piso en venta, Huerta Belón-Calvario en Marbella Pueblo en Marbella</t>
        </is>
      </c>
      <c r="C87" t="inlineStr">
        <is>
          <t xml:space="preserve">Marbella</t>
        </is>
      </c>
      <c r="D87">
        <v>360000</v>
      </c>
      <c r="E87" t="inlineStr">
        <is>
          <t xml:space="preserve">110.00</t>
        </is>
      </c>
      <c r="F87">
        <v>3272.7272727273</v>
      </c>
      <c r="G87">
        <v>4951.92</v>
      </c>
      <c r="H87">
        <v>544711</v>
      </c>
      <c r="I87">
        <v>184711</v>
      </c>
      <c r="J87">
        <v>0.33909932455951</v>
      </c>
      <c r="K87">
        <f>IFERROR(ROUND(D87-MAX(I87,0)*03_Assumptions!$B$37,0),"")</f>
      </c>
      <c r="L87">
        <v>0</v>
      </c>
      <c r="M87"/>
      <c r="N87">
        <v>3</v>
      </c>
      <c r="O87"/>
      <c r="P87"/>
      <c r="Q87"/>
      <c r="R87" t="inlineStr">
        <is>
          <t xml:space="preserve">Yaencontre</t>
        </is>
      </c>
    </row>
    <row r="88">
      <c r="A88" t="inlineStr">
        <is>
          <t xml:space="preserve">YAE-jht::real-estate::68927-112355981</t>
        </is>
      </c>
      <c r="B88" t="inlineStr">
        <is>
          <t xml:space="preserve">Piso en venta, Huerta Belón-Calvario en Marbella Pueblo en Marbella</t>
        </is>
      </c>
      <c r="C88" t="inlineStr">
        <is>
          <t xml:space="preserve">Marbella</t>
        </is>
      </c>
      <c r="D88">
        <v>360000</v>
      </c>
      <c r="E88" t="inlineStr">
        <is>
          <t xml:space="preserve">110.00</t>
        </is>
      </c>
      <c r="F88">
        <v>3272.7272727273</v>
      </c>
      <c r="G88">
        <v>4951.92</v>
      </c>
      <c r="H88">
        <v>544711</v>
      </c>
      <c r="I88">
        <v>184711</v>
      </c>
      <c r="J88">
        <v>0.33909932455951</v>
      </c>
      <c r="K88">
        <f>IFERROR(ROUND(D88-MAX(I88,0)*03_Assumptions!$B$37,0),"")</f>
      </c>
      <c r="L88">
        <v>0</v>
      </c>
      <c r="M88"/>
      <c r="N88">
        <v>3</v>
      </c>
      <c r="O88"/>
      <c r="P88"/>
      <c r="Q88"/>
      <c r="R88" t="inlineStr">
        <is>
          <t xml:space="preserve">Yaencontre</t>
        </is>
      </c>
    </row>
    <row r="89">
      <c r="A89" t="inlineStr">
        <is>
          <t xml:space="preserve">YAE-jht::real-estate::68927-112335722</t>
        </is>
      </c>
      <c r="B89" t="inlineStr">
        <is>
          <t xml:space="preserve">Piso en venta, La Merced en Marbella Pueblo en Marbella</t>
        </is>
      </c>
      <c r="C89" t="inlineStr">
        <is>
          <t xml:space="preserve">Marbella</t>
        </is>
      </c>
      <c r="D89">
        <v>360000</v>
      </c>
      <c r="E89" t="inlineStr">
        <is>
          <t xml:space="preserve">110.00</t>
        </is>
      </c>
      <c r="F89">
        <v>3272.7272727273</v>
      </c>
      <c r="G89">
        <v>4951.92</v>
      </c>
      <c r="H89">
        <v>544711</v>
      </c>
      <c r="I89">
        <v>184711</v>
      </c>
      <c r="J89">
        <v>0.33909932455951</v>
      </c>
      <c r="K89">
        <f>IFERROR(ROUND(D89-MAX(I89,0)*03_Assumptions!$B$37,0),"")</f>
      </c>
      <c r="L89">
        <v>0</v>
      </c>
      <c r="M89"/>
      <c r="N89">
        <v>3</v>
      </c>
      <c r="O89"/>
      <c r="P89"/>
      <c r="Q89"/>
      <c r="R89" t="inlineStr">
        <is>
          <t xml:space="preserve">Yaencontre</t>
        </is>
      </c>
    </row>
    <row r="90">
      <c r="A90" t="inlineStr">
        <is>
          <t xml:space="preserve">IDL-112397123</t>
        </is>
      </c>
      <c r="B90" t="inlineStr">
        <is>
          <t xml:space="preserve">Flat / apartment in Avenida Jardines de las Golondrinas Nn, Romana Playa, Marbella</t>
        </is>
      </c>
      <c r="C90" t="inlineStr">
        <is>
          <t xml:space="preserve">Marbella</t>
        </is>
      </c>
      <c r="D90">
        <v>279000</v>
      </c>
      <c r="E90" t="inlineStr">
        <is>
          <t xml:space="preserve">85.00</t>
        </is>
      </c>
      <c r="F90">
        <v>3282.3529411765</v>
      </c>
      <c r="G90">
        <v>4951.92</v>
      </c>
      <c r="H90">
        <v>420913</v>
      </c>
      <c r="I90">
        <v>141913</v>
      </c>
      <c r="J90">
        <v>0.33715549904351</v>
      </c>
      <c r="K90">
        <f>IFERROR(ROUND(D90-MAX(I90,0)*03_Assumptions!$B$37,0),"")</f>
      </c>
      <c r="L90">
        <v>0</v>
      </c>
      <c r="M90"/>
      <c r="N90">
        <v>4</v>
      </c>
      <c r="O90"/>
      <c r="P90"/>
      <c r="Q90"/>
      <c r="R90" t="inlineStr">
        <is>
          <t xml:space="preserve">Idealista</t>
        </is>
      </c>
    </row>
    <row r="91">
      <c r="A91" t="inlineStr">
        <is>
          <t xml:space="preserve">HTC-23150000001222</t>
        </is>
      </c>
      <c r="B91" t="inlineStr">
        <is>
          <t xml:space="preserve">Piso en Reserva de Marbella. Avenida casarabonela sn</t>
        </is>
      </c>
      <c r="C91" t="inlineStr">
        <is>
          <t xml:space="preserve">Marbella</t>
        </is>
      </c>
      <c r="D91">
        <v>299000</v>
      </c>
      <c r="E91" t="inlineStr">
        <is>
          <t xml:space="preserve">91.00</t>
        </is>
      </c>
      <c r="F91">
        <v>3285.7142857143</v>
      </c>
      <c r="G91">
        <v>4951.92</v>
      </c>
      <c r="H91">
        <v>450625</v>
      </c>
      <c r="I91">
        <v>151625</v>
      </c>
      <c r="J91">
        <v>0.33647670283157</v>
      </c>
      <c r="K91">
        <f>IFERROR(ROUND(D91-MAX(I91,0)*03_Assumptions!$B$37,0),"")</f>
      </c>
      <c r="L91">
        <v>0</v>
      </c>
      <c r="M91"/>
      <c r="N91">
        <v>3</v>
      </c>
      <c r="O91"/>
      <c r="P91"/>
      <c r="Q91"/>
      <c r="R91" t="inlineStr">
        <is>
          <t xml:space="preserve">Habitaclia</t>
        </is>
      </c>
    </row>
    <row r="92">
      <c r="A92" t="inlineStr">
        <is>
          <t xml:space="preserve">YAE-jht::real-estate::42015-112392073</t>
        </is>
      </c>
      <c r="B92" t="inlineStr">
        <is>
          <t xml:space="preserve">Piso en venta, Reserva de Marbella en Elviria-Cabopino en Marbella</t>
        </is>
      </c>
      <c r="C92" t="inlineStr">
        <is>
          <t xml:space="preserve">Marbella</t>
        </is>
      </c>
      <c r="D92">
        <v>299000</v>
      </c>
      <c r="E92" t="inlineStr">
        <is>
          <t xml:space="preserve">91.00</t>
        </is>
      </c>
      <c r="F92">
        <v>3285.7142857143</v>
      </c>
      <c r="G92">
        <v>4951.92</v>
      </c>
      <c r="H92">
        <v>450625</v>
      </c>
      <c r="I92">
        <v>151625</v>
      </c>
      <c r="J92">
        <v>0.33647670283157</v>
      </c>
      <c r="K92">
        <f>IFERROR(ROUND(D92-MAX(I92,0)*03_Assumptions!$B$37,0),"")</f>
      </c>
      <c r="L92">
        <v>0</v>
      </c>
      <c r="M92"/>
      <c r="N92">
        <v>3</v>
      </c>
      <c r="O92"/>
      <c r="P92"/>
      <c r="Q92"/>
      <c r="R92" t="inlineStr">
        <is>
          <t xml:space="preserve">Yaencontre</t>
        </is>
      </c>
    </row>
    <row r="93">
      <c r="A93" t="inlineStr">
        <is>
          <t xml:space="preserve">HTC-23546000000151</t>
        </is>
      </c>
      <c r="B93" t="inlineStr">
        <is>
          <t xml:space="preserve">Apartamento en Calle italia 23. Apartamento de ensueño con cuatro dormitorios y tres baños y med</t>
        </is>
      </c>
      <c r="C93" t="inlineStr">
        <is>
          <t xml:space="preserve">Marbella</t>
        </is>
      </c>
      <c r="D93">
        <v>1530000</v>
      </c>
      <c r="E93" t="inlineStr">
        <is>
          <t xml:space="preserve">465.00</t>
        </is>
      </c>
      <c r="F93">
        <v>3290.3225806452</v>
      </c>
      <c r="G93">
        <v>4951.92</v>
      </c>
      <c r="H93">
        <v>2302643</v>
      </c>
      <c r="I93">
        <v>772643</v>
      </c>
      <c r="J93">
        <v>0.33554609512166</v>
      </c>
      <c r="K93">
        <f>IFERROR(ROUND(D93-MAX(I93,0)*03_Assumptions!$B$37,0),"")</f>
      </c>
      <c r="L93">
        <v>0</v>
      </c>
      <c r="M93"/>
      <c r="N93">
        <v>3</v>
      </c>
      <c r="O93"/>
      <c r="P93"/>
      <c r="Q93"/>
      <c r="R93" t="inlineStr">
        <is>
          <t xml:space="preserve">Habitaclia</t>
        </is>
      </c>
    </row>
    <row r="94">
      <c r="A94" t="inlineStr">
        <is>
          <t xml:space="preserve">YAE-jht::real-estate::43799-112375739</t>
        </is>
      </c>
      <c r="B94" t="inlineStr">
        <is>
          <t xml:space="preserve">Piso en venta, San Pedro Pueblo en San Pedro de Alcántara en Marbella</t>
        </is>
      </c>
      <c r="C94" t="inlineStr">
        <is>
          <t xml:space="preserve">Marbella</t>
        </is>
      </c>
      <c r="D94">
        <v>395000</v>
      </c>
      <c r="E94" t="inlineStr">
        <is>
          <t xml:space="preserve">120.00</t>
        </is>
      </c>
      <c r="F94">
        <v>3291.6666666667</v>
      </c>
      <c r="G94">
        <v>4951.92</v>
      </c>
      <c r="H94">
        <v>594230</v>
      </c>
      <c r="I94">
        <v>199230</v>
      </c>
      <c r="J94">
        <v>0.33527466787293</v>
      </c>
      <c r="K94">
        <f>IFERROR(ROUND(D94-MAX(I94,0)*03_Assumptions!$B$37,0),"")</f>
      </c>
      <c r="L94">
        <v>0</v>
      </c>
      <c r="M94"/>
      <c r="N94">
        <v>3</v>
      </c>
      <c r="O94"/>
      <c r="P94"/>
      <c r="Q94"/>
      <c r="R94" t="inlineStr">
        <is>
          <t xml:space="preserve">Yaencontre</t>
        </is>
      </c>
    </row>
    <row r="95">
      <c r="A95" t="inlineStr">
        <is>
          <t xml:space="preserve">IDL-112375739</t>
        </is>
      </c>
      <c r="B95" t="inlineStr">
        <is>
          <t xml:space="preserve">Flat / apartment in Calle Sp Tolox, San Pedro Pueblo, Marbella</t>
        </is>
      </c>
      <c r="C95" t="inlineStr">
        <is>
          <t xml:space="preserve">Marbella</t>
        </is>
      </c>
      <c r="D95">
        <v>395000</v>
      </c>
      <c r="E95" t="inlineStr">
        <is>
          <t xml:space="preserve">120.00</t>
        </is>
      </c>
      <c r="F95">
        <v>3291.6666666667</v>
      </c>
      <c r="G95">
        <v>4951.92</v>
      </c>
      <c r="H95">
        <v>594230</v>
      </c>
      <c r="I95">
        <v>199230</v>
      </c>
      <c r="J95">
        <v>0.33527466787293</v>
      </c>
      <c r="K95">
        <f>IFERROR(ROUND(D95-MAX(I95,0)*03_Assumptions!$B$37,0),"")</f>
      </c>
      <c r="L95">
        <v>0</v>
      </c>
      <c r="M95"/>
      <c r="N95">
        <v>4</v>
      </c>
      <c r="O95"/>
      <c r="P95"/>
      <c r="Q95"/>
      <c r="R95" t="inlineStr">
        <is>
          <t xml:space="preserve">Idealista</t>
        </is>
      </c>
    </row>
    <row r="96">
      <c r="A96" t="inlineStr">
        <is>
          <t xml:space="preserve">HTC-56027000000106</t>
        </is>
      </c>
      <c r="B96" t="inlineStr">
        <is>
          <t xml:space="preserve">Apartamento en Las Chapas - Alicate Playa. Apartamento renovado de 2 habitaciones en las chapas.</t>
        </is>
      </c>
      <c r="C96" t="inlineStr">
        <is>
          <t xml:space="preserve">Marbella</t>
        </is>
      </c>
      <c r="D96">
        <v>485000</v>
      </c>
      <c r="E96" t="inlineStr">
        <is>
          <t xml:space="preserve">147.00</t>
        </is>
      </c>
      <c r="F96">
        <v>3299.3197278912</v>
      </c>
      <c r="G96">
        <v>4951.92</v>
      </c>
      <c r="H96">
        <v>727932</v>
      </c>
      <c r="I96">
        <v>242932</v>
      </c>
      <c r="J96">
        <v>0.33372919435468</v>
      </c>
      <c r="K96">
        <f>IFERROR(ROUND(D96-MAX(I96,0)*03_Assumptions!$B$37,0),"")</f>
      </c>
      <c r="L96">
        <v>0</v>
      </c>
      <c r="M96"/>
      <c r="N96">
        <v>3</v>
      </c>
      <c r="O96"/>
      <c r="P96"/>
      <c r="Q96"/>
      <c r="R96" t="inlineStr">
        <is>
          <t xml:space="preserve">Habitaclia</t>
        </is>
      </c>
    </row>
    <row r="97">
      <c r="A97" t="inlineStr">
        <is>
          <t xml:space="preserve">HTC-37990000004226</t>
        </is>
      </c>
      <c r="B97" t="inlineStr">
        <is>
          <t xml:space="preserve">Ático en Santa María. Ático con vistas panorámicas al mar en los lagos de santa maría</t>
        </is>
      </c>
      <c r="C97" t="inlineStr">
        <is>
          <t xml:space="preserve">Marbella</t>
        </is>
      </c>
      <c r="D97">
        <v>400000</v>
      </c>
      <c r="E97" t="inlineStr">
        <is>
          <t xml:space="preserve">121.00</t>
        </is>
      </c>
      <c r="F97">
        <v>3305.7851239669</v>
      </c>
      <c r="G97">
        <v>4951.92</v>
      </c>
      <c r="H97">
        <v>599182</v>
      </c>
      <c r="I97">
        <v>199182</v>
      </c>
      <c r="J97">
        <v>0.33242356016112</v>
      </c>
      <c r="K97">
        <f>IFERROR(ROUND(D97-MAX(I97,0)*03_Assumptions!$B$37,0),"")</f>
      </c>
      <c r="L97">
        <v>0</v>
      </c>
      <c r="M97"/>
      <c r="N97">
        <v>3</v>
      </c>
      <c r="O97"/>
      <c r="P97"/>
      <c r="Q97"/>
      <c r="R97" t="inlineStr">
        <is>
          <t xml:space="preserve">Habitaclia</t>
        </is>
      </c>
    </row>
    <row r="98">
      <c r="A98" t="inlineStr">
        <is>
          <t xml:space="preserve">HTC-24411000001623</t>
        </is>
      </c>
      <c r="B98" t="inlineStr">
        <is>
          <t xml:space="preserve">Ático en San Pedro de Alcántara Pueblo. Ático dúplex san pedro de alcántara urbanización con piscina</t>
        </is>
      </c>
      <c r="C98" t="inlineStr">
        <is>
          <t xml:space="preserve">Marbella</t>
        </is>
      </c>
      <c r="D98">
        <v>358000</v>
      </c>
      <c r="E98" t="inlineStr">
        <is>
          <t xml:space="preserve">108.00</t>
        </is>
      </c>
      <c r="F98">
        <v>3314.8148148148</v>
      </c>
      <c r="G98">
        <v>4951.92</v>
      </c>
      <c r="H98">
        <v>534807</v>
      </c>
      <c r="I98">
        <v>176807</v>
      </c>
      <c r="J98">
        <v>0.33060008747823</v>
      </c>
      <c r="K98">
        <f>IFERROR(ROUND(D98-MAX(I98,0)*03_Assumptions!$B$37,0),"")</f>
      </c>
      <c r="L98">
        <v>0</v>
      </c>
      <c r="M98"/>
      <c r="N98">
        <v>3</v>
      </c>
      <c r="O98"/>
      <c r="P98"/>
      <c r="Q98"/>
      <c r="R98" t="inlineStr">
        <is>
          <t xml:space="preserve">Habitaclia</t>
        </is>
      </c>
    </row>
    <row r="99">
      <c r="A99" t="inlineStr">
        <is>
          <t xml:space="preserve">HTC-56143000000012</t>
        </is>
      </c>
      <c r="B99" t="inlineStr">
        <is>
          <t xml:space="preserve">Piso en Cabopino - Artola. Piso en venta - puerto de cabopino</t>
        </is>
      </c>
      <c r="C99" t="inlineStr">
        <is>
          <t xml:space="preserve">Marbella</t>
        </is>
      </c>
      <c r="D99">
        <v>849000</v>
      </c>
      <c r="E99" t="inlineStr">
        <is>
          <t xml:space="preserve">256.00</t>
        </is>
      </c>
      <c r="F99">
        <v>3316.40625</v>
      </c>
      <c r="G99">
        <v>4951.92</v>
      </c>
      <c r="H99">
        <v>1267692</v>
      </c>
      <c r="I99">
        <v>418692</v>
      </c>
      <c r="J99">
        <v>0.33027871007609</v>
      </c>
      <c r="K99">
        <f>IFERROR(ROUND(D99-MAX(I99,0)*03_Assumptions!$B$37,0),"")</f>
      </c>
      <c r="L99">
        <v>0</v>
      </c>
      <c r="M99"/>
      <c r="N99">
        <v>3</v>
      </c>
      <c r="O99"/>
      <c r="P99"/>
      <c r="Q99"/>
      <c r="R99" t="inlineStr">
        <is>
          <t xml:space="preserve">Habitaclia</t>
        </is>
      </c>
    </row>
    <row r="100">
      <c r="A100" t="inlineStr">
        <is>
          <t xml:space="preserve">HTC-52417000000337</t>
        </is>
      </c>
      <c r="B100" t="inlineStr">
        <is>
          <t xml:space="preserve">Ático Conjunto la dama de noche. Ático exclusivo en la dama de noche, marbella</t>
        </is>
      </c>
      <c r="C100" t="inlineStr">
        <is>
          <t xml:space="preserve">Marbella</t>
        </is>
      </c>
      <c r="D100">
        <v>499000</v>
      </c>
      <c r="E100" t="inlineStr">
        <is>
          <t xml:space="preserve">150.00</t>
        </is>
      </c>
      <c r="F100">
        <v>3326.6666666667</v>
      </c>
      <c r="G100">
        <v>4951.92</v>
      </c>
      <c r="H100">
        <v>742788</v>
      </c>
      <c r="I100">
        <v>243788</v>
      </c>
      <c r="J100">
        <v>0.32820670231614</v>
      </c>
      <c r="K100">
        <f>IFERROR(ROUND(D100-MAX(I100,0)*03_Assumptions!$B$37,0),"")</f>
      </c>
      <c r="L100">
        <v>0</v>
      </c>
      <c r="M100"/>
      <c r="N100">
        <v>3</v>
      </c>
      <c r="O100"/>
      <c r="P100"/>
      <c r="Q100"/>
      <c r="R100" t="inlineStr">
        <is>
          <t xml:space="preserve">Habitaclia</t>
        </is>
      </c>
    </row>
    <row r="101">
      <c r="A101" t="inlineStr">
        <is>
          <t xml:space="preserve">HTC-25384000000354</t>
        </is>
      </c>
      <c r="B101" t="inlineStr">
        <is>
          <t xml:space="preserve">Piso en Avenida del prado 69. Amplio piso de 2 dormitorios en marbella river gardens</t>
        </is>
      </c>
      <c r="C101" t="inlineStr">
        <is>
          <t xml:space="preserve">Marbella</t>
        </is>
      </c>
      <c r="D101">
        <v>450000</v>
      </c>
      <c r="E101" t="inlineStr">
        <is>
          <t xml:space="preserve">135.00</t>
        </is>
      </c>
      <c r="F101">
        <v>3333.3333333333</v>
      </c>
      <c r="G101">
        <v>4951.92</v>
      </c>
      <c r="H101">
        <v>668509</v>
      </c>
      <c r="I101">
        <v>218509</v>
      </c>
      <c r="J101">
        <v>0.32686042316246</v>
      </c>
      <c r="K101">
        <f>IFERROR(ROUND(D101-MAX(I101,0)*03_Assumptions!$B$37,0),"")</f>
      </c>
      <c r="L101">
        <v>0</v>
      </c>
      <c r="M101"/>
      <c r="N101">
        <v>3</v>
      </c>
      <c r="O101"/>
      <c r="P101"/>
      <c r="Q101"/>
      <c r="R101" t="inlineStr">
        <is>
          <t xml:space="preserve">Habitaclia</t>
        </is>
      </c>
    </row>
    <row r="102">
      <c r="A102" t="inlineStr">
        <is>
          <t xml:space="preserve">HTC-26701000000756</t>
        </is>
      </c>
      <c r="B102" t="inlineStr">
        <is>
          <t xml:space="preserve">Apartamento en Calle conde de casal 1</t>
        </is>
      </c>
      <c r="C102" t="inlineStr">
        <is>
          <t xml:space="preserve">Marbella</t>
        </is>
      </c>
      <c r="D102">
        <v>260000</v>
      </c>
      <c r="E102" t="inlineStr">
        <is>
          <t xml:space="preserve">78.00</t>
        </is>
      </c>
      <c r="F102">
        <v>3333.3333333333</v>
      </c>
      <c r="G102">
        <v>4951.92</v>
      </c>
      <c r="H102">
        <v>386250</v>
      </c>
      <c r="I102">
        <v>126250</v>
      </c>
      <c r="J102">
        <v>0.32686042316246</v>
      </c>
      <c r="K102">
        <f>IFERROR(ROUND(D102-MAX(I102,0)*03_Assumptions!$B$37,0),"")</f>
      </c>
      <c r="L102">
        <v>0</v>
      </c>
      <c r="M102"/>
      <c r="N102">
        <v>3</v>
      </c>
      <c r="O102"/>
      <c r="P102"/>
      <c r="Q102"/>
      <c r="R102" t="inlineStr">
        <is>
          <t xml:space="preserve">Habitaclia</t>
        </is>
      </c>
    </row>
    <row r="103">
      <c r="A103" t="inlineStr">
        <is>
          <t xml:space="preserve">YAE-jht::real-estate::53079-112324141</t>
        </is>
      </c>
      <c r="B103" t="inlineStr">
        <is>
          <t xml:space="preserve">Dúplex en venta, San Pedro Pueblo en San Pedro de Alcántara en Marbella</t>
        </is>
      </c>
      <c r="C103" t="inlineStr">
        <is>
          <t xml:space="preserve">Marbella</t>
        </is>
      </c>
      <c r="D103">
        <v>358000</v>
      </c>
      <c r="E103" t="inlineStr">
        <is>
          <t xml:space="preserve">107.00</t>
        </is>
      </c>
      <c r="F103">
        <v>3345.7943925234</v>
      </c>
      <c r="G103">
        <v>4951.92</v>
      </c>
      <c r="H103">
        <v>529855</v>
      </c>
      <c r="I103">
        <v>171855</v>
      </c>
      <c r="J103">
        <v>0.32434401352943</v>
      </c>
      <c r="K103">
        <f>IFERROR(ROUND(D103-MAX(I103,0)*03_Assumptions!$B$37,0),"")</f>
      </c>
      <c r="L103">
        <v>0</v>
      </c>
      <c r="M103"/>
      <c r="N103">
        <v>3</v>
      </c>
      <c r="O103"/>
      <c r="P103" t="inlineStr">
        <is>
          <t xml:space="preserve">Fantástica oportunidad</t>
        </is>
      </c>
      <c r="Q103"/>
      <c r="R103" t="inlineStr">
        <is>
          <t xml:space="preserve">Yaencontre</t>
        </is>
      </c>
    </row>
    <row r="104">
      <c r="A104" t="inlineStr">
        <is>
          <t xml:space="preserve">IDL-112397357</t>
        </is>
      </c>
      <c r="B104" t="inlineStr">
        <is>
          <t xml:space="preserve">Flat / apartment in Calle de Matilde Landa, Ventilla-Almenara, Madrid</t>
        </is>
      </c>
      <c r="C104" t="inlineStr">
        <is>
          <t xml:space="preserve">Madrid</t>
        </is>
      </c>
      <c r="D104">
        <v>1800</v>
      </c>
      <c r="E104" t="inlineStr">
        <is>
          <t xml:space="preserve">78.00</t>
        </is>
      </c>
      <c r="F104">
        <v>23.076923076923</v>
      </c>
      <c r="G104">
        <v>34</v>
      </c>
      <c r="H104">
        <v>2652</v>
      </c>
      <c r="I104">
        <v>852</v>
      </c>
      <c r="J104">
        <v>0.32126696832579</v>
      </c>
      <c r="K104">
        <f>IFERROR(ROUND(D104-MAX(I104,0)*03_Assumptions!$B$37,0),"")</f>
      </c>
      <c r="L104">
        <v>0</v>
      </c>
      <c r="M104"/>
      <c r="N104">
        <v>4</v>
      </c>
      <c r="O104"/>
      <c r="P104"/>
      <c r="Q104"/>
      <c r="R104" t="inlineStr">
        <is>
          <t xml:space="preserve">Idealista</t>
        </is>
      </c>
    </row>
    <row r="105">
      <c r="A105" t="inlineStr">
        <is>
          <t xml:space="preserve">HTC-25098000001756</t>
        </is>
      </c>
      <c r="B105" t="inlineStr">
        <is>
          <t xml:space="preserve">Piso Avenida de la constitución. Bonito piso en centro de san pedro de alcantara , marbella</t>
        </is>
      </c>
      <c r="C105" t="inlineStr">
        <is>
          <t xml:space="preserve">Marbella</t>
        </is>
      </c>
      <c r="D105">
        <v>370000</v>
      </c>
      <c r="E105" t="inlineStr">
        <is>
          <t xml:space="preserve">110.00</t>
        </is>
      </c>
      <c r="F105">
        <v>3363.6363636364</v>
      </c>
      <c r="G105">
        <v>4951.92</v>
      </c>
      <c r="H105">
        <v>544711</v>
      </c>
      <c r="I105">
        <v>174711</v>
      </c>
      <c r="J105">
        <v>0.32074097246394</v>
      </c>
      <c r="K105">
        <f>IFERROR(ROUND(D105-MAX(I105,0)*03_Assumptions!$B$37,0),"")</f>
      </c>
      <c r="L105">
        <v>0</v>
      </c>
      <c r="M105"/>
      <c r="N105">
        <v>3</v>
      </c>
      <c r="O105"/>
      <c r="P105"/>
      <c r="Q105"/>
      <c r="R105" t="inlineStr">
        <is>
          <t xml:space="preserve">Habitaclia</t>
        </is>
      </c>
    </row>
    <row r="106">
      <c r="A106" t="inlineStr">
        <is>
          <t xml:space="preserve">YAE-jht::real-estate::47694-112376783</t>
        </is>
      </c>
      <c r="B106" t="inlineStr">
        <is>
          <t xml:space="preserve">Piso en venta, San Pedro Pueblo en San Pedro de Alcántara en Marbella</t>
        </is>
      </c>
      <c r="C106" t="inlineStr">
        <is>
          <t xml:space="preserve">Marbella</t>
        </is>
      </c>
      <c r="D106">
        <v>370000</v>
      </c>
      <c r="E106" t="inlineStr">
        <is>
          <t xml:space="preserve">110.00</t>
        </is>
      </c>
      <c r="F106">
        <v>3363.6363636364</v>
      </c>
      <c r="G106">
        <v>4951.92</v>
      </c>
      <c r="H106">
        <v>544711</v>
      </c>
      <c r="I106">
        <v>174711</v>
      </c>
      <c r="J106">
        <v>0.32074097246394</v>
      </c>
      <c r="K106">
        <f>IFERROR(ROUND(D106-MAX(I106,0)*03_Assumptions!$B$37,0),"")</f>
      </c>
      <c r="L106">
        <v>0</v>
      </c>
      <c r="M106"/>
      <c r="N106">
        <v>3</v>
      </c>
      <c r="O106"/>
      <c r="P106"/>
      <c r="Q106"/>
      <c r="R106" t="inlineStr">
        <is>
          <t xml:space="preserve">Yaencontre</t>
        </is>
      </c>
    </row>
    <row r="107">
      <c r="A107" t="inlineStr">
        <is>
          <t xml:space="preserve">YAE-jht::real-estate::42612-112377354</t>
        </is>
      </c>
      <c r="B107" t="inlineStr">
        <is>
          <t xml:space="preserve">Piso en venta, San Pedro Pueblo en San Pedro de Alcántara en Marbella</t>
        </is>
      </c>
      <c r="C107" t="inlineStr">
        <is>
          <t xml:space="preserve">Marbella</t>
        </is>
      </c>
      <c r="D107">
        <v>370000</v>
      </c>
      <c r="E107" t="inlineStr">
        <is>
          <t xml:space="preserve">110.00</t>
        </is>
      </c>
      <c r="F107">
        <v>3363.6363636364</v>
      </c>
      <c r="G107">
        <v>4951.92</v>
      </c>
      <c r="H107">
        <v>544711</v>
      </c>
      <c r="I107">
        <v>174711</v>
      </c>
      <c r="J107">
        <v>0.32074097246394</v>
      </c>
      <c r="K107">
        <f>IFERROR(ROUND(D107-MAX(I107,0)*03_Assumptions!$B$37,0),"")</f>
      </c>
      <c r="L107">
        <v>0</v>
      </c>
      <c r="M107"/>
      <c r="N107">
        <v>3</v>
      </c>
      <c r="O107"/>
      <c r="P107"/>
      <c r="Q107"/>
      <c r="R107" t="inlineStr">
        <is>
          <t xml:space="preserve">Yaencontre</t>
        </is>
      </c>
    </row>
    <row r="108">
      <c r="A108" t="inlineStr">
        <is>
          <t xml:space="preserve">IDL-112376783</t>
        </is>
      </c>
      <c r="B108" t="inlineStr">
        <is>
          <t xml:space="preserve">Flat / apartment in Constitucion (sp), San Pedro Pueblo, Marbella</t>
        </is>
      </c>
      <c r="C108" t="inlineStr">
        <is>
          <t xml:space="preserve">Marbella</t>
        </is>
      </c>
      <c r="D108">
        <v>370000</v>
      </c>
      <c r="E108" t="inlineStr">
        <is>
          <t xml:space="preserve">110.00</t>
        </is>
      </c>
      <c r="F108">
        <v>3363.6363636364</v>
      </c>
      <c r="G108">
        <v>4951.92</v>
      </c>
      <c r="H108">
        <v>544711</v>
      </c>
      <c r="I108">
        <v>174711</v>
      </c>
      <c r="J108">
        <v>0.32074097246394</v>
      </c>
      <c r="K108">
        <f>IFERROR(ROUND(D108-MAX(I108,0)*03_Assumptions!$B$37,0),"")</f>
      </c>
      <c r="L108">
        <v>0</v>
      </c>
      <c r="M108"/>
      <c r="N108">
        <v>4</v>
      </c>
      <c r="O108"/>
      <c r="P108" t="inlineStr">
        <is>
          <t xml:space="preserve">do not miss this OPPORTUNITY</t>
        </is>
      </c>
      <c r="Q108"/>
      <c r="R108" t="inlineStr">
        <is>
          <t xml:space="preserve">Idealista</t>
        </is>
      </c>
    </row>
    <row r="109">
      <c r="A109" t="inlineStr">
        <is>
          <t xml:space="preserve">IDL-112377354</t>
        </is>
      </c>
      <c r="B109" t="inlineStr">
        <is>
          <t xml:space="preserve">Flat / apartment in Avenida de la Constitución, San Pedro Pueblo, Marbella</t>
        </is>
      </c>
      <c r="C109" t="inlineStr">
        <is>
          <t xml:space="preserve">Marbella</t>
        </is>
      </c>
      <c r="D109">
        <v>370000</v>
      </c>
      <c r="E109" t="inlineStr">
        <is>
          <t xml:space="preserve">110.00</t>
        </is>
      </c>
      <c r="F109">
        <v>3363.6363636364</v>
      </c>
      <c r="G109">
        <v>4951.92</v>
      </c>
      <c r="H109">
        <v>544711</v>
      </c>
      <c r="I109">
        <v>174711</v>
      </c>
      <c r="J109">
        <v>0.32074097246394</v>
      </c>
      <c r="K109">
        <f>IFERROR(ROUND(D109-MAX(I109,0)*03_Assumptions!$B$37,0),"")</f>
      </c>
      <c r="L109">
        <v>0</v>
      </c>
      <c r="M109"/>
      <c r="N109">
        <v>4</v>
      </c>
      <c r="O109"/>
      <c r="P109" t="inlineStr">
        <is>
          <t xml:space="preserve">Don't miss this opportunity!</t>
        </is>
      </c>
      <c r="Q109"/>
      <c r="R109" t="inlineStr">
        <is>
          <t xml:space="preserve">Idealista</t>
        </is>
      </c>
    </row>
    <row r="110">
      <c r="A110" t="inlineStr">
        <is>
          <t xml:space="preserve">HTC-39921000000936</t>
        </is>
      </c>
      <c r="B110" t="inlineStr">
        <is>
          <t xml:space="preserve">Piso Calle de rafael bergamín. Piso en exclusiva urbanización de lujo en venta en san juan baut</t>
        </is>
      </c>
      <c r="C110" t="inlineStr">
        <is>
          <t xml:space="preserve">Madrid</t>
        </is>
      </c>
      <c r="D110">
        <v>745000</v>
      </c>
      <c r="E110" t="inlineStr">
        <is>
          <t xml:space="preserve">118.00</t>
        </is>
      </c>
      <c r="F110">
        <v>6313.5593220339</v>
      </c>
      <c r="G110">
        <v>9286</v>
      </c>
      <c r="H110">
        <v>1095748</v>
      </c>
      <c r="I110">
        <v>350748</v>
      </c>
      <c r="J110">
        <v>0.32009914688414</v>
      </c>
      <c r="K110">
        <f>IFERROR(ROUND(D110-MAX(I110,0)*03_Assumptions!$B$37,0),"")</f>
      </c>
      <c r="L110">
        <v>0</v>
      </c>
      <c r="M110"/>
      <c r="N110">
        <v>4</v>
      </c>
      <c r="O110"/>
      <c r="P110"/>
      <c r="Q110"/>
      <c r="R110" t="inlineStr">
        <is>
          <t xml:space="preserve">Habitaclia</t>
        </is>
      </c>
    </row>
    <row r="111">
      <c r="A111" t="inlineStr">
        <is>
          <t xml:space="preserve">FTC-188833737</t>
        </is>
      </c>
      <c r="B111" t="inlineStr">
        <is>
          <t xml:space="preserve">Ático en Vencejo, 1, Torreblanca del Sol</t>
        </is>
      </c>
      <c r="C111" t="inlineStr">
        <is>
          <t xml:space="preserve">Fuengirola</t>
        </is>
      </c>
      <c r="D111">
        <v>371000</v>
      </c>
      <c r="E111" t="inlineStr">
        <is>
          <t xml:space="preserve">120.00</t>
        </is>
      </c>
      <c r="F111">
        <v>3091.6666666667</v>
      </c>
      <c r="G111">
        <v>4540</v>
      </c>
      <c r="H111">
        <v>544800</v>
      </c>
      <c r="I111">
        <v>173800</v>
      </c>
      <c r="J111">
        <v>0.31901615271659</v>
      </c>
      <c r="K111">
        <f>IFERROR(ROUND(D111-MAX(I111,0)*03_Assumptions!$B$37,0),"")</f>
      </c>
      <c r="L111">
        <v>0</v>
      </c>
      <c r="M111"/>
      <c r="N111">
        <v>3</v>
      </c>
      <c r="O111"/>
      <c r="P111"/>
      <c r="Q111"/>
      <c r="R111" t="inlineStr">
        <is>
          <t xml:space="preserve">Fotocasa</t>
        </is>
      </c>
    </row>
    <row r="112">
      <c r="A112" t="inlineStr">
        <is>
          <t xml:space="preserve">YAE-jht::real-estate::63654-112333578</t>
        </is>
      </c>
      <c r="B112" t="inlineStr">
        <is>
          <t xml:space="preserve">Piso en venta en urbanización Jardines Golondrinas, Romana Playa en Elviria-Cabopino en Marbella</t>
        </is>
      </c>
      <c r="C112" t="inlineStr">
        <is>
          <t xml:space="preserve">Marbella</t>
        </is>
      </c>
      <c r="D112">
        <v>895000</v>
      </c>
      <c r="E112" t="inlineStr">
        <is>
          <t xml:space="preserve">265.00</t>
        </is>
      </c>
      <c r="F112">
        <v>3377.358490566</v>
      </c>
      <c r="G112">
        <v>4951.92</v>
      </c>
      <c r="H112">
        <v>1312259</v>
      </c>
      <c r="I112">
        <v>417259</v>
      </c>
      <c r="J112">
        <v>0.31796990044952</v>
      </c>
      <c r="K112">
        <f>IFERROR(ROUND(D112-MAX(I112,0)*03_Assumptions!$B$37,0),"")</f>
      </c>
      <c r="L112">
        <v>0</v>
      </c>
      <c r="M112"/>
      <c r="N112">
        <v>3</v>
      </c>
      <c r="O112"/>
      <c r="P112"/>
      <c r="Q112"/>
      <c r="R112" t="inlineStr">
        <is>
          <t xml:space="preserve">Yaencontre</t>
        </is>
      </c>
    </row>
    <row r="113">
      <c r="A113" t="inlineStr">
        <is>
          <t xml:space="preserve">HTC-15492000004859</t>
        </is>
      </c>
      <c r="B113" t="inlineStr">
        <is>
          <t xml:space="preserve">Piso en Río Real. Marbellapiso</t>
        </is>
      </c>
      <c r="C113" t="inlineStr">
        <is>
          <t xml:space="preserve">Marbella</t>
        </is>
      </c>
      <c r="D113">
        <v>429000</v>
      </c>
      <c r="E113" t="inlineStr">
        <is>
          <t xml:space="preserve">127.00</t>
        </is>
      </c>
      <c r="F113">
        <v>3377.9527559055</v>
      </c>
      <c r="G113">
        <v>4951.92</v>
      </c>
      <c r="H113">
        <v>628894</v>
      </c>
      <c r="I113">
        <v>199894</v>
      </c>
      <c r="J113">
        <v>0.31784989339377</v>
      </c>
      <c r="K113">
        <f>IFERROR(ROUND(D113-MAX(I113,0)*03_Assumptions!$B$37,0),"")</f>
      </c>
      <c r="L113">
        <v>0</v>
      </c>
      <c r="M113"/>
      <c r="N113">
        <v>3</v>
      </c>
      <c r="O113"/>
      <c r="P113"/>
      <c r="Q113"/>
      <c r="R113" t="inlineStr">
        <is>
          <t xml:space="preserve">Habitaclia</t>
        </is>
      </c>
    </row>
    <row r="114">
      <c r="A114" t="inlineStr">
        <is>
          <t xml:space="preserve">HTC-48647000001115</t>
        </is>
      </c>
      <c r="B114" t="inlineStr">
        <is>
          <t xml:space="preserve">Apartamento en Calle aloha 1. Apartamento en los pinos de aloha</t>
        </is>
      </c>
      <c r="C114" t="inlineStr">
        <is>
          <t xml:space="preserve">Marbella</t>
        </is>
      </c>
      <c r="D114">
        <v>399000</v>
      </c>
      <c r="E114" t="inlineStr">
        <is>
          <t xml:space="preserve">118.00</t>
        </is>
      </c>
      <c r="F114">
        <v>3381.3559322034</v>
      </c>
      <c r="G114">
        <v>4951.92</v>
      </c>
      <c r="H114">
        <v>584327</v>
      </c>
      <c r="I114">
        <v>185327</v>
      </c>
      <c r="J114">
        <v>0.31716264959786</v>
      </c>
      <c r="K114">
        <f>IFERROR(ROUND(D114-MAX(I114,0)*03_Assumptions!$B$37,0),"")</f>
      </c>
      <c r="L114">
        <v>0</v>
      </c>
      <c r="M114"/>
      <c r="N114">
        <v>3</v>
      </c>
      <c r="O114"/>
      <c r="P114"/>
      <c r="Q114"/>
      <c r="R114" t="inlineStr">
        <is>
          <t xml:space="preserve">Habitaclia</t>
        </is>
      </c>
    </row>
    <row r="115">
      <c r="A115" t="inlineStr">
        <is>
          <t xml:space="preserve">HTC-24716000006221</t>
        </is>
      </c>
      <c r="B115" t="inlineStr">
        <is>
          <t xml:space="preserve">Ático Paseo del golf #blorque 9. Atico en venta en marbella</t>
        </is>
      </c>
      <c r="C115" t="inlineStr">
        <is>
          <t xml:space="preserve">Marbella</t>
        </is>
      </c>
      <c r="D115">
        <v>465000</v>
      </c>
      <c r="E115" t="inlineStr">
        <is>
          <t xml:space="preserve">137.00</t>
        </is>
      </c>
      <c r="F115">
        <v>3394.1605839416</v>
      </c>
      <c r="G115">
        <v>4951.92</v>
      </c>
      <c r="H115">
        <v>678413</v>
      </c>
      <c r="I115">
        <v>213413</v>
      </c>
      <c r="J115">
        <v>0.31457685424207</v>
      </c>
      <c r="K115">
        <f>IFERROR(ROUND(D115-MAX(I115,0)*03_Assumptions!$B$37,0),"")</f>
      </c>
      <c r="L115">
        <v>0</v>
      </c>
      <c r="M115"/>
      <c r="N115">
        <v>3</v>
      </c>
      <c r="O115"/>
      <c r="P115"/>
      <c r="Q115"/>
      <c r="R115" t="inlineStr">
        <is>
          <t xml:space="preserve">Habitaclia</t>
        </is>
      </c>
    </row>
    <row r="116">
      <c r="A116" t="inlineStr">
        <is>
          <t xml:space="preserve">FTC-190461706</t>
        </is>
      </c>
      <c r="B116" t="inlineStr">
        <is>
          <t xml:space="preserve">Ático con ascensor en  Paseo del Golf #Blorque 9 , Santa María</t>
        </is>
      </c>
      <c r="C116" t="inlineStr">
        <is>
          <t xml:space="preserve">Marbella</t>
        </is>
      </c>
      <c r="D116">
        <v>465000</v>
      </c>
      <c r="E116" t="inlineStr">
        <is>
          <t xml:space="preserve">137.00</t>
        </is>
      </c>
      <c r="F116">
        <v>3394.1605839416</v>
      </c>
      <c r="G116">
        <v>4951.92</v>
      </c>
      <c r="H116">
        <v>678413</v>
      </c>
      <c r="I116">
        <v>213413</v>
      </c>
      <c r="J116">
        <v>0.31457685424207</v>
      </c>
      <c r="K116">
        <f>IFERROR(ROUND(D116-MAX(I116,0)*03_Assumptions!$B$37,0),"")</f>
      </c>
      <c r="L116">
        <v>0</v>
      </c>
      <c r="M116"/>
      <c r="N116">
        <v>4</v>
      </c>
      <c r="O116"/>
      <c r="P116"/>
      <c r="Q116"/>
      <c r="R116" t="inlineStr">
        <is>
          <t xml:space="preserve">Fotocasa</t>
        </is>
      </c>
    </row>
    <row r="117">
      <c r="A117" t="inlineStr">
        <is>
          <t xml:space="preserve">YAE-jht::real-estate::42907-112379968</t>
        </is>
      </c>
      <c r="B117" t="inlineStr">
        <is>
          <t xml:space="preserve">Piso en venta, Santa María en Elviria-Cabopino en Marbella</t>
        </is>
      </c>
      <c r="C117" t="inlineStr">
        <is>
          <t xml:space="preserve">Marbella</t>
        </is>
      </c>
      <c r="D117">
        <v>367000</v>
      </c>
      <c r="E117" t="inlineStr">
        <is>
          <t xml:space="preserve">108.00</t>
        </is>
      </c>
      <c r="F117">
        <v>3398.1481481481</v>
      </c>
      <c r="G117">
        <v>4951.92</v>
      </c>
      <c r="H117">
        <v>534807</v>
      </c>
      <c r="I117">
        <v>167807</v>
      </c>
      <c r="J117">
        <v>0.31377159805729</v>
      </c>
      <c r="K117">
        <f>IFERROR(ROUND(D117-MAX(I117,0)*03_Assumptions!$B$37,0),"")</f>
      </c>
      <c r="L117">
        <v>0</v>
      </c>
      <c r="M117"/>
      <c r="N117">
        <v>3</v>
      </c>
      <c r="O117"/>
      <c r="P117"/>
      <c r="Q117"/>
      <c r="R117" t="inlineStr">
        <is>
          <t xml:space="preserve">Yaencontre</t>
        </is>
      </c>
    </row>
    <row r="118">
      <c r="A118" t="inlineStr">
        <is>
          <t xml:space="preserve">HTC-59665000000002</t>
        </is>
      </c>
      <c r="B118" t="inlineStr">
        <is>
          <t xml:space="preserve">Piso Travesia huerta de los cristales. A 100 metros de la playa muy centrico</t>
        </is>
      </c>
      <c r="C118" t="inlineStr">
        <is>
          <t xml:space="preserve">Marbella</t>
        </is>
      </c>
      <c r="D118">
        <v>340000</v>
      </c>
      <c r="E118" t="inlineStr">
        <is>
          <t xml:space="preserve">100.00</t>
        </is>
      </c>
      <c r="F118">
        <v>3400</v>
      </c>
      <c r="G118">
        <v>4951.92</v>
      </c>
      <c r="H118">
        <v>495192</v>
      </c>
      <c r="I118">
        <v>155192</v>
      </c>
      <c r="J118">
        <v>0.31339763162571</v>
      </c>
      <c r="K118">
        <f>IFERROR(ROUND(D118-MAX(I118,0)*03_Assumptions!$B$37,0),"")</f>
      </c>
      <c r="L118">
        <v>0</v>
      </c>
      <c r="M118"/>
      <c r="N118">
        <v>3</v>
      </c>
      <c r="O118"/>
      <c r="P118"/>
      <c r="Q118"/>
      <c r="R118" t="inlineStr">
        <is>
          <t xml:space="preserve">Habitaclia</t>
        </is>
      </c>
    </row>
    <row r="119">
      <c r="A119" t="inlineStr">
        <is>
          <t xml:space="preserve">YAE-jht::real-estate::76975-112340825</t>
        </is>
      </c>
      <c r="B119" t="inlineStr">
        <is>
          <t xml:space="preserve">Piso en venta, San Pedro Pueblo en San Pedro de Alcántara en Marbella</t>
        </is>
      </c>
      <c r="C119" t="inlineStr">
        <is>
          <t xml:space="preserve">Marbella</t>
        </is>
      </c>
      <c r="D119">
        <v>388000</v>
      </c>
      <c r="E119" t="inlineStr">
        <is>
          <t xml:space="preserve">114.00</t>
        </is>
      </c>
      <c r="F119">
        <v>3403.5087719298</v>
      </c>
      <c r="G119">
        <v>4951.92</v>
      </c>
      <c r="H119">
        <v>564519</v>
      </c>
      <c r="I119">
        <v>176519</v>
      </c>
      <c r="J119">
        <v>0.31268906365009</v>
      </c>
      <c r="K119">
        <f>IFERROR(ROUND(D119-MAX(I119,0)*03_Assumptions!$B$37,0),"")</f>
      </c>
      <c r="L119">
        <v>0</v>
      </c>
      <c r="M119"/>
      <c r="N119">
        <v>3</v>
      </c>
      <c r="O119"/>
      <c r="P119"/>
      <c r="Q119"/>
      <c r="R119" t="inlineStr">
        <is>
          <t xml:space="preserve">Yaencontre</t>
        </is>
      </c>
    </row>
    <row r="120">
      <c r="A120" t="inlineStr">
        <is>
          <t xml:space="preserve">HTC-46847000002558</t>
        </is>
      </c>
      <c r="B120" t="inlineStr">
        <is>
          <t xml:space="preserve">Apartamento en Armada-ur los monteros 3. Elegante apartamento de 2 dormitorios con terrazas y vistas al m</t>
        </is>
      </c>
      <c r="C120" t="inlineStr">
        <is>
          <t xml:space="preserve">Marbella</t>
        </is>
      </c>
      <c r="D120">
        <v>399000</v>
      </c>
      <c r="E120" t="inlineStr">
        <is>
          <t xml:space="preserve">117.00</t>
        </is>
      </c>
      <c r="F120">
        <v>3410.2564102564</v>
      </c>
      <c r="G120">
        <v>4951.92</v>
      </c>
      <c r="H120">
        <v>579375</v>
      </c>
      <c r="I120">
        <v>180375</v>
      </c>
      <c r="J120">
        <v>0.31132643292775</v>
      </c>
      <c r="K120">
        <f>IFERROR(ROUND(D120-MAX(I120,0)*03_Assumptions!$B$37,0),"")</f>
      </c>
      <c r="L120">
        <v>0</v>
      </c>
      <c r="M120"/>
      <c r="N120">
        <v>3</v>
      </c>
      <c r="O120"/>
      <c r="P120"/>
      <c r="Q120"/>
      <c r="R120" t="inlineStr">
        <is>
          <t xml:space="preserve">Habitaclia</t>
        </is>
      </c>
    </row>
    <row r="121">
      <c r="A121" t="inlineStr">
        <is>
          <t xml:space="preserve">YAE-jht::real-estate::53046-112365510</t>
        </is>
      </c>
      <c r="B121" t="inlineStr">
        <is>
          <t xml:space="preserve">Piso en venta, Miraflores en Marbella Pueblo en Marbella</t>
        </is>
      </c>
      <c r="C121" t="inlineStr">
        <is>
          <t xml:space="preserve">Marbella</t>
        </is>
      </c>
      <c r="D121">
        <v>244000</v>
      </c>
      <c r="E121" t="inlineStr">
        <is>
          <t xml:space="preserve">71.00</t>
        </is>
      </c>
      <c r="F121">
        <v>3436.6197183099</v>
      </c>
      <c r="G121">
        <v>4951.92</v>
      </c>
      <c r="H121">
        <v>351586</v>
      </c>
      <c r="I121">
        <v>107586</v>
      </c>
      <c r="J121">
        <v>0.30600257711961</v>
      </c>
      <c r="K121">
        <f>IFERROR(ROUND(D121-MAX(I121,0)*03_Assumptions!$B$37,0),"")</f>
      </c>
      <c r="L121">
        <v>0</v>
      </c>
      <c r="M121"/>
      <c r="N121">
        <v>3</v>
      </c>
      <c r="O121"/>
      <c r="P121"/>
      <c r="Q121"/>
      <c r="R121" t="inlineStr">
        <is>
          <t xml:space="preserve">Yaencontre</t>
        </is>
      </c>
    </row>
    <row r="122">
      <c r="A122" t="inlineStr">
        <is>
          <t xml:space="preserve">YAE-jht::real-estate::47694-112384355</t>
        </is>
      </c>
      <c r="B122" t="inlineStr">
        <is>
          <t xml:space="preserve">Piso en venta, Miraflores en Marbella Pueblo en Marbella</t>
        </is>
      </c>
      <c r="C122" t="inlineStr">
        <is>
          <t xml:space="preserve">Marbella</t>
        </is>
      </c>
      <c r="D122">
        <v>244000</v>
      </c>
      <c r="E122" t="inlineStr">
        <is>
          <t xml:space="preserve">71.00</t>
        </is>
      </c>
      <c r="F122">
        <v>3436.6197183099</v>
      </c>
      <c r="G122">
        <v>4951.92</v>
      </c>
      <c r="H122">
        <v>351586</v>
      </c>
      <c r="I122">
        <v>107586</v>
      </c>
      <c r="J122">
        <v>0.30600257711961</v>
      </c>
      <c r="K122">
        <f>IFERROR(ROUND(D122-MAX(I122,0)*03_Assumptions!$B$37,0),"")</f>
      </c>
      <c r="L122">
        <v>0</v>
      </c>
      <c r="M122"/>
      <c r="N122">
        <v>3</v>
      </c>
      <c r="O122"/>
      <c r="P122" t="inlineStr">
        <is>
          <t xml:space="preserve">¡OPORTUNIDAD SOLO PARA INVERSORES!</t>
        </is>
      </c>
      <c r="Q122" t="inlineStr">
        <is>
          <t xml:space="preserve">TENANTED</t>
        </is>
      </c>
      <c r="R122" t="inlineStr">
        <is>
          <t xml:space="preserve">Yaencontre</t>
        </is>
      </c>
    </row>
    <row r="123">
      <c r="A123" t="inlineStr">
        <is>
          <t xml:space="preserve">HTC-53746000000076</t>
        </is>
      </c>
      <c r="B123" t="inlineStr">
        <is>
          <t xml:space="preserve">Piso en Divina Pastora. Piso en venta en marbella</t>
        </is>
      </c>
      <c r="C123" t="inlineStr">
        <is>
          <t xml:space="preserve">Marbella</t>
        </is>
      </c>
      <c r="D123">
        <v>275000</v>
      </c>
      <c r="E123" t="inlineStr">
        <is>
          <t xml:space="preserve">80.00</t>
        </is>
      </c>
      <c r="F123">
        <v>3437.5</v>
      </c>
      <c r="G123">
        <v>4951.92</v>
      </c>
      <c r="H123">
        <v>396154</v>
      </c>
      <c r="I123">
        <v>121154</v>
      </c>
      <c r="J123">
        <v>0.30582481138629</v>
      </c>
      <c r="K123">
        <f>IFERROR(ROUND(D123-MAX(I123,0)*03_Assumptions!$B$37,0),"")</f>
      </c>
      <c r="L123">
        <v>0</v>
      </c>
      <c r="M123"/>
      <c r="N123">
        <v>3</v>
      </c>
      <c r="O123"/>
      <c r="P123"/>
      <c r="Q123"/>
      <c r="R123" t="inlineStr">
        <is>
          <t xml:space="preserve">Habitaclia</t>
        </is>
      </c>
    </row>
    <row r="124">
      <c r="A124" t="inlineStr">
        <is>
          <t xml:space="preserve">HTC-15471000077974</t>
        </is>
      </c>
      <c r="B124" t="inlineStr">
        <is>
          <t xml:space="preserve">Piso en Los Naranjos</t>
        </is>
      </c>
      <c r="C124" t="inlineStr">
        <is>
          <t xml:space="preserve">Marbella</t>
        </is>
      </c>
      <c r="D124">
        <v>585000</v>
      </c>
      <c r="E124" t="inlineStr">
        <is>
          <t xml:space="preserve">170.00</t>
        </is>
      </c>
      <c r="F124">
        <v>3441.1764705882</v>
      </c>
      <c r="G124">
        <v>4951.92</v>
      </c>
      <c r="H124">
        <v>841826</v>
      </c>
      <c r="I124">
        <v>256826</v>
      </c>
      <c r="J124">
        <v>0.30508237802948</v>
      </c>
      <c r="K124">
        <f>IFERROR(ROUND(D124-MAX(I124,0)*03_Assumptions!$B$37,0),"")</f>
      </c>
      <c r="L124">
        <v>0</v>
      </c>
      <c r="M124"/>
      <c r="N124">
        <v>3</v>
      </c>
      <c r="O124"/>
      <c r="P124"/>
      <c r="Q124"/>
      <c r="R124" t="inlineStr">
        <is>
          <t xml:space="preserve">Habitaclia</t>
        </is>
      </c>
    </row>
    <row r="125">
      <c r="A125" t="inlineStr">
        <is>
          <t xml:space="preserve">YAE-jht::real-estate::30494-112362297</t>
        </is>
      </c>
      <c r="B125" t="inlineStr">
        <is>
          <t xml:space="preserve">Piso en venta, Los Naranjos en Nueva Andalucía en Marbella</t>
        </is>
      </c>
      <c r="C125" t="inlineStr">
        <is>
          <t xml:space="preserve">Marbella</t>
        </is>
      </c>
      <c r="D125">
        <v>585000</v>
      </c>
      <c r="E125" t="inlineStr">
        <is>
          <t xml:space="preserve">170.00</t>
        </is>
      </c>
      <c r="F125">
        <v>3441.1764705882</v>
      </c>
      <c r="G125">
        <v>4951.92</v>
      </c>
      <c r="H125">
        <v>841826</v>
      </c>
      <c r="I125">
        <v>256826</v>
      </c>
      <c r="J125">
        <v>0.30508237802948</v>
      </c>
      <c r="K125">
        <f>IFERROR(ROUND(D125-MAX(I125,0)*03_Assumptions!$B$37,0),"")</f>
      </c>
      <c r="L125">
        <v>0</v>
      </c>
      <c r="M125"/>
      <c r="N125">
        <v>3</v>
      </c>
      <c r="O125"/>
      <c r="P125"/>
      <c r="Q125"/>
      <c r="R125" t="inlineStr">
        <is>
          <t xml:space="preserve">Yaencontre</t>
        </is>
      </c>
    </row>
    <row r="126">
      <c r="A126" t="inlineStr">
        <is>
          <t xml:space="preserve">YAE-jht::real-estate::47915-112401110</t>
        </is>
      </c>
      <c r="B126" t="inlineStr">
        <is>
          <t xml:space="preserve">Piso en venta, Río Real en Rio Real-Los Monteros en Marbella</t>
        </is>
      </c>
      <c r="C126" t="inlineStr">
        <is>
          <t xml:space="preserve">Marbella</t>
        </is>
      </c>
      <c r="D126">
        <v>533530</v>
      </c>
      <c r="E126" t="inlineStr">
        <is>
          <t xml:space="preserve">155.00</t>
        </is>
      </c>
      <c r="F126">
        <v>3442.1290322581</v>
      </c>
      <c r="G126">
        <v>4951.92</v>
      </c>
      <c r="H126">
        <v>767548</v>
      </c>
      <c r="I126">
        <v>234018</v>
      </c>
      <c r="J126">
        <v>0.30489001594168</v>
      </c>
      <c r="K126">
        <f>IFERROR(ROUND(D126-MAX(I126,0)*03_Assumptions!$B$37,0),"")</f>
      </c>
      <c r="L126">
        <v>0</v>
      </c>
      <c r="M126"/>
      <c r="N126">
        <v>3</v>
      </c>
      <c r="O126"/>
      <c r="P126" t="inlineStr">
        <is>
          <t xml:space="preserve">Oportunidad de inversión; Oportunidad de inversión</t>
        </is>
      </c>
      <c r="Q126" t="inlineStr">
        <is>
          <t xml:space="preserve">AUCTION</t>
        </is>
      </c>
      <c r="R126" t="inlineStr">
        <is>
          <t xml:space="preserve">Yaencontre</t>
        </is>
      </c>
    </row>
    <row r="127">
      <c r="A127" t="inlineStr">
        <is>
          <t xml:space="preserve">HTC-24411000001601</t>
        </is>
      </c>
      <c r="B127" t="inlineStr">
        <is>
          <t xml:space="preserve">Piso Avenida constitucion (sp). San pedro alcántara, centro, amplio piso de 3 dormitorios con t</t>
        </is>
      </c>
      <c r="C127" t="inlineStr">
        <is>
          <t xml:space="preserve">Marbella</t>
        </is>
      </c>
      <c r="D127">
        <v>383000</v>
      </c>
      <c r="E127" t="inlineStr">
        <is>
          <t xml:space="preserve">111.00</t>
        </is>
      </c>
      <c r="F127">
        <v>3450.4504504505</v>
      </c>
      <c r="G127">
        <v>4951.92</v>
      </c>
      <c r="H127">
        <v>549663</v>
      </c>
      <c r="I127">
        <v>166663</v>
      </c>
      <c r="J127">
        <v>0.30320957316547</v>
      </c>
      <c r="K127">
        <f>IFERROR(ROUND(D127-MAX(I127,0)*03_Assumptions!$B$37,0),"")</f>
      </c>
      <c r="L127">
        <v>0</v>
      </c>
      <c r="M127"/>
      <c r="N127">
        <v>3</v>
      </c>
      <c r="O127"/>
      <c r="P127"/>
      <c r="Q127"/>
      <c r="R127" t="inlineStr">
        <is>
          <t xml:space="preserve">Habitaclia</t>
        </is>
      </c>
    </row>
    <row r="128">
      <c r="A128" t="inlineStr">
        <is>
          <t xml:space="preserve">HTC-30596000001860</t>
        </is>
      </c>
      <c r="B128" t="inlineStr">
        <is>
          <t xml:space="preserve">Ático en Guadalmina Baja. Ático dúplex con encanto en guadalmina baja</t>
        </is>
      </c>
      <c r="C128" t="inlineStr">
        <is>
          <t xml:space="preserve">Marbella</t>
        </is>
      </c>
      <c r="D128">
        <v>780000</v>
      </c>
      <c r="E128" t="inlineStr">
        <is>
          <t xml:space="preserve">226.00</t>
        </is>
      </c>
      <c r="F128">
        <v>3451.3274336283</v>
      </c>
      <c r="G128">
        <v>4951.92</v>
      </c>
      <c r="H128">
        <v>1119134</v>
      </c>
      <c r="I128">
        <v>339134</v>
      </c>
      <c r="J128">
        <v>0.3030324735399</v>
      </c>
      <c r="K128">
        <f>IFERROR(ROUND(D128-MAX(I128,0)*03_Assumptions!$B$37,0),"")</f>
      </c>
      <c r="L128">
        <v>0</v>
      </c>
      <c r="M128"/>
      <c r="N128">
        <v>3</v>
      </c>
      <c r="O128"/>
      <c r="P128"/>
      <c r="Q128"/>
      <c r="R128" t="inlineStr">
        <is>
          <t xml:space="preserve">Habitaclia</t>
        </is>
      </c>
    </row>
    <row r="129">
      <c r="A129" t="inlineStr">
        <is>
          <t xml:space="preserve">IDL-112395639</t>
        </is>
      </c>
      <c r="B129" t="inlineStr">
        <is>
          <t xml:space="preserve">Flat / apartment in Calle Alba, El Higuerón, Fuengirola</t>
        </is>
      </c>
      <c r="C129" t="inlineStr">
        <is>
          <t xml:space="preserve">Fuengirola</t>
        </is>
      </c>
      <c r="D129">
        <v>994000</v>
      </c>
      <c r="E129" t="inlineStr">
        <is>
          <t xml:space="preserve">314.00</t>
        </is>
      </c>
      <c r="F129">
        <v>3165.6050955414</v>
      </c>
      <c r="G129">
        <v>4540</v>
      </c>
      <c r="H129">
        <v>1425560</v>
      </c>
      <c r="I129">
        <v>431560</v>
      </c>
      <c r="J129">
        <v>0.30273015516709</v>
      </c>
      <c r="K129">
        <f>IFERROR(ROUND(D129-MAX(I129,0)*03_Assumptions!$B$37,0),"")</f>
      </c>
      <c r="L129">
        <v>0</v>
      </c>
      <c r="M129"/>
      <c r="N129">
        <v>3</v>
      </c>
      <c r="O129"/>
      <c r="P129"/>
      <c r="Q129"/>
      <c r="R129" t="inlineStr">
        <is>
          <t xml:space="preserve">Idealista</t>
        </is>
      </c>
    </row>
    <row r="130">
      <c r="A130" t="inlineStr">
        <is>
          <t xml:space="preserve">HTC-55685000000026</t>
        </is>
      </c>
      <c r="B130" t="inlineStr">
        <is>
          <t xml:space="preserve">Piso Plaza ramon martinez. Piso en calle rodrigo de triana</t>
        </is>
      </c>
      <c r="C130" t="inlineStr">
        <is>
          <t xml:space="preserve">Marbella</t>
        </is>
      </c>
      <c r="D130">
        <v>315000</v>
      </c>
      <c r="E130" t="inlineStr">
        <is>
          <t xml:space="preserve">91.00</t>
        </is>
      </c>
      <c r="F130">
        <v>3461.5384615385</v>
      </c>
      <c r="G130">
        <v>4951.92</v>
      </c>
      <c r="H130">
        <v>450625</v>
      </c>
      <c r="I130">
        <v>135625</v>
      </c>
      <c r="J130">
        <v>0.30097043943794</v>
      </c>
      <c r="K130">
        <f>IFERROR(ROUND(D130-MAX(I130,0)*03_Assumptions!$B$37,0),"")</f>
      </c>
      <c r="L130">
        <v>0</v>
      </c>
      <c r="M130"/>
      <c r="N130">
        <v>3</v>
      </c>
      <c r="O130"/>
      <c r="P130"/>
      <c r="Q130"/>
      <c r="R130" t="inlineStr">
        <is>
          <t xml:space="preserve">Habitaclia</t>
        </is>
      </c>
    </row>
    <row r="131">
      <c r="A131" t="inlineStr">
        <is>
          <t xml:space="preserve">YAE-jht::real-estate::42612-112321247</t>
        </is>
      </c>
      <c r="B131" t="inlineStr">
        <is>
          <t xml:space="preserve">Piso en venta, Divina Pastora en Marbella Pueblo en Marbella</t>
        </is>
      </c>
      <c r="C131" t="inlineStr">
        <is>
          <t xml:space="preserve">Marbella</t>
        </is>
      </c>
      <c r="D131">
        <v>315000</v>
      </c>
      <c r="E131" t="inlineStr">
        <is>
          <t xml:space="preserve">91.00</t>
        </is>
      </c>
      <c r="F131">
        <v>3461.5384615385</v>
      </c>
      <c r="G131">
        <v>4951.92</v>
      </c>
      <c r="H131">
        <v>450625</v>
      </c>
      <c r="I131">
        <v>135625</v>
      </c>
      <c r="J131">
        <v>0.30097043943794</v>
      </c>
      <c r="K131">
        <f>IFERROR(ROUND(D131-MAX(I131,0)*03_Assumptions!$B$37,0),"")</f>
      </c>
      <c r="L131">
        <v>0</v>
      </c>
      <c r="M131"/>
      <c r="N131">
        <v>3</v>
      </c>
      <c r="O131"/>
      <c r="P131"/>
      <c r="Q131"/>
      <c r="R131" t="inlineStr">
        <is>
          <t xml:space="preserve">Yaencontre</t>
        </is>
      </c>
    </row>
    <row r="132">
      <c r="A132" t="inlineStr">
        <is>
          <t xml:space="preserve">YAE-jht::real-estate::42200-112367861</t>
        </is>
      </c>
      <c r="B132" t="inlineStr">
        <is>
          <t xml:space="preserve">Piso en venta en calle Jeddah, Santa Marta en Marbella Pueblo en Marbella</t>
        </is>
      </c>
      <c r="C132" t="inlineStr">
        <is>
          <t xml:space="preserve">Marbella</t>
        </is>
      </c>
      <c r="D132">
        <v>315000</v>
      </c>
      <c r="E132" t="inlineStr">
        <is>
          <t xml:space="preserve">91.00</t>
        </is>
      </c>
      <c r="F132">
        <v>3461.5384615385</v>
      </c>
      <c r="G132">
        <v>4951.92</v>
      </c>
      <c r="H132">
        <v>450625</v>
      </c>
      <c r="I132">
        <v>135625</v>
      </c>
      <c r="J132">
        <v>0.30097043943794</v>
      </c>
      <c r="K132">
        <f>IFERROR(ROUND(D132-MAX(I132,0)*03_Assumptions!$B$37,0),"")</f>
      </c>
      <c r="L132">
        <v>0</v>
      </c>
      <c r="M132"/>
      <c r="N132">
        <v>3</v>
      </c>
      <c r="O132"/>
      <c r="P132"/>
      <c r="Q132"/>
      <c r="R132" t="inlineStr">
        <is>
          <t xml:space="preserve">Yaencontre</t>
        </is>
      </c>
    </row>
    <row r="133">
      <c r="A133" t="inlineStr">
        <is>
          <t xml:space="preserve">PIS-20026385030_992099</t>
        </is>
      </c>
      <c r="B133" t="inlineStr">
        <is>
          <t xml:space="preserve">Piso en calle Mayor, 45</t>
        </is>
      </c>
      <c r="C133" t="inlineStr">
        <is>
          <t xml:space="preserve">Madrid</t>
        </is>
      </c>
      <c r="D133">
        <v>2550</v>
      </c>
      <c r="E133" t="inlineStr">
        <is>
          <t xml:space="preserve">107.00</t>
        </is>
      </c>
      <c r="F133">
        <v>23.831775700935</v>
      </c>
      <c r="G133">
        <v>34</v>
      </c>
      <c r="H133">
        <v>3638</v>
      </c>
      <c r="I133">
        <v>1088</v>
      </c>
      <c r="J133">
        <v>0.29906542056075</v>
      </c>
      <c r="K133">
        <f>IFERROR(ROUND(D133-MAX(I133,0)*03_Assumptions!$B$37,0),"")</f>
      </c>
      <c r="L133">
        <v>0</v>
      </c>
      <c r="M133"/>
      <c r="N133">
        <v>4</v>
      </c>
      <c r="O133"/>
      <c r="P133"/>
      <c r="Q133"/>
      <c r="R133" t="inlineStr">
        <is>
          <t xml:space="preserve">Pisos</t>
        </is>
      </c>
    </row>
    <row r="134">
      <c r="A134" t="inlineStr">
        <is>
          <t xml:space="preserve">FTC-190103619</t>
        </is>
      </c>
      <c r="B134" t="inlineStr">
        <is>
          <t xml:space="preserve">Casa o chalet con piscina en Playa Bajadilla - Puertos</t>
        </is>
      </c>
      <c r="C134" t="inlineStr">
        <is>
          <t xml:space="preserve">Marbella</t>
        </is>
      </c>
      <c r="D134">
        <v>1650000</v>
      </c>
      <c r="E134" t="inlineStr">
        <is>
          <t xml:space="preserve">475.00</t>
        </is>
      </c>
      <c r="F134">
        <v>3473.6842105263</v>
      </c>
      <c r="G134">
        <v>4951.92</v>
      </c>
      <c r="H134">
        <v>2352162</v>
      </c>
      <c r="I134">
        <v>702162</v>
      </c>
      <c r="J134">
        <v>0.29851770413773</v>
      </c>
      <c r="K134">
        <f>IFERROR(ROUND(D134-MAX(I134,0)*03_Assumptions!$B$37,0),"")</f>
      </c>
      <c r="L134">
        <v>0</v>
      </c>
      <c r="M134"/>
      <c r="N134">
        <v>3</v>
      </c>
      <c r="O134"/>
      <c r="P134"/>
      <c r="Q134"/>
      <c r="R134" t="inlineStr">
        <is>
          <t xml:space="preserve">Fotocasa</t>
        </is>
      </c>
    </row>
    <row r="135">
      <c r="A135" t="inlineStr">
        <is>
          <t xml:space="preserve">HTC-25723000000124</t>
        </is>
      </c>
      <c r="B135" t="inlineStr">
        <is>
          <t xml:space="preserve">Piso en San Pedro de Alcántara Pueblo. Piso en pleno centro de san pedro</t>
        </is>
      </c>
      <c r="C135" t="inlineStr">
        <is>
          <t xml:space="preserve">Marbella</t>
        </is>
      </c>
      <c r="D135">
        <v>320000</v>
      </c>
      <c r="E135" t="inlineStr">
        <is>
          <t xml:space="preserve">92.00</t>
        </is>
      </c>
      <c r="F135">
        <v>3478.2608695652</v>
      </c>
      <c r="G135">
        <v>4951.92</v>
      </c>
      <c r="H135">
        <v>455577</v>
      </c>
      <c r="I135">
        <v>135577</v>
      </c>
      <c r="J135">
        <v>0.29759348503909</v>
      </c>
      <c r="K135">
        <f>IFERROR(ROUND(D135-MAX(I135,0)*03_Assumptions!$B$37,0),"")</f>
      </c>
      <c r="L135">
        <v>0</v>
      </c>
      <c r="M135"/>
      <c r="N135">
        <v>3</v>
      </c>
      <c r="O135"/>
      <c r="P135"/>
      <c r="Q135"/>
      <c r="R135" t="inlineStr">
        <is>
          <t xml:space="preserve">Habitaclia</t>
        </is>
      </c>
    </row>
    <row r="136">
      <c r="A136" t="inlineStr">
        <is>
          <t xml:space="preserve">HTC-49302000000038</t>
        </is>
      </c>
      <c r="B136" t="inlineStr">
        <is>
          <t xml:space="preserve">Piso en Los Jardines de Marbella - La Ermita. Piso en el centro de marbella con increibles vistas al mar</t>
        </is>
      </c>
      <c r="C136" t="inlineStr">
        <is>
          <t xml:space="preserve">Marbella</t>
        </is>
      </c>
      <c r="D136">
        <v>390000</v>
      </c>
      <c r="E136" t="inlineStr">
        <is>
          <t xml:space="preserve">112.00</t>
        </is>
      </c>
      <c r="F136">
        <v>3482.1428571429</v>
      </c>
      <c r="G136">
        <v>4951.92</v>
      </c>
      <c r="H136">
        <v>554615</v>
      </c>
      <c r="I136">
        <v>164615</v>
      </c>
      <c r="J136">
        <v>0.2968095491965</v>
      </c>
      <c r="K136">
        <f>IFERROR(ROUND(D136-MAX(I136,0)*03_Assumptions!$B$37,0),"")</f>
      </c>
      <c r="L136">
        <v>0</v>
      </c>
      <c r="M136"/>
      <c r="N136">
        <v>3</v>
      </c>
      <c r="O136"/>
      <c r="P136"/>
      <c r="Q136"/>
      <c r="R136" t="inlineStr">
        <is>
          <t xml:space="preserve">Habitaclia</t>
        </is>
      </c>
    </row>
    <row r="137">
      <c r="A137" t="inlineStr">
        <is>
          <t xml:space="preserve">YAE-jht::real-estate::66585-112395421</t>
        </is>
      </c>
      <c r="B137" t="inlineStr">
        <is>
          <t xml:space="preserve">Piso en venta en avenida Pablo Ruiz Picasso, San Pedro Pueblo en San Pedro de Alcántara en Marbella</t>
        </is>
      </c>
      <c r="C137" t="inlineStr">
        <is>
          <t xml:space="preserve">Marbella</t>
        </is>
      </c>
      <c r="D137">
        <v>540000</v>
      </c>
      <c r="E137" t="inlineStr">
        <is>
          <t xml:space="preserve">155.00</t>
        </is>
      </c>
      <c r="F137">
        <v>3483.8709677419</v>
      </c>
      <c r="G137">
        <v>4951.92</v>
      </c>
      <c r="H137">
        <v>767548</v>
      </c>
      <c r="I137">
        <v>227548</v>
      </c>
      <c r="J137">
        <v>0.29646057130528</v>
      </c>
      <c r="K137">
        <f>IFERROR(ROUND(D137-MAX(I137,0)*03_Assumptions!$B$37,0),"")</f>
      </c>
      <c r="L137">
        <v>0</v>
      </c>
      <c r="M137"/>
      <c r="N137">
        <v>3</v>
      </c>
      <c r="O137"/>
      <c r="P137"/>
      <c r="Q137"/>
      <c r="R137" t="inlineStr">
        <is>
          <t xml:space="preserve">Yaencontre</t>
        </is>
      </c>
    </row>
    <row r="138">
      <c r="A138" t="inlineStr">
        <is>
          <t xml:space="preserve">HTC-24270000005044</t>
        </is>
      </c>
      <c r="B138" t="inlineStr">
        <is>
          <t xml:space="preserve">Piso en Calle jardines las golondrinas 8. Urbanización en primera linea de playa en marbella</t>
        </is>
      </c>
      <c r="C138" t="inlineStr">
        <is>
          <t xml:space="preserve">Marbella</t>
        </is>
      </c>
      <c r="D138">
        <v>279000</v>
      </c>
      <c r="E138" t="inlineStr">
        <is>
          <t xml:space="preserve">80.00</t>
        </is>
      </c>
      <c r="F138">
        <v>3487.5</v>
      </c>
      <c r="G138">
        <v>4951.92</v>
      </c>
      <c r="H138">
        <v>396154</v>
      </c>
      <c r="I138">
        <v>117154</v>
      </c>
      <c r="J138">
        <v>0.29572771773373</v>
      </c>
      <c r="K138">
        <f>IFERROR(ROUND(D138-MAX(I138,0)*03_Assumptions!$B$37,0),"")</f>
      </c>
      <c r="L138">
        <v>0</v>
      </c>
      <c r="M138"/>
      <c r="N138">
        <v>3</v>
      </c>
      <c r="O138"/>
      <c r="P138"/>
      <c r="Q138"/>
      <c r="R138" t="inlineStr">
        <is>
          <t xml:space="preserve">Habitaclia</t>
        </is>
      </c>
    </row>
    <row r="139">
      <c r="A139" t="inlineStr">
        <is>
          <t xml:space="preserve">HTC-24270000005207</t>
        </is>
      </c>
      <c r="B139" t="inlineStr">
        <is>
          <t xml:space="preserve">Piso en Calle jardines las golondrinas 8. Urbanización en primera linea de playa en marbella</t>
        </is>
      </c>
      <c r="C139" t="inlineStr">
        <is>
          <t xml:space="preserve">Marbella</t>
        </is>
      </c>
      <c r="D139">
        <v>279000</v>
      </c>
      <c r="E139" t="inlineStr">
        <is>
          <t xml:space="preserve">80.00</t>
        </is>
      </c>
      <c r="F139">
        <v>3487.5</v>
      </c>
      <c r="G139">
        <v>4951.92</v>
      </c>
      <c r="H139">
        <v>396154</v>
      </c>
      <c r="I139">
        <v>117154</v>
      </c>
      <c r="J139">
        <v>0.29572771773373</v>
      </c>
      <c r="K139">
        <f>IFERROR(ROUND(D139-MAX(I139,0)*03_Assumptions!$B$37,0),"")</f>
      </c>
      <c r="L139">
        <v>0</v>
      </c>
      <c r="M139"/>
      <c r="N139">
        <v>3</v>
      </c>
      <c r="O139"/>
      <c r="P139"/>
      <c r="Q139"/>
      <c r="R139" t="inlineStr">
        <is>
          <t xml:space="preserve">Habitaclia</t>
        </is>
      </c>
    </row>
    <row r="140">
      <c r="A140" t="inlineStr">
        <is>
          <t xml:space="preserve">IDL-112390454</t>
        </is>
      </c>
      <c r="B140" t="inlineStr">
        <is>
          <t xml:space="preserve">Flat / apartment in Zona Puerto Deportivo, Fuengirola</t>
        </is>
      </c>
      <c r="C140" t="inlineStr">
        <is>
          <t xml:space="preserve">Fuengirola</t>
        </is>
      </c>
      <c r="D140">
        <v>298000</v>
      </c>
      <c r="E140" t="inlineStr">
        <is>
          <t xml:space="preserve">93.00</t>
        </is>
      </c>
      <c r="F140">
        <v>3204.3010752688</v>
      </c>
      <c r="G140">
        <v>4540</v>
      </c>
      <c r="H140">
        <v>422220</v>
      </c>
      <c r="I140">
        <v>124220</v>
      </c>
      <c r="J140">
        <v>0.2942068116148</v>
      </c>
      <c r="K140">
        <f>IFERROR(ROUND(D140-MAX(I140,0)*03_Assumptions!$B$37,0),"")</f>
      </c>
      <c r="L140">
        <v>0</v>
      </c>
      <c r="M140"/>
      <c r="N140">
        <v>3</v>
      </c>
      <c r="O140"/>
      <c r="P140"/>
      <c r="Q140"/>
      <c r="R140" t="inlineStr">
        <is>
          <t xml:space="preserve">Idealista</t>
        </is>
      </c>
    </row>
    <row r="141">
      <c r="A141" t="inlineStr">
        <is>
          <t xml:space="preserve">HTC-55824000001983</t>
        </is>
      </c>
      <c r="B141" t="inlineStr">
        <is>
          <t xml:space="preserve">Ático Calle torrevigía</t>
        </is>
      </c>
      <c r="C141" t="inlineStr">
        <is>
          <t xml:space="preserve">Marbella</t>
        </is>
      </c>
      <c r="D141">
        <v>1070000</v>
      </c>
      <c r="E141" t="inlineStr">
        <is>
          <t xml:space="preserve">306.00</t>
        </is>
      </c>
      <c r="F141">
        <v>3496.7320261438</v>
      </c>
      <c r="G141">
        <v>4951.92</v>
      </c>
      <c r="H141">
        <v>1515288</v>
      </c>
      <c r="I141">
        <v>445288</v>
      </c>
      <c r="J141">
        <v>0.29386338508219</v>
      </c>
      <c r="K141">
        <f>IFERROR(ROUND(D141-MAX(I141,0)*03_Assumptions!$B$37,0),"")</f>
      </c>
      <c r="L141">
        <v>0</v>
      </c>
      <c r="M141"/>
      <c r="N141">
        <v>4</v>
      </c>
      <c r="O141"/>
      <c r="P141"/>
      <c r="Q141"/>
      <c r="R141" t="inlineStr">
        <is>
          <t xml:space="preserve">Habitaclia</t>
        </is>
      </c>
    </row>
    <row r="142">
      <c r="A142" t="inlineStr">
        <is>
          <t xml:space="preserve">YAE-jht::real-estate::45522-112356469</t>
        </is>
      </c>
      <c r="B142" t="inlineStr">
        <is>
          <t xml:space="preserve">Piso en venta en calle De Marcasitas, Nagüeles en Nagüeles-Milla de Oro en Marbella</t>
        </is>
      </c>
      <c r="C142" t="inlineStr">
        <is>
          <t xml:space="preserve">Marbella</t>
        </is>
      </c>
      <c r="D142">
        <v>1290000</v>
      </c>
      <c r="E142" t="inlineStr">
        <is>
          <t xml:space="preserve">368.00</t>
        </is>
      </c>
      <c r="F142">
        <v>3505.4347826087</v>
      </c>
      <c r="G142">
        <v>4951.92</v>
      </c>
      <c r="H142">
        <v>1822307</v>
      </c>
      <c r="I142">
        <v>532307</v>
      </c>
      <c r="J142">
        <v>0.29210593414096</v>
      </c>
      <c r="K142">
        <f>IFERROR(ROUND(D142-MAX(I142,0)*03_Assumptions!$B$37,0),"")</f>
      </c>
      <c r="L142">
        <v>0</v>
      </c>
      <c r="M142"/>
      <c r="N142">
        <v>3</v>
      </c>
      <c r="O142"/>
      <c r="P142"/>
      <c r="Q142"/>
      <c r="R142" t="inlineStr">
        <is>
          <t xml:space="preserve">Yaencontre</t>
        </is>
      </c>
    </row>
    <row r="143">
      <c r="A143" t="inlineStr">
        <is>
          <t xml:space="preserve">HTC-23972000001887</t>
        </is>
      </c>
      <c r="B143" t="inlineStr">
        <is>
          <t xml:space="preserve">Piso Calle de la playa. Amplio piso en puerto cabopino</t>
        </is>
      </c>
      <c r="C143" t="inlineStr">
        <is>
          <t xml:space="preserve">Marbella</t>
        </is>
      </c>
      <c r="D143">
        <v>835000</v>
      </c>
      <c r="E143" t="inlineStr">
        <is>
          <t xml:space="preserve">238.00</t>
        </is>
      </c>
      <c r="F143">
        <v>3508.4033613445</v>
      </c>
      <c r="G143">
        <v>4951.92</v>
      </c>
      <c r="H143">
        <v>1178557</v>
      </c>
      <c r="I143">
        <v>343557</v>
      </c>
      <c r="J143">
        <v>0.29150645379074</v>
      </c>
      <c r="K143">
        <f>IFERROR(ROUND(D143-MAX(I143,0)*03_Assumptions!$B$37,0),"")</f>
      </c>
      <c r="L143">
        <v>0</v>
      </c>
      <c r="M143"/>
      <c r="N143">
        <v>3</v>
      </c>
      <c r="O143"/>
      <c r="P143"/>
      <c r="Q143"/>
      <c r="R143" t="inlineStr">
        <is>
          <t xml:space="preserve">Habitaclia</t>
        </is>
      </c>
    </row>
    <row r="144">
      <c r="A144" t="inlineStr">
        <is>
          <t xml:space="preserve">YAE-jht::real-estate::93096-112309435</t>
        </is>
      </c>
      <c r="B144" t="inlineStr">
        <is>
          <t xml:space="preserve">Piso en venta, La Puya - La Ermita en Marbella Pueblo en Marbella</t>
        </is>
      </c>
      <c r="C144" t="inlineStr">
        <is>
          <t xml:space="preserve">Marbella</t>
        </is>
      </c>
      <c r="D144">
        <v>426000</v>
      </c>
      <c r="E144" t="inlineStr">
        <is>
          <t xml:space="preserve">121.00</t>
        </is>
      </c>
      <c r="F144">
        <v>3520.6611570248</v>
      </c>
      <c r="G144">
        <v>4951.92</v>
      </c>
      <c r="H144">
        <v>599182</v>
      </c>
      <c r="I144">
        <v>173182</v>
      </c>
      <c r="J144">
        <v>0.28903109157159</v>
      </c>
      <c r="K144">
        <f>IFERROR(ROUND(D144-MAX(I144,0)*03_Assumptions!$B$37,0),"")</f>
      </c>
      <c r="L144">
        <v>0</v>
      </c>
      <c r="M144"/>
      <c r="N144">
        <v>3</v>
      </c>
      <c r="O144"/>
      <c r="P144"/>
      <c r="Q144" t="inlineStr">
        <is>
          <t xml:space="preserve">REFORMA_INTEGRAL</t>
        </is>
      </c>
      <c r="R144" t="inlineStr">
        <is>
          <t xml:space="preserve">Yaencontre</t>
        </is>
      </c>
    </row>
    <row r="145">
      <c r="A145" t="inlineStr">
        <is>
          <t xml:space="preserve">YAE-jht::real-estate::85691-112377275</t>
        </is>
      </c>
      <c r="B145" t="inlineStr">
        <is>
          <t xml:space="preserve">Piso en venta, San Pedro Pueblo en San Pedro de Alcántara en Marbella</t>
        </is>
      </c>
      <c r="C145" t="inlineStr">
        <is>
          <t xml:space="preserve">Marbella</t>
        </is>
      </c>
      <c r="D145">
        <v>370000</v>
      </c>
      <c r="E145" t="inlineStr">
        <is>
          <t xml:space="preserve">105.00</t>
        </is>
      </c>
      <c r="F145">
        <v>3523.8095238095</v>
      </c>
      <c r="G145">
        <v>4951.92</v>
      </c>
      <c r="H145">
        <v>519952</v>
      </c>
      <c r="I145">
        <v>149952</v>
      </c>
      <c r="J145">
        <v>0.28839530448603</v>
      </c>
      <c r="K145">
        <f>IFERROR(ROUND(D145-MAX(I145,0)*03_Assumptions!$B$37,0),"")</f>
      </c>
      <c r="L145">
        <v>0</v>
      </c>
      <c r="M145"/>
      <c r="N145">
        <v>3</v>
      </c>
      <c r="O145"/>
      <c r="P145"/>
      <c r="Q145"/>
      <c r="R145" t="inlineStr">
        <is>
          <t xml:space="preserve">Yaencontre</t>
        </is>
      </c>
    </row>
    <row r="146">
      <c r="A146" t="inlineStr">
        <is>
          <t xml:space="preserve">IDL-112377275</t>
        </is>
      </c>
      <c r="B146" t="inlineStr">
        <is>
          <t xml:space="preserve">Flat / apartment in Constitucion (sp), San Pedro Pueblo, Marbella</t>
        </is>
      </c>
      <c r="C146" t="inlineStr">
        <is>
          <t xml:space="preserve">Marbella</t>
        </is>
      </c>
      <c r="D146">
        <v>370000</v>
      </c>
      <c r="E146" t="inlineStr">
        <is>
          <t xml:space="preserve">105.00</t>
        </is>
      </c>
      <c r="F146">
        <v>3523.8095238095</v>
      </c>
      <c r="G146">
        <v>4951.92</v>
      </c>
      <c r="H146">
        <v>519952</v>
      </c>
      <c r="I146">
        <v>149952</v>
      </c>
      <c r="J146">
        <v>0.28839530448603</v>
      </c>
      <c r="K146">
        <f>IFERROR(ROUND(D146-MAX(I146,0)*03_Assumptions!$B$37,0),"")</f>
      </c>
      <c r="L146">
        <v>0</v>
      </c>
      <c r="M146"/>
      <c r="N146">
        <v>4</v>
      </c>
      <c r="O146"/>
      <c r="P146"/>
      <c r="Q146"/>
      <c r="R146" t="inlineStr">
        <is>
          <t xml:space="preserve">Idealista</t>
        </is>
      </c>
    </row>
    <row r="147">
      <c r="A147" t="inlineStr">
        <is>
          <t xml:space="preserve">HTC-23150000001149</t>
        </is>
      </c>
      <c r="B147" t="inlineStr">
        <is>
          <t xml:space="preserve">Ático en Pino real-playa las dunas 3. El rosario marbella</t>
        </is>
      </c>
      <c r="C147" t="inlineStr">
        <is>
          <t xml:space="preserve">Marbella</t>
        </is>
      </c>
      <c r="D147">
        <v>420000</v>
      </c>
      <c r="E147" t="inlineStr">
        <is>
          <t xml:space="preserve">119.00</t>
        </is>
      </c>
      <c r="F147">
        <v>3529.4117647059</v>
      </c>
      <c r="G147">
        <v>4951.92</v>
      </c>
      <c r="H147">
        <v>589278</v>
      </c>
      <c r="I147">
        <v>169278</v>
      </c>
      <c r="J147">
        <v>0.28726397746614</v>
      </c>
      <c r="K147">
        <f>IFERROR(ROUND(D147-MAX(I147,0)*03_Assumptions!$B$37,0),"")</f>
      </c>
      <c r="L147">
        <v>0</v>
      </c>
      <c r="M147"/>
      <c r="N147">
        <v>3</v>
      </c>
      <c r="O147"/>
      <c r="P147"/>
      <c r="Q147"/>
      <c r="R147" t="inlineStr">
        <is>
          <t xml:space="preserve">Habitaclia</t>
        </is>
      </c>
    </row>
    <row r="148">
      <c r="A148" t="inlineStr">
        <is>
          <t xml:space="preserve">FTC-182599391</t>
        </is>
      </c>
      <c r="B148" t="inlineStr">
        <is>
          <t xml:space="preserve">Apartamento con piscina en Casco Antiguo</t>
        </is>
      </c>
      <c r="C148" t="inlineStr">
        <is>
          <t xml:space="preserve">Marbella</t>
        </is>
      </c>
      <c r="D148">
        <v>258000</v>
      </c>
      <c r="E148" t="inlineStr">
        <is>
          <t xml:space="preserve">73.00</t>
        </is>
      </c>
      <c r="F148">
        <v>3534.2465753425</v>
      </c>
      <c r="G148">
        <v>4951.92</v>
      </c>
      <c r="H148">
        <v>361490</v>
      </c>
      <c r="I148">
        <v>103490</v>
      </c>
      <c r="J148">
        <v>0.28628762675034</v>
      </c>
      <c r="K148">
        <f>IFERROR(ROUND(D148-MAX(I148,0)*03_Assumptions!$B$37,0),"")</f>
      </c>
      <c r="L148">
        <v>0</v>
      </c>
      <c r="M148"/>
      <c r="N148">
        <v>3</v>
      </c>
      <c r="O148"/>
      <c r="P148"/>
      <c r="Q148"/>
      <c r="R148" t="inlineStr">
        <is>
          <t xml:space="preserve">Fotocasa</t>
        </is>
      </c>
    </row>
    <row r="149">
      <c r="A149" t="inlineStr">
        <is>
          <t xml:space="preserve">HTC-48661000001199</t>
        </is>
      </c>
      <c r="B149" t="inlineStr">
        <is>
          <t xml:space="preserve">Apartamento en Casco Antiguo. Apartamento en venta en estepona</t>
        </is>
      </c>
      <c r="C149" t="inlineStr">
        <is>
          <t xml:space="preserve">Marbella</t>
        </is>
      </c>
      <c r="D149">
        <v>258000</v>
      </c>
      <c r="E149" t="inlineStr">
        <is>
          <t xml:space="preserve">73.00</t>
        </is>
      </c>
      <c r="F149">
        <v>3534.2465753425</v>
      </c>
      <c r="G149">
        <v>4951.92</v>
      </c>
      <c r="H149">
        <v>361490</v>
      </c>
      <c r="I149">
        <v>103490</v>
      </c>
      <c r="J149">
        <v>0.28628762675034</v>
      </c>
      <c r="K149">
        <f>IFERROR(ROUND(D149-MAX(I149,0)*03_Assumptions!$B$37,0),"")</f>
      </c>
      <c r="L149">
        <v>0</v>
      </c>
      <c r="M149"/>
      <c r="N149">
        <v>3</v>
      </c>
      <c r="O149"/>
      <c r="P149"/>
      <c r="Q149"/>
      <c r="R149" t="inlineStr">
        <is>
          <t xml:space="preserve">Habitaclia</t>
        </is>
      </c>
    </row>
    <row r="150">
      <c r="A150" t="inlineStr">
        <is>
          <t xml:space="preserve">HTC-58812000000150</t>
        </is>
      </c>
      <c r="B150" t="inlineStr">
        <is>
          <t xml:space="preserve">Apartamento en Casco Antiguo. Apartamentos modernos con vistas en marbella</t>
        </is>
      </c>
      <c r="C150" t="inlineStr">
        <is>
          <t xml:space="preserve">Marbella</t>
        </is>
      </c>
      <c r="D150">
        <v>350000</v>
      </c>
      <c r="E150" t="inlineStr">
        <is>
          <t xml:space="preserve">99.00</t>
        </is>
      </c>
      <c r="F150">
        <v>3535.3535353535</v>
      </c>
      <c r="G150">
        <v>4951.92</v>
      </c>
      <c r="H150">
        <v>490240</v>
      </c>
      <c r="I150">
        <v>140240</v>
      </c>
      <c r="J150">
        <v>0.28606408517231</v>
      </c>
      <c r="K150">
        <f>IFERROR(ROUND(D150-MAX(I150,0)*03_Assumptions!$B$37,0),"")</f>
      </c>
      <c r="L150">
        <v>0</v>
      </c>
      <c r="M150"/>
      <c r="N150">
        <v>3</v>
      </c>
      <c r="O150"/>
      <c r="P150"/>
      <c r="Q150"/>
      <c r="R150" t="inlineStr">
        <is>
          <t xml:space="preserve">Habitaclia</t>
        </is>
      </c>
    </row>
    <row r="151">
      <c r="A151" t="inlineStr">
        <is>
          <t xml:space="preserve">IDL-112386798</t>
        </is>
      </c>
      <c r="B151" t="inlineStr">
        <is>
          <t xml:space="preserve">Semi-detached house in Calle Tulipán, Torreblanca del Sol, Fuengirola</t>
        </is>
      </c>
      <c r="C151" t="inlineStr">
        <is>
          <t xml:space="preserve">Fuengirola</t>
        </is>
      </c>
      <c r="D151">
        <v>649000</v>
      </c>
      <c r="E151" t="inlineStr">
        <is>
          <t xml:space="preserve">200.00</t>
        </is>
      </c>
      <c r="F151">
        <v>3245</v>
      </c>
      <c r="G151">
        <v>4540</v>
      </c>
      <c r="H151">
        <v>908000</v>
      </c>
      <c r="I151">
        <v>259000</v>
      </c>
      <c r="J151">
        <v>0.2852422907489</v>
      </c>
      <c r="K151">
        <f>IFERROR(ROUND(D151-MAX(I151,0)*03_Assumptions!$B$37,0),"")</f>
      </c>
      <c r="L151">
        <v>0</v>
      </c>
      <c r="M151"/>
      <c r="N151">
        <v>3</v>
      </c>
      <c r="O151"/>
      <c r="P151"/>
      <c r="Q151"/>
      <c r="R151" t="inlineStr">
        <is>
          <t xml:space="preserve">Idealista</t>
        </is>
      </c>
    </row>
    <row r="152">
      <c r="A152" t="inlineStr">
        <is>
          <t xml:space="preserve">YAE-jht::real-estate::49032-112356763</t>
        </is>
      </c>
      <c r="B152" t="inlineStr">
        <is>
          <t xml:space="preserve">Piso en venta, La Puya - La Ermita en Marbella Pueblo en Marbella</t>
        </is>
      </c>
      <c r="C152" t="inlineStr">
        <is>
          <t xml:space="preserve">Marbella</t>
        </is>
      </c>
      <c r="D152">
        <v>425000</v>
      </c>
      <c r="E152" t="inlineStr">
        <is>
          <t xml:space="preserve">120.00</t>
        </is>
      </c>
      <c r="F152">
        <v>3541.6666666667</v>
      </c>
      <c r="G152">
        <v>4951.92</v>
      </c>
      <c r="H152">
        <v>594230</v>
      </c>
      <c r="I152">
        <v>169230</v>
      </c>
      <c r="J152">
        <v>0.28478919961012</v>
      </c>
      <c r="K152">
        <f>IFERROR(ROUND(D152-MAX(I152,0)*03_Assumptions!$B$37,0),"")</f>
      </c>
      <c r="L152">
        <v>0</v>
      </c>
      <c r="M152"/>
      <c r="N152">
        <v>3</v>
      </c>
      <c r="O152"/>
      <c r="P152"/>
      <c r="Q152"/>
      <c r="R152" t="inlineStr">
        <is>
          <t xml:space="preserve">Yaencontre</t>
        </is>
      </c>
    </row>
    <row r="153">
      <c r="A153" t="inlineStr">
        <is>
          <t xml:space="preserve">HTC-36906000015280</t>
        </is>
      </c>
      <c r="B153" t="inlineStr">
        <is>
          <t xml:space="preserve">Piso Calle calle lila. Apartamento, con vista al mar, en santa maría golf marbella</t>
        </is>
      </c>
      <c r="C153" t="inlineStr">
        <is>
          <t xml:space="preserve">Marbella</t>
        </is>
      </c>
      <c r="D153">
        <v>415000</v>
      </c>
      <c r="E153" t="inlineStr">
        <is>
          <t xml:space="preserve">117.00</t>
        </is>
      </c>
      <c r="F153">
        <v>3547.0085470085</v>
      </c>
      <c r="G153">
        <v>4951.92</v>
      </c>
      <c r="H153">
        <v>579375</v>
      </c>
      <c r="I153">
        <v>164375</v>
      </c>
      <c r="J153">
        <v>0.28371045028826</v>
      </c>
      <c r="K153">
        <f>IFERROR(ROUND(D153-MAX(I153,0)*03_Assumptions!$B$37,0),"")</f>
      </c>
      <c r="L153">
        <v>0</v>
      </c>
      <c r="M153"/>
      <c r="N153">
        <v>3</v>
      </c>
      <c r="O153"/>
      <c r="P153"/>
      <c r="Q153"/>
      <c r="R153" t="inlineStr">
        <is>
          <t xml:space="preserve">Habitaclia</t>
        </is>
      </c>
    </row>
    <row r="154">
      <c r="A154" t="inlineStr">
        <is>
          <t xml:space="preserve">YAE-jht::real-estate::43799-112381998</t>
        </is>
      </c>
      <c r="B154" t="inlineStr">
        <is>
          <t xml:space="preserve">Piso en venta, Linda Vista-Nueva Alcántara-Cortijo Blanco en San Pedro de Alcántara en Marbella</t>
        </is>
      </c>
      <c r="C154" t="inlineStr">
        <is>
          <t xml:space="preserve">Marbella</t>
        </is>
      </c>
      <c r="D154">
        <v>1200000</v>
      </c>
      <c r="E154" t="inlineStr">
        <is>
          <t xml:space="preserve">338.00</t>
        </is>
      </c>
      <c r="F154">
        <v>3550.2958579882</v>
      </c>
      <c r="G154">
        <v>4951.92</v>
      </c>
      <c r="H154">
        <v>1673749</v>
      </c>
      <c r="I154">
        <v>473749</v>
      </c>
      <c r="J154">
        <v>0.28304660455174</v>
      </c>
      <c r="K154">
        <f>IFERROR(ROUND(D154-MAX(I154,0)*03_Assumptions!$B$37,0),"")</f>
      </c>
      <c r="L154">
        <v>0</v>
      </c>
      <c r="M154"/>
      <c r="N154">
        <v>3</v>
      </c>
      <c r="O154"/>
      <c r="P154"/>
      <c r="Q154"/>
      <c r="R154" t="inlineStr">
        <is>
          <t xml:space="preserve">Yaencontre</t>
        </is>
      </c>
    </row>
    <row r="155">
      <c r="A155" t="inlineStr">
        <is>
          <t xml:space="preserve">IDL-112381998</t>
        </is>
      </c>
      <c r="B155" t="inlineStr">
        <is>
          <t xml:space="preserve">Flat / apartment in Avenida Mar Mediterráneo, Linda Vista-Nueva Alcántara-Cortijo Blanco, Marbella</t>
        </is>
      </c>
      <c r="C155" t="inlineStr">
        <is>
          <t xml:space="preserve">Marbella</t>
        </is>
      </c>
      <c r="D155">
        <v>1200000</v>
      </c>
      <c r="E155" t="inlineStr">
        <is>
          <t xml:space="preserve">338.00</t>
        </is>
      </c>
      <c r="F155">
        <v>3550.2958579882</v>
      </c>
      <c r="G155">
        <v>4951.92</v>
      </c>
      <c r="H155">
        <v>1673749</v>
      </c>
      <c r="I155">
        <v>473749</v>
      </c>
      <c r="J155">
        <v>0.28304660455174</v>
      </c>
      <c r="K155">
        <f>IFERROR(ROUND(D155-MAX(I155,0)*03_Assumptions!$B$37,0),"")</f>
      </c>
      <c r="L155">
        <v>0</v>
      </c>
      <c r="M155"/>
      <c r="N155">
        <v>4</v>
      </c>
      <c r="O155"/>
      <c r="P155" t="inlineStr">
        <is>
          <t xml:space="preserve">rare opportunity to own a versatile and distinctive home in a highly sought-after location</t>
        </is>
      </c>
      <c r="Q155"/>
      <c r="R155" t="inlineStr">
        <is>
          <t xml:space="preserve">Idealista</t>
        </is>
      </c>
    </row>
    <row r="156">
      <c r="A156" t="inlineStr">
        <is>
          <t xml:space="preserve">HTC-21940000002091</t>
        </is>
      </c>
      <c r="B156" t="inlineStr">
        <is>
          <t xml:space="preserve">Piso en Rodeo Alto - Guadaiza - La Campana. Nueva andalucíapiso</t>
        </is>
      </c>
      <c r="C156" t="inlineStr">
        <is>
          <t xml:space="preserve">Marbella</t>
        </is>
      </c>
      <c r="D156">
        <v>319999</v>
      </c>
      <c r="E156" t="inlineStr">
        <is>
          <t xml:space="preserve">90.00</t>
        </is>
      </c>
      <c r="F156">
        <v>3555.5444444444</v>
      </c>
      <c r="G156">
        <v>4951.92</v>
      </c>
      <c r="H156">
        <v>445673</v>
      </c>
      <c r="I156">
        <v>125674</v>
      </c>
      <c r="J156">
        <v>0.28198669517188</v>
      </c>
      <c r="K156">
        <f>IFERROR(ROUND(D156-MAX(I156,0)*03_Assumptions!$B$37,0),"")</f>
      </c>
      <c r="L156">
        <v>0</v>
      </c>
      <c r="M156"/>
      <c r="N156">
        <v>3</v>
      </c>
      <c r="O156"/>
      <c r="P156"/>
      <c r="Q156"/>
      <c r="R156" t="inlineStr">
        <is>
          <t xml:space="preserve">Habitaclia</t>
        </is>
      </c>
    </row>
    <row r="157">
      <c r="A157" t="inlineStr">
        <is>
          <t xml:space="preserve">YAE-jht::real-estate::56963-112385280</t>
        </is>
      </c>
      <c r="B157" t="inlineStr">
        <is>
          <t xml:space="preserve">Piso en venta en calle Malaga, Casco Antiguo en Marbella Pueblo en Marbella</t>
        </is>
      </c>
      <c r="C157" t="inlineStr">
        <is>
          <t xml:space="preserve">Marbella</t>
        </is>
      </c>
      <c r="D157">
        <v>420000</v>
      </c>
      <c r="E157" t="inlineStr">
        <is>
          <t xml:space="preserve">118.00</t>
        </is>
      </c>
      <c r="F157">
        <v>3559.3220338983</v>
      </c>
      <c r="G157">
        <v>4951.92</v>
      </c>
      <c r="H157">
        <v>584327</v>
      </c>
      <c r="I157">
        <v>164327</v>
      </c>
      <c r="J157">
        <v>0.28122384168195</v>
      </c>
      <c r="K157">
        <f>IFERROR(ROUND(D157-MAX(I157,0)*03_Assumptions!$B$37,0),"")</f>
      </c>
      <c r="L157">
        <v>0</v>
      </c>
      <c r="M157"/>
      <c r="N157">
        <v>3</v>
      </c>
      <c r="O157"/>
      <c r="P157"/>
      <c r="Q157"/>
      <c r="R157" t="inlineStr">
        <is>
          <t xml:space="preserve">Yaencontre</t>
        </is>
      </c>
    </row>
    <row r="158">
      <c r="A158" t="inlineStr">
        <is>
          <t xml:space="preserve">HTC-42057000000197</t>
        </is>
      </c>
      <c r="B158" t="inlineStr">
        <is>
          <t xml:space="preserve">Piso Paseo golf. Piso en venta en elviria</t>
        </is>
      </c>
      <c r="C158" t="inlineStr">
        <is>
          <t xml:space="preserve">Marbella</t>
        </is>
      </c>
      <c r="D158">
        <v>499000</v>
      </c>
      <c r="E158" t="inlineStr">
        <is>
          <t xml:space="preserve">140.00</t>
        </is>
      </c>
      <c r="F158">
        <v>3564.2857142857</v>
      </c>
      <c r="G158">
        <v>4951.92</v>
      </c>
      <c r="H158">
        <v>693269</v>
      </c>
      <c r="I158">
        <v>194269</v>
      </c>
      <c r="J158">
        <v>0.28022146676729</v>
      </c>
      <c r="K158">
        <f>IFERROR(ROUND(D158-MAX(I158,0)*03_Assumptions!$B$37,0),"")</f>
      </c>
      <c r="L158">
        <v>0</v>
      </c>
      <c r="M158"/>
      <c r="N158">
        <v>3</v>
      </c>
      <c r="O158"/>
      <c r="P158"/>
      <c r="Q158"/>
      <c r="R158" t="inlineStr">
        <is>
          <t xml:space="preserve">Habitaclia</t>
        </is>
      </c>
    </row>
    <row r="159">
      <c r="A159" t="inlineStr">
        <is>
          <t xml:space="preserve">YAE-jht::real-estate::43313-112370112</t>
        </is>
      </c>
      <c r="B159" t="inlineStr">
        <is>
          <t xml:space="preserve">Piso en venta, Santa María en Elviria-Cabopino en Marbella</t>
        </is>
      </c>
      <c r="C159" t="inlineStr">
        <is>
          <t xml:space="preserve">Marbella</t>
        </is>
      </c>
      <c r="D159">
        <v>499000</v>
      </c>
      <c r="E159" t="inlineStr">
        <is>
          <t xml:space="preserve">140.00</t>
        </is>
      </c>
      <c r="F159">
        <v>3564.2857142857</v>
      </c>
      <c r="G159">
        <v>4951.92</v>
      </c>
      <c r="H159">
        <v>693269</v>
      </c>
      <c r="I159">
        <v>194269</v>
      </c>
      <c r="J159">
        <v>0.28022146676729</v>
      </c>
      <c r="K159">
        <f>IFERROR(ROUND(D159-MAX(I159,0)*03_Assumptions!$B$37,0),"")</f>
      </c>
      <c r="L159">
        <v>0</v>
      </c>
      <c r="M159"/>
      <c r="N159">
        <v>3</v>
      </c>
      <c r="O159"/>
      <c r="P159"/>
      <c r="Q159"/>
      <c r="R159" t="inlineStr">
        <is>
          <t xml:space="preserve">Yaencontre</t>
        </is>
      </c>
    </row>
    <row r="160">
      <c r="A160" t="inlineStr">
        <is>
          <t xml:space="preserve">HTC-23526000001126</t>
        </is>
      </c>
      <c r="B160" t="inlineStr">
        <is>
          <t xml:space="preserve">Apartamento en Casco Antiguo. Vivienda exclusiva con terraza en el corazón de marbella</t>
        </is>
      </c>
      <c r="C160" t="inlineStr">
        <is>
          <t xml:space="preserve">Marbella</t>
        </is>
      </c>
      <c r="D160">
        <v>475000</v>
      </c>
      <c r="E160" t="inlineStr">
        <is>
          <t xml:space="preserve">133.00</t>
        </is>
      </c>
      <c r="F160">
        <v>3571.4285714286</v>
      </c>
      <c r="G160">
        <v>4951.92</v>
      </c>
      <c r="H160">
        <v>658605</v>
      </c>
      <c r="I160">
        <v>183605</v>
      </c>
      <c r="J160">
        <v>0.27877902481693</v>
      </c>
      <c r="K160">
        <f>IFERROR(ROUND(D160-MAX(I160,0)*03_Assumptions!$B$37,0),"")</f>
      </c>
      <c r="L160">
        <v>0</v>
      </c>
      <c r="M160"/>
      <c r="N160">
        <v>3</v>
      </c>
      <c r="O160"/>
      <c r="P160"/>
      <c r="Q160"/>
      <c r="R160" t="inlineStr">
        <is>
          <t xml:space="preserve">Habitaclia</t>
        </is>
      </c>
    </row>
    <row r="161">
      <c r="A161" t="inlineStr">
        <is>
          <t xml:space="preserve">YAE-jht::real-estate::41709-112310456</t>
        </is>
      </c>
      <c r="B161" t="inlineStr">
        <is>
          <t xml:space="preserve">Piso en venta, La Carolina-Guadalpín en Nagüeles-Milla de Oro en Marbella</t>
        </is>
      </c>
      <c r="C161" t="inlineStr">
        <is>
          <t xml:space="preserve">Marbella</t>
        </is>
      </c>
      <c r="D161">
        <v>450000</v>
      </c>
      <c r="E161" t="inlineStr">
        <is>
          <t xml:space="preserve">126.00</t>
        </is>
      </c>
      <c r="F161">
        <v>3571.4285714286</v>
      </c>
      <c r="G161">
        <v>4951.92</v>
      </c>
      <c r="H161">
        <v>623942</v>
      </c>
      <c r="I161">
        <v>173942</v>
      </c>
      <c r="J161">
        <v>0.27877902481693</v>
      </c>
      <c r="K161">
        <f>IFERROR(ROUND(D161-MAX(I161,0)*03_Assumptions!$B$37,0),"")</f>
      </c>
      <c r="L161">
        <v>0</v>
      </c>
      <c r="M161"/>
      <c r="N161">
        <v>3</v>
      </c>
      <c r="O161"/>
      <c r="P161"/>
      <c r="Q161"/>
      <c r="R161" t="inlineStr">
        <is>
          <t xml:space="preserve">Yaencontre</t>
        </is>
      </c>
    </row>
    <row r="162">
      <c r="A162" t="inlineStr">
        <is>
          <t xml:space="preserve">IDL-112397684</t>
        </is>
      </c>
      <c r="B162" t="inlineStr">
        <is>
          <t xml:space="preserve">Flat / apartment in Calle de Quintana, Argüelles, Madrid</t>
        </is>
      </c>
      <c r="C162" t="inlineStr">
        <is>
          <t xml:space="preserve">Madrid</t>
        </is>
      </c>
      <c r="D162">
        <v>2800</v>
      </c>
      <c r="E162" t="inlineStr">
        <is>
          <t xml:space="preserve">114.00</t>
        </is>
      </c>
      <c r="F162">
        <v>24.561403508772</v>
      </c>
      <c r="G162">
        <v>34</v>
      </c>
      <c r="H162">
        <v>3876</v>
      </c>
      <c r="I162">
        <v>1076</v>
      </c>
      <c r="J162">
        <v>0.27760577915377</v>
      </c>
      <c r="K162">
        <f>IFERROR(ROUND(D162-MAX(I162,0)*03_Assumptions!$B$37,0),"")</f>
      </c>
      <c r="L162">
        <v>0</v>
      </c>
      <c r="M162"/>
      <c r="N162">
        <v>4</v>
      </c>
      <c r="O162"/>
      <c r="P162" t="inlineStr">
        <is>
          <t xml:space="preserve">An ideal opportunity for those looking for a bright, comfortable, and well-connected home</t>
        </is>
      </c>
      <c r="Q162"/>
      <c r="R162" t="inlineStr">
        <is>
          <t xml:space="preserve">Idealista</t>
        </is>
      </c>
    </row>
    <row r="163">
      <c r="A163" t="inlineStr">
        <is>
          <t xml:space="preserve">FTC-20509470</t>
        </is>
      </c>
      <c r="B163" t="inlineStr">
        <is>
          <t xml:space="preserve">Obra Nueva  · Piso con terraza en Calle Maria de las Mercedes, Los Pacos</t>
        </is>
      </c>
      <c r="C163" t="inlineStr">
        <is>
          <t xml:space="preserve">Fuengirola</t>
        </is>
      </c>
      <c r="D163">
        <v>328000</v>
      </c>
      <c r="E163" t="inlineStr">
        <is>
          <t xml:space="preserve">100.00</t>
        </is>
      </c>
      <c r="F163">
        <v>3280</v>
      </c>
      <c r="G163">
        <v>4540</v>
      </c>
      <c r="H163">
        <v>454000</v>
      </c>
      <c r="I163">
        <v>126000</v>
      </c>
      <c r="J163">
        <v>0.27753303964758</v>
      </c>
      <c r="K163">
        <f>IFERROR(ROUND(D163-MAX(I163,0)*03_Assumptions!$B$37,0),"")</f>
      </c>
      <c r="L163">
        <v>0</v>
      </c>
      <c r="M163"/>
      <c r="N163">
        <v>3</v>
      </c>
      <c r="O163"/>
      <c r="P163"/>
      <c r="Q163"/>
      <c r="R163" t="inlineStr">
        <is>
          <t xml:space="preserve">Fotocasa</t>
        </is>
      </c>
    </row>
    <row r="164">
      <c r="A164" t="inlineStr">
        <is>
          <t xml:space="preserve">HTC-23335000002123</t>
        </is>
      </c>
      <c r="B164" t="inlineStr">
        <is>
          <t xml:space="preserve">Apartamento en Nueva Andalucía centro. Oportunidad en zona privilegiada de las brisas nueva andalucía</t>
        </is>
      </c>
      <c r="C164" t="inlineStr">
        <is>
          <t xml:space="preserve">Marbella</t>
        </is>
      </c>
      <c r="D164">
        <v>240000</v>
      </c>
      <c r="E164" t="inlineStr">
        <is>
          <t xml:space="preserve">67.00</t>
        </is>
      </c>
      <c r="F164">
        <v>3582.0895522388</v>
      </c>
      <c r="G164">
        <v>4951.92</v>
      </c>
      <c r="H164">
        <v>331779</v>
      </c>
      <c r="I164">
        <v>91779</v>
      </c>
      <c r="J164">
        <v>0.27662612638354</v>
      </c>
      <c r="K164">
        <f>IFERROR(ROUND(D164-MAX(I164,0)*03_Assumptions!$B$37,0),"")</f>
      </c>
      <c r="L164">
        <v>0</v>
      </c>
      <c r="M164"/>
      <c r="N164">
        <v>3</v>
      </c>
      <c r="O164"/>
      <c r="P164" t="inlineStr">
        <is>
          <t xml:space="preserve">Oportunidad</t>
        </is>
      </c>
      <c r="Q164"/>
      <c r="R164" t="inlineStr">
        <is>
          <t xml:space="preserve">Habitaclia</t>
        </is>
      </c>
    </row>
    <row r="165">
      <c r="A165" t="inlineStr">
        <is>
          <t xml:space="preserve">HTC-23972000001866</t>
        </is>
      </c>
      <c r="B165" t="inlineStr">
        <is>
          <t xml:space="preserve">Dúplex Calle doña francisca carrillo doña paquita. Dúplex en xarblanca</t>
        </is>
      </c>
      <c r="C165" t="inlineStr">
        <is>
          <t xml:space="preserve">Marbella</t>
        </is>
      </c>
      <c r="D165">
        <v>495000</v>
      </c>
      <c r="E165" t="inlineStr">
        <is>
          <t xml:space="preserve">138.00</t>
        </is>
      </c>
      <c r="F165">
        <v>3586.9565217391</v>
      </c>
      <c r="G165">
        <v>4951.92</v>
      </c>
      <c r="H165">
        <v>683365</v>
      </c>
      <c r="I165">
        <v>188365</v>
      </c>
      <c r="J165">
        <v>0.27564328144656</v>
      </c>
      <c r="K165">
        <f>IFERROR(ROUND(D165-MAX(I165,0)*03_Assumptions!$B$37,0),"")</f>
      </c>
      <c r="L165">
        <v>0</v>
      </c>
      <c r="M165"/>
      <c r="N165">
        <v>3</v>
      </c>
      <c r="O165"/>
      <c r="P165"/>
      <c r="Q165"/>
      <c r="R165" t="inlineStr">
        <is>
          <t xml:space="preserve">Habitaclia</t>
        </is>
      </c>
    </row>
    <row r="166">
      <c r="A166" t="inlineStr">
        <is>
          <t xml:space="preserve">HTC-23972000001885</t>
        </is>
      </c>
      <c r="B166" t="inlineStr">
        <is>
          <t xml:space="preserve">Piso Calle hermanos salom. Apartamento en marbella ciudad</t>
        </is>
      </c>
      <c r="C166" t="inlineStr">
        <is>
          <t xml:space="preserve">Marbella</t>
        </is>
      </c>
      <c r="D166">
        <v>330000</v>
      </c>
      <c r="E166" t="inlineStr">
        <is>
          <t xml:space="preserve">92.00</t>
        </is>
      </c>
      <c r="F166">
        <v>3586.9565217391</v>
      </c>
      <c r="G166">
        <v>4951.92</v>
      </c>
      <c r="H166">
        <v>455577</v>
      </c>
      <c r="I166">
        <v>125577</v>
      </c>
      <c r="J166">
        <v>0.27564328144656</v>
      </c>
      <c r="K166">
        <f>IFERROR(ROUND(D166-MAX(I166,0)*03_Assumptions!$B$37,0),"")</f>
      </c>
      <c r="L166">
        <v>0</v>
      </c>
      <c r="M166"/>
      <c r="N166">
        <v>3</v>
      </c>
      <c r="O166"/>
      <c r="P166"/>
      <c r="Q166"/>
      <c r="R166" t="inlineStr">
        <is>
          <t xml:space="preserve">Habitaclia</t>
        </is>
      </c>
    </row>
    <row r="167">
      <c r="A167" t="inlineStr">
        <is>
          <t xml:space="preserve">HTC-56872000000033</t>
        </is>
      </c>
      <c r="B167" t="inlineStr">
        <is>
          <t xml:space="preserve">Piso en Playa Bajadilla - Puertos. Oportunidad de inversión en marbella centro segunda línea de pla</t>
        </is>
      </c>
      <c r="C167" t="inlineStr">
        <is>
          <t xml:space="preserve">Marbella</t>
        </is>
      </c>
      <c r="D167">
        <v>572400</v>
      </c>
      <c r="E167" t="inlineStr">
        <is>
          <t xml:space="preserve">159.00</t>
        </is>
      </c>
      <c r="F167">
        <v>3600</v>
      </c>
      <c r="G167">
        <v>4951.92</v>
      </c>
      <c r="H167">
        <v>787355</v>
      </c>
      <c r="I167">
        <v>214955</v>
      </c>
      <c r="J167">
        <v>0.27300925701546</v>
      </c>
      <c r="K167">
        <f>IFERROR(ROUND(D167-MAX(I167,0)*03_Assumptions!$B$37,0),"")</f>
      </c>
      <c r="L167">
        <v>0</v>
      </c>
      <c r="M167"/>
      <c r="N167">
        <v>3</v>
      </c>
      <c r="O167"/>
      <c r="P167"/>
      <c r="Q167"/>
      <c r="R167" t="inlineStr">
        <is>
          <t xml:space="preserve">Habitaclia</t>
        </is>
      </c>
    </row>
    <row r="168">
      <c r="A168" t="inlineStr">
        <is>
          <t xml:space="preserve">YAE-jht::real-estate::85549-112317402</t>
        </is>
      </c>
      <c r="B168" t="inlineStr">
        <is>
          <t xml:space="preserve">Piso en venta, La Puya - La Ermita en Marbella Pueblo en Marbella</t>
        </is>
      </c>
      <c r="C168" t="inlineStr">
        <is>
          <t xml:space="preserve">Marbella</t>
        </is>
      </c>
      <c r="D168">
        <v>399000</v>
      </c>
      <c r="E168" t="inlineStr">
        <is>
          <t xml:space="preserve">110.00</t>
        </is>
      </c>
      <c r="F168">
        <v>3627.2727272727</v>
      </c>
      <c r="G168">
        <v>4951.92</v>
      </c>
      <c r="H168">
        <v>544711</v>
      </c>
      <c r="I168">
        <v>145711</v>
      </c>
      <c r="J168">
        <v>0.26750175138679</v>
      </c>
      <c r="K168">
        <f>IFERROR(ROUND(D168-MAX(I168,0)*03_Assumptions!$B$37,0),"")</f>
      </c>
      <c r="L168">
        <v>0</v>
      </c>
      <c r="M168"/>
      <c r="N168">
        <v>3</v>
      </c>
      <c r="O168"/>
      <c r="P168"/>
      <c r="Q168"/>
      <c r="R168" t="inlineStr">
        <is>
          <t xml:space="preserve">Yaencontre</t>
        </is>
      </c>
    </row>
    <row r="169">
      <c r="A169" t="inlineStr">
        <is>
          <t xml:space="preserve">YAE-jht::real-estate::41093-112370189</t>
        </is>
      </c>
      <c r="B169" t="inlineStr">
        <is>
          <t xml:space="preserve">Dúplex en venta en urbanización Los Naranjos de Marbella, La Dama de Noche-La Alzambra en Nueva Andalucía en Marbella</t>
        </is>
      </c>
      <c r="C169" t="inlineStr">
        <is>
          <t xml:space="preserve">Marbella</t>
        </is>
      </c>
      <c r="D169">
        <v>549000</v>
      </c>
      <c r="E169" t="inlineStr">
        <is>
          <t xml:space="preserve">151.00</t>
        </is>
      </c>
      <c r="F169">
        <v>3635.761589404</v>
      </c>
      <c r="G169">
        <v>4951.92</v>
      </c>
      <c r="H169">
        <v>747740</v>
      </c>
      <c r="I169">
        <v>198740</v>
      </c>
      <c r="J169">
        <v>0.26578749466793</v>
      </c>
      <c r="K169">
        <f>IFERROR(ROUND(D169-MAX(I169,0)*03_Assumptions!$B$37,0),"")</f>
      </c>
      <c r="L169">
        <v>0</v>
      </c>
      <c r="M169"/>
      <c r="N169">
        <v>3</v>
      </c>
      <c r="O169"/>
      <c r="P169" t="inlineStr">
        <is>
          <t xml:space="preserve">Una oportunidad única</t>
        </is>
      </c>
      <c r="Q169"/>
      <c r="R169" t="inlineStr">
        <is>
          <t xml:space="preserve">Yaencontre</t>
        </is>
      </c>
    </row>
    <row r="170">
      <c r="A170" t="inlineStr">
        <is>
          <t xml:space="preserve">IDL-112393637</t>
        </is>
      </c>
      <c r="B170" t="inlineStr">
        <is>
          <t xml:space="preserve">Penthouse in Los Pacos, Fuengirola</t>
        </is>
      </c>
      <c r="C170" t="inlineStr">
        <is>
          <t xml:space="preserve">Fuengirola</t>
        </is>
      </c>
      <c r="D170">
        <v>540000</v>
      </c>
      <c r="E170" t="inlineStr">
        <is>
          <t xml:space="preserve">162.00</t>
        </is>
      </c>
      <c r="F170">
        <v>3333.3333333333</v>
      </c>
      <c r="G170">
        <v>4540</v>
      </c>
      <c r="H170">
        <v>735480</v>
      </c>
      <c r="I170">
        <v>195480</v>
      </c>
      <c r="J170">
        <v>0.26578560939794</v>
      </c>
      <c r="K170">
        <f>IFERROR(ROUND(D170-MAX(I170,0)*03_Assumptions!$B$37,0),"")</f>
      </c>
      <c r="L170">
        <v>0</v>
      </c>
      <c r="M170"/>
      <c r="N170">
        <v>3</v>
      </c>
      <c r="O170"/>
      <c r="P170"/>
      <c r="Q170"/>
      <c r="R170" t="inlineStr">
        <is>
          <t xml:space="preserve">Idealista</t>
        </is>
      </c>
    </row>
    <row r="171">
      <c r="A171" t="inlineStr">
        <is>
          <t xml:space="preserve">IDL-112399891</t>
        </is>
      </c>
      <c r="B171" t="inlineStr">
        <is>
          <t xml:space="preserve">Flat / apartment in Avenida Fuengirola, 1, Las Gaviotas, Fuengirola</t>
        </is>
      </c>
      <c r="C171" t="inlineStr">
        <is>
          <t xml:space="preserve">Fuengirola</t>
        </is>
      </c>
      <c r="D171">
        <v>460000</v>
      </c>
      <c r="E171" t="inlineStr">
        <is>
          <t xml:space="preserve">138.00</t>
        </is>
      </c>
      <c r="F171">
        <v>3333.3333333333</v>
      </c>
      <c r="G171">
        <v>4540</v>
      </c>
      <c r="H171">
        <v>626520</v>
      </c>
      <c r="I171">
        <v>166520</v>
      </c>
      <c r="J171">
        <v>0.26578560939794</v>
      </c>
      <c r="K171">
        <f>IFERROR(ROUND(D171-MAX(I171,0)*03_Assumptions!$B$37,0),"")</f>
      </c>
      <c r="L171">
        <v>0</v>
      </c>
      <c r="M171"/>
      <c r="N171">
        <v>3</v>
      </c>
      <c r="O171">
        <v>20000</v>
      </c>
      <c r="P171"/>
      <c r="Q171"/>
      <c r="R171" t="inlineStr">
        <is>
          <t xml:space="preserve">Idealista</t>
        </is>
      </c>
    </row>
    <row r="172">
      <c r="A172" t="inlineStr">
        <is>
          <t xml:space="preserve">YAE-jht::real-estate::49032-112310334</t>
        </is>
      </c>
      <c r="B172" t="inlineStr">
        <is>
          <t xml:space="preserve">Ático en venta en calle Don José de Orbaneja, Cabopino-Artola en Elviria-Cabopino en Marbella</t>
        </is>
      </c>
      <c r="C172" t="inlineStr">
        <is>
          <t xml:space="preserve">Marbella</t>
        </is>
      </c>
      <c r="D172">
        <v>575000</v>
      </c>
      <c r="E172" t="inlineStr">
        <is>
          <t xml:space="preserve">158.00</t>
        </is>
      </c>
      <c r="F172">
        <v>3639.2405063291</v>
      </c>
      <c r="G172">
        <v>4951.92</v>
      </c>
      <c r="H172">
        <v>782403</v>
      </c>
      <c r="I172">
        <v>207403</v>
      </c>
      <c r="J172">
        <v>0.26508495566788</v>
      </c>
      <c r="K172">
        <f>IFERROR(ROUND(D172-MAX(I172,0)*03_Assumptions!$B$37,0),"")</f>
      </c>
      <c r="L172">
        <v>0</v>
      </c>
      <c r="M172"/>
      <c r="N172">
        <v>3</v>
      </c>
      <c r="O172"/>
      <c r="P172" t="inlineStr">
        <is>
          <t xml:space="preserve">¡Probablemente el mejor ático de toda la urbanización!</t>
        </is>
      </c>
      <c r="Q172"/>
      <c r="R172" t="inlineStr">
        <is>
          <t xml:space="preserve">Yaencontre</t>
        </is>
      </c>
    </row>
    <row r="173">
      <c r="A173" t="inlineStr">
        <is>
          <t xml:space="preserve">IDL-112397601</t>
        </is>
      </c>
      <c r="B173" t="inlineStr">
        <is>
          <t xml:space="preserve">Flat / apartment in Calle del Doctor Piga Nn, Lavapiés-Embajadores, Madrid</t>
        </is>
      </c>
      <c r="C173" t="inlineStr">
        <is>
          <t xml:space="preserve">Madrid</t>
        </is>
      </c>
      <c r="D173">
        <v>1300</v>
      </c>
      <c r="E173" t="inlineStr">
        <is>
          <t xml:space="preserve">52.00</t>
        </is>
      </c>
      <c r="F173">
        <v>25</v>
      </c>
      <c r="G173">
        <v>34</v>
      </c>
      <c r="H173">
        <v>1768</v>
      </c>
      <c r="I173">
        <v>468</v>
      </c>
      <c r="J173">
        <v>0.26470588235294</v>
      </c>
      <c r="K173">
        <f>IFERROR(ROUND(D173-MAX(I173,0)*03_Assumptions!$B$37,0),"")</f>
      </c>
      <c r="L173">
        <v>0</v>
      </c>
      <c r="M173"/>
      <c r="N173">
        <v>4</v>
      </c>
      <c r="O173"/>
      <c r="P173"/>
      <c r="Q173"/>
      <c r="R173" t="inlineStr">
        <is>
          <t xml:space="preserve">Idealista</t>
        </is>
      </c>
    </row>
    <row r="174">
      <c r="A174" t="inlineStr">
        <is>
          <t xml:space="preserve">HTC-21940000002046</t>
        </is>
      </c>
      <c r="B174" t="inlineStr">
        <is>
          <t xml:space="preserve">Piso en San Pedro de Alcántara Pueblo. San pedro de alcántarapiso</t>
        </is>
      </c>
      <c r="C174" t="inlineStr">
        <is>
          <t xml:space="preserve">Marbella</t>
        </is>
      </c>
      <c r="D174">
        <v>255000</v>
      </c>
      <c r="E174" t="inlineStr">
        <is>
          <t xml:space="preserve">70.00</t>
        </is>
      </c>
      <c r="F174">
        <v>3642.8571428571</v>
      </c>
      <c r="G174">
        <v>4951.92</v>
      </c>
      <c r="H174">
        <v>346634</v>
      </c>
      <c r="I174">
        <v>91634</v>
      </c>
      <c r="J174">
        <v>0.26435460531326</v>
      </c>
      <c r="K174">
        <f>IFERROR(ROUND(D174-MAX(I174,0)*03_Assumptions!$B$37,0),"")</f>
      </c>
      <c r="L174">
        <v>0</v>
      </c>
      <c r="M174"/>
      <c r="N174">
        <v>3</v>
      </c>
      <c r="O174"/>
      <c r="P174"/>
      <c r="Q174"/>
      <c r="R174" t="inlineStr">
        <is>
          <t xml:space="preserve">Habitaclia</t>
        </is>
      </c>
    </row>
    <row r="175">
      <c r="A175" t="inlineStr">
        <is>
          <t xml:space="preserve">HTC-46100000000750</t>
        </is>
      </c>
      <c r="B175" t="inlineStr">
        <is>
          <t xml:space="preserve">Apartamento en Lomas de Marbella Club. Apartamentos de lujo con vistas panorámicas en marbella</t>
        </is>
      </c>
      <c r="C175" t="inlineStr">
        <is>
          <t xml:space="preserve">Marbella</t>
        </is>
      </c>
      <c r="D175">
        <v>420000</v>
      </c>
      <c r="E175" t="inlineStr">
        <is>
          <t xml:space="preserve">115.00</t>
        </is>
      </c>
      <c r="F175">
        <v>3652.1739130435</v>
      </c>
      <c r="G175">
        <v>4951.92</v>
      </c>
      <c r="H175">
        <v>569471</v>
      </c>
      <c r="I175">
        <v>149471</v>
      </c>
      <c r="J175">
        <v>0.26247315929105</v>
      </c>
      <c r="K175">
        <f>IFERROR(ROUND(D175-MAX(I175,0)*03_Assumptions!$B$37,0),"")</f>
      </c>
      <c r="L175">
        <v>0</v>
      </c>
      <c r="M175"/>
      <c r="N175">
        <v>3</v>
      </c>
      <c r="O175"/>
      <c r="P175"/>
      <c r="Q175"/>
      <c r="R175" t="inlineStr">
        <is>
          <t xml:space="preserve">Habitaclia</t>
        </is>
      </c>
    </row>
    <row r="176">
      <c r="A176" t="inlineStr">
        <is>
          <t xml:space="preserve">FTC-190267590</t>
        </is>
      </c>
      <c r="B176" t="inlineStr">
        <is>
          <t xml:space="preserve">Casa adosada con balcón en Calle Río Volga, Rodeo Alto - Guadaiza - La Campana</t>
        </is>
      </c>
      <c r="C176" t="inlineStr">
        <is>
          <t xml:space="preserve">Marbella</t>
        </is>
      </c>
      <c r="D176">
        <v>475000</v>
      </c>
      <c r="E176" t="inlineStr">
        <is>
          <t xml:space="preserve">130.00</t>
        </is>
      </c>
      <c r="F176">
        <v>3653.8461538462</v>
      </c>
      <c r="G176">
        <v>4951.92</v>
      </c>
      <c r="H176">
        <v>643750</v>
      </c>
      <c r="I176">
        <v>168750</v>
      </c>
      <c r="J176">
        <v>0.26213546385116</v>
      </c>
      <c r="K176">
        <f>IFERROR(ROUND(D176-MAX(I176,0)*03_Assumptions!$B$37,0),"")</f>
      </c>
      <c r="L176">
        <v>0</v>
      </c>
      <c r="M176"/>
      <c r="N176">
        <v>3</v>
      </c>
      <c r="O176"/>
      <c r="P176"/>
      <c r="Q176"/>
      <c r="R176" t="inlineStr">
        <is>
          <t xml:space="preserve">Fotocasa</t>
        </is>
      </c>
    </row>
    <row r="177">
      <c r="A177" t="inlineStr">
        <is>
          <t xml:space="preserve">YAE-jht::real-estate::82598-112336281</t>
        </is>
      </c>
      <c r="B177" t="inlineStr">
        <is>
          <t xml:space="preserve">Dúplex en venta, San Pedro Pueblo en San Pedro de Alcántara en Marbella</t>
        </is>
      </c>
      <c r="C177" t="inlineStr">
        <is>
          <t xml:space="preserve">Marbella</t>
        </is>
      </c>
      <c r="D177">
        <v>450000</v>
      </c>
      <c r="E177" t="inlineStr">
        <is>
          <t xml:space="preserve">123.00</t>
        </is>
      </c>
      <c r="F177">
        <v>3658.5365853659</v>
      </c>
      <c r="G177">
        <v>4951.92</v>
      </c>
      <c r="H177">
        <v>609086</v>
      </c>
      <c r="I177">
        <v>159086</v>
      </c>
      <c r="J177">
        <v>0.26118826932466</v>
      </c>
      <c r="K177">
        <f>IFERROR(ROUND(D177-MAX(I177,0)*03_Assumptions!$B$37,0),"")</f>
      </c>
      <c r="L177">
        <v>0</v>
      </c>
      <c r="M177"/>
      <c r="N177">
        <v>3</v>
      </c>
      <c r="O177"/>
      <c r="P177"/>
      <c r="Q177"/>
      <c r="R177" t="inlineStr">
        <is>
          <t xml:space="preserve">Yaencontre</t>
        </is>
      </c>
    </row>
    <row r="178">
      <c r="A178" t="inlineStr">
        <is>
          <t xml:space="preserve">FTC-189206540</t>
        </is>
      </c>
      <c r="B178" t="inlineStr">
        <is>
          <t xml:space="preserve">Casa o chalet con piscina en Río Real</t>
        </is>
      </c>
      <c r="C178" t="inlineStr">
        <is>
          <t xml:space="preserve">Marbella</t>
        </is>
      </c>
      <c r="D178">
        <v>1650000</v>
      </c>
      <c r="E178" t="inlineStr">
        <is>
          <t xml:space="preserve">450.00</t>
        </is>
      </c>
      <c r="F178">
        <v>3666.6666666667</v>
      </c>
      <c r="G178">
        <v>4951.92</v>
      </c>
      <c r="H178">
        <v>2228364</v>
      </c>
      <c r="I178">
        <v>578364</v>
      </c>
      <c r="J178">
        <v>0.25954646547871</v>
      </c>
      <c r="K178">
        <f>IFERROR(ROUND(D178-MAX(I178,0)*03_Assumptions!$B$37,0),"")</f>
      </c>
      <c r="L178">
        <v>0</v>
      </c>
      <c r="M178"/>
      <c r="N178">
        <v>3</v>
      </c>
      <c r="O178"/>
      <c r="P178"/>
      <c r="Q178"/>
      <c r="R178" t="inlineStr">
        <is>
          <t xml:space="preserve">Fotocasa</t>
        </is>
      </c>
    </row>
    <row r="179">
      <c r="A179" t="inlineStr">
        <is>
          <t xml:space="preserve">HTC-23526000001058</t>
        </is>
      </c>
      <c r="B179" t="inlineStr">
        <is>
          <t xml:space="preserve">Ático en Elviria. Ático con solarium zew elviria west vive en armonía entre dise</t>
        </is>
      </c>
      <c r="C179" t="inlineStr">
        <is>
          <t xml:space="preserve">Marbella</t>
        </is>
      </c>
      <c r="D179">
        <v>990000</v>
      </c>
      <c r="E179" t="inlineStr">
        <is>
          <t xml:space="preserve">270.00</t>
        </is>
      </c>
      <c r="F179">
        <v>3666.6666666667</v>
      </c>
      <c r="G179">
        <v>4951.92</v>
      </c>
      <c r="H179">
        <v>1337018</v>
      </c>
      <c r="I179">
        <v>347018</v>
      </c>
      <c r="J179">
        <v>0.25954646547871</v>
      </c>
      <c r="K179">
        <f>IFERROR(ROUND(D179-MAX(I179,0)*03_Assumptions!$B$37,0),"")</f>
      </c>
      <c r="L179">
        <v>0</v>
      </c>
      <c r="M179"/>
      <c r="N179">
        <v>3</v>
      </c>
      <c r="O179"/>
      <c r="P179"/>
      <c r="Q179"/>
      <c r="R179" t="inlineStr">
        <is>
          <t xml:space="preserve">Habitaclia</t>
        </is>
      </c>
    </row>
    <row r="180">
      <c r="A180" t="inlineStr">
        <is>
          <t xml:space="preserve">YAE-jht::real-estate::42426-112385573</t>
        </is>
      </c>
      <c r="B180" t="inlineStr">
        <is>
          <t xml:space="preserve">Piso en venta, Rodeo Alto-Guadaiza-La Campana en Nueva Andalucía en Marbella</t>
        </is>
      </c>
      <c r="C180" t="inlineStr">
        <is>
          <t xml:space="preserve">Marbella</t>
        </is>
      </c>
      <c r="D180">
        <v>220000</v>
      </c>
      <c r="E180" t="inlineStr">
        <is>
          <t xml:space="preserve">60.00</t>
        </is>
      </c>
      <c r="F180">
        <v>3666.6666666667</v>
      </c>
      <c r="G180">
        <v>4951.92</v>
      </c>
      <c r="H180">
        <v>297115</v>
      </c>
      <c r="I180">
        <v>77115</v>
      </c>
      <c r="J180">
        <v>0.25954646547871</v>
      </c>
      <c r="K180">
        <f>IFERROR(ROUND(D180-MAX(I180,0)*03_Assumptions!$B$37,0),"")</f>
      </c>
      <c r="L180">
        <v>0</v>
      </c>
      <c r="M180"/>
      <c r="N180">
        <v>3</v>
      </c>
      <c r="O180"/>
      <c r="P180"/>
      <c r="Q180"/>
      <c r="R180" t="inlineStr">
        <is>
          <t xml:space="preserve">Yaencontre</t>
        </is>
      </c>
    </row>
    <row r="181">
      <c r="A181" t="inlineStr">
        <is>
          <t xml:space="preserve">HTC-50569000000757</t>
        </is>
      </c>
      <c r="B181" t="inlineStr">
        <is>
          <t xml:space="preserve">Ático en Elviria. Hermoso reformado, orientado al sur del este ático de tres dormi</t>
        </is>
      </c>
      <c r="C181" t="inlineStr">
        <is>
          <t xml:space="preserve">Marbella</t>
        </is>
      </c>
      <c r="D181">
        <v>355000</v>
      </c>
      <c r="E181" t="inlineStr">
        <is>
          <t xml:space="preserve">96.00</t>
        </is>
      </c>
      <c r="F181">
        <v>3697.9166666667</v>
      </c>
      <c r="G181">
        <v>4951.92</v>
      </c>
      <c r="H181">
        <v>475384</v>
      </c>
      <c r="I181">
        <v>120384</v>
      </c>
      <c r="J181">
        <v>0.25323578194586</v>
      </c>
      <c r="K181">
        <f>IFERROR(ROUND(D181-MAX(I181,0)*03_Assumptions!$B$37,0),"")</f>
      </c>
      <c r="L181">
        <v>0</v>
      </c>
      <c r="M181"/>
      <c r="N181">
        <v>3</v>
      </c>
      <c r="O181"/>
      <c r="P181"/>
      <c r="Q181"/>
      <c r="R181" t="inlineStr">
        <is>
          <t xml:space="preserve">Habitaclia</t>
        </is>
      </c>
    </row>
    <row r="182">
      <c r="A182" t="inlineStr">
        <is>
          <t xml:space="preserve">YAE-jht::real-estate::63654-112333759</t>
        </is>
      </c>
      <c r="B182" t="inlineStr">
        <is>
          <t xml:space="preserve">Dúplex en venta en calle Nva Andaluc, Nueva Andalucía en Nueva Andalucía en Marbella</t>
        </is>
      </c>
      <c r="C182" t="inlineStr">
        <is>
          <t xml:space="preserve">Marbella</t>
        </is>
      </c>
      <c r="D182">
        <v>1100000</v>
      </c>
      <c r="E182" t="inlineStr">
        <is>
          <t xml:space="preserve">297.00</t>
        </is>
      </c>
      <c r="F182">
        <v>3703.7037037037</v>
      </c>
      <c r="G182">
        <v>4951.92</v>
      </c>
      <c r="H182">
        <v>1470720</v>
      </c>
      <c r="I182">
        <v>370720</v>
      </c>
      <c r="J182">
        <v>0.25206713684718</v>
      </c>
      <c r="K182">
        <f>IFERROR(ROUND(D182-MAX(I182,0)*03_Assumptions!$B$37,0),"")</f>
      </c>
      <c r="L182">
        <v>0</v>
      </c>
      <c r="M182"/>
      <c r="N182">
        <v>3</v>
      </c>
      <c r="O182"/>
      <c r="P182"/>
      <c r="Q182"/>
      <c r="R182" t="inlineStr">
        <is>
          <t xml:space="preserve">Yaencontre</t>
        </is>
      </c>
    </row>
    <row r="183">
      <c r="A183" t="inlineStr">
        <is>
          <t xml:space="preserve">YAE-jht::real-estate::50956-112339223</t>
        </is>
      </c>
      <c r="B183" t="inlineStr">
        <is>
          <t xml:space="preserve">Dúplex en venta, Guadalmina Baja en San Pedro de Alcántara en Marbella</t>
        </is>
      </c>
      <c r="C183" t="inlineStr">
        <is>
          <t xml:space="preserve">Marbella</t>
        </is>
      </c>
      <c r="D183">
        <v>1060000</v>
      </c>
      <c r="E183" t="inlineStr">
        <is>
          <t xml:space="preserve">286.00</t>
        </is>
      </c>
      <c r="F183">
        <v>3706.2937062937</v>
      </c>
      <c r="G183">
        <v>4951.92</v>
      </c>
      <c r="H183">
        <v>1416249</v>
      </c>
      <c r="I183">
        <v>356249</v>
      </c>
      <c r="J183">
        <v>0.25154410687295</v>
      </c>
      <c r="K183">
        <f>IFERROR(ROUND(D183-MAX(I183,0)*03_Assumptions!$B$37,0),"")</f>
      </c>
      <c r="L183">
        <v>0</v>
      </c>
      <c r="M183"/>
      <c r="N183">
        <v>3</v>
      </c>
      <c r="O183"/>
      <c r="P183"/>
      <c r="Q183"/>
      <c r="R183" t="inlineStr">
        <is>
          <t xml:space="preserve">Yaencontre</t>
        </is>
      </c>
    </row>
    <row r="184">
      <c r="A184" t="inlineStr">
        <is>
          <t xml:space="preserve">IDL-112399849</t>
        </is>
      </c>
      <c r="B184" t="inlineStr">
        <is>
          <t xml:space="preserve">Flat / apartment in Las Gaviotas, Fuengirola</t>
        </is>
      </c>
      <c r="C184" t="inlineStr">
        <is>
          <t xml:space="preserve">Fuengirola</t>
        </is>
      </c>
      <c r="D184">
        <v>470000</v>
      </c>
      <c r="E184" t="inlineStr">
        <is>
          <t xml:space="preserve">138.00</t>
        </is>
      </c>
      <c r="F184">
        <v>3405.7971014493</v>
      </c>
      <c r="G184">
        <v>4540</v>
      </c>
      <c r="H184">
        <v>626520</v>
      </c>
      <c r="I184">
        <v>156520</v>
      </c>
      <c r="J184">
        <v>0.24982442699355</v>
      </c>
      <c r="K184">
        <f>IFERROR(ROUND(D184-MAX(I184,0)*03_Assumptions!$B$37,0),"")</f>
      </c>
      <c r="L184">
        <v>0</v>
      </c>
      <c r="M184"/>
      <c r="N184">
        <v>3</v>
      </c>
      <c r="O184"/>
      <c r="P184"/>
      <c r="Q184"/>
      <c r="R184" t="inlineStr">
        <is>
          <t xml:space="preserve">Idealista</t>
        </is>
      </c>
    </row>
    <row r="185">
      <c r="A185" t="inlineStr">
        <is>
          <t xml:space="preserve">HTC-45499000000174</t>
        </is>
      </c>
      <c r="B185" t="inlineStr">
        <is>
          <t xml:space="preserve">Piso Calle juan illesca pavón. Off plan project sobre plano upper 101 san pedro marbella</t>
        </is>
      </c>
      <c r="C185" t="inlineStr">
        <is>
          <t xml:space="preserve">Marbella</t>
        </is>
      </c>
      <c r="D185">
        <v>320000</v>
      </c>
      <c r="E185" t="inlineStr">
        <is>
          <t xml:space="preserve">86.00</t>
        </is>
      </c>
      <c r="F185">
        <v>3720.9302325581</v>
      </c>
      <c r="G185">
        <v>4951.92</v>
      </c>
      <c r="H185">
        <v>425865</v>
      </c>
      <c r="I185">
        <v>105865</v>
      </c>
      <c r="J185">
        <v>0.24858837934415</v>
      </c>
      <c r="K185">
        <f>IFERROR(ROUND(D185-MAX(I185,0)*03_Assumptions!$B$37,0),"")</f>
      </c>
      <c r="L185">
        <v>0</v>
      </c>
      <c r="M185"/>
      <c r="N185">
        <v>3</v>
      </c>
      <c r="O185"/>
      <c r="P185"/>
      <c r="Q185"/>
      <c r="R185" t="inlineStr">
        <is>
          <t xml:space="preserve">Habitaclia</t>
        </is>
      </c>
    </row>
    <row r="186">
      <c r="A186" t="inlineStr">
        <is>
          <t xml:space="preserve">YAE-jht::real-estate::47694-112383575</t>
        </is>
      </c>
      <c r="B186" t="inlineStr">
        <is>
          <t xml:space="preserve">Piso en venta, Casco Antiguo en Marbella Pueblo en Marbella</t>
        </is>
      </c>
      <c r="C186" t="inlineStr">
        <is>
          <t xml:space="preserve">Marbella</t>
        </is>
      </c>
      <c r="D186">
        <v>317000</v>
      </c>
      <c r="E186" t="inlineStr">
        <is>
          <t xml:space="preserve">85.00</t>
        </is>
      </c>
      <c r="F186">
        <v>3729.4117647059</v>
      </c>
      <c r="G186">
        <v>4951.92</v>
      </c>
      <c r="H186">
        <v>420913</v>
      </c>
      <c r="I186">
        <v>103913</v>
      </c>
      <c r="J186">
        <v>0.24687560285589</v>
      </c>
      <c r="K186">
        <f>IFERROR(ROUND(D186-MAX(I186,0)*03_Assumptions!$B$37,0),"")</f>
      </c>
      <c r="L186">
        <v>0</v>
      </c>
      <c r="M186"/>
      <c r="N186">
        <v>3</v>
      </c>
      <c r="O186"/>
      <c r="P186" t="inlineStr">
        <is>
          <t xml:space="preserve">¡OPORTUNIDAD SOLO PARA INVERSORES!</t>
        </is>
      </c>
      <c r="Q186" t="inlineStr">
        <is>
          <t xml:space="preserve">TENANTED</t>
        </is>
      </c>
      <c r="R186" t="inlineStr">
        <is>
          <t xml:space="preserve">Yaencontre</t>
        </is>
      </c>
    </row>
    <row r="187">
      <c r="A187" t="inlineStr">
        <is>
          <t xml:space="preserve">HTC-23972000001896</t>
        </is>
      </c>
      <c r="B187" t="inlineStr">
        <is>
          <t xml:space="preserve">Piso Calle hermanos salom. Apartamento en marbella centro</t>
        </is>
      </c>
      <c r="C187" t="inlineStr">
        <is>
          <t xml:space="preserve">Marbella</t>
        </is>
      </c>
      <c r="D187">
        <v>455000</v>
      </c>
      <c r="E187" t="inlineStr">
        <is>
          <t xml:space="preserve">122.00</t>
        </is>
      </c>
      <c r="F187">
        <v>3729.5081967213</v>
      </c>
      <c r="G187">
        <v>4951.92</v>
      </c>
      <c r="H187">
        <v>604134</v>
      </c>
      <c r="I187">
        <v>149134</v>
      </c>
      <c r="J187">
        <v>0.24685612919407</v>
      </c>
      <c r="K187">
        <f>IFERROR(ROUND(D187-MAX(I187,0)*03_Assumptions!$B$37,0),"")</f>
      </c>
      <c r="L187">
        <v>0</v>
      </c>
      <c r="M187"/>
      <c r="N187">
        <v>3</v>
      </c>
      <c r="O187"/>
      <c r="P187"/>
      <c r="Q187"/>
      <c r="R187" t="inlineStr">
        <is>
          <t xml:space="preserve">Habitaclia</t>
        </is>
      </c>
    </row>
    <row r="188">
      <c r="A188" t="inlineStr">
        <is>
          <t xml:space="preserve">HTC-28681000000757</t>
        </is>
      </c>
      <c r="B188" t="inlineStr">
        <is>
          <t xml:space="preserve">Apartamento en Marbesa. Se vende apartamento-local en urb.marbesa (marbella) a 400mts de</t>
        </is>
      </c>
      <c r="C188" t="inlineStr">
        <is>
          <t xml:space="preserve">Marbella</t>
        </is>
      </c>
      <c r="D188">
        <v>235000</v>
      </c>
      <c r="E188" t="inlineStr">
        <is>
          <t xml:space="preserve">63.00</t>
        </is>
      </c>
      <c r="F188">
        <v>3730.1587301587</v>
      </c>
      <c r="G188">
        <v>4951.92</v>
      </c>
      <c r="H188">
        <v>311971</v>
      </c>
      <c r="I188">
        <v>76971</v>
      </c>
      <c r="J188">
        <v>0.24672475925323</v>
      </c>
      <c r="K188">
        <f>IFERROR(ROUND(D188-MAX(I188,0)*03_Assumptions!$B$37,0),"")</f>
      </c>
      <c r="L188">
        <v>0</v>
      </c>
      <c r="M188"/>
      <c r="N188">
        <v>3</v>
      </c>
      <c r="O188"/>
      <c r="P188"/>
      <c r="Q188"/>
      <c r="R188" t="inlineStr">
        <is>
          <t xml:space="preserve">Habitaclia</t>
        </is>
      </c>
    </row>
    <row r="189">
      <c r="A189" t="inlineStr">
        <is>
          <t xml:space="preserve">YAE-jht::real-estate::53046-112319416</t>
        </is>
      </c>
      <c r="B189" t="inlineStr">
        <is>
          <t xml:space="preserve">Piso en venta, La Puya - La Ermita en Marbella Pueblo en Marbella</t>
        </is>
      </c>
      <c r="C189" t="inlineStr">
        <is>
          <t xml:space="preserve">Marbella</t>
        </is>
      </c>
      <c r="D189">
        <v>251000</v>
      </c>
      <c r="E189" t="inlineStr">
        <is>
          <t xml:space="preserve">67.00</t>
        </is>
      </c>
      <c r="F189">
        <v>3746.2686567164</v>
      </c>
      <c r="G189">
        <v>4951.92</v>
      </c>
      <c r="H189">
        <v>331779</v>
      </c>
      <c r="I189">
        <v>80779</v>
      </c>
      <c r="J189">
        <v>0.24347149050946</v>
      </c>
      <c r="K189">
        <f>IFERROR(ROUND(D189-MAX(I189,0)*03_Assumptions!$B$37,0),"")</f>
      </c>
      <c r="L189">
        <v>0</v>
      </c>
      <c r="M189"/>
      <c r="N189">
        <v>3</v>
      </c>
      <c r="O189"/>
      <c r="P189" t="inlineStr">
        <is>
          <t xml:space="preserve">OPORTUNIDAD PARA INVERSORES</t>
        </is>
      </c>
      <c r="Q189" t="inlineStr">
        <is>
          <t xml:space="preserve">TENANTED</t>
        </is>
      </c>
      <c r="R189" t="inlineStr">
        <is>
          <t xml:space="preserve">Yaencontre</t>
        </is>
      </c>
    </row>
    <row r="190">
      <c r="A190" t="inlineStr">
        <is>
          <t xml:space="preserve">YAE-jht::real-estate::17613-112393082</t>
        </is>
      </c>
      <c r="B190" t="inlineStr">
        <is>
          <t xml:space="preserve">Piso en venta, Linda Vista-Nueva Alcántara-Cortijo Blanco en San Pedro de Alcántara en Marbella</t>
        </is>
      </c>
      <c r="C190" t="inlineStr">
        <is>
          <t xml:space="preserve">Marbella</t>
        </is>
      </c>
      <c r="D190">
        <v>570000</v>
      </c>
      <c r="E190" t="inlineStr">
        <is>
          <t xml:space="preserve">152.00</t>
        </is>
      </c>
      <c r="F190">
        <v>3750</v>
      </c>
      <c r="G190">
        <v>4951.92</v>
      </c>
      <c r="H190">
        <v>752692</v>
      </c>
      <c r="I190">
        <v>182692</v>
      </c>
      <c r="J190">
        <v>0.24271797605777</v>
      </c>
      <c r="K190">
        <f>IFERROR(ROUND(D190-MAX(I190,0)*03_Assumptions!$B$37,0),"")</f>
      </c>
      <c r="L190">
        <v>0</v>
      </c>
      <c r="M190"/>
      <c r="N190">
        <v>3</v>
      </c>
      <c r="O190"/>
      <c r="P190"/>
      <c r="Q190" t="inlineStr">
        <is>
          <t xml:space="preserve">AREA_MISMATCH</t>
        </is>
      </c>
      <c r="R190" t="inlineStr">
        <is>
          <t xml:space="preserve">Yaencontre</t>
        </is>
      </c>
    </row>
    <row r="191">
      <c r="A191" t="inlineStr">
        <is>
          <t xml:space="preserve">IDL-112393082</t>
        </is>
      </c>
      <c r="B191" t="inlineStr">
        <is>
          <t xml:space="preserve">Flat / apartment in Avenida de Barcelona, Linda Vista-Nueva Alcántara-Cortijo Blanco, Marbella</t>
        </is>
      </c>
      <c r="C191" t="inlineStr">
        <is>
          <t xml:space="preserve">Marbella</t>
        </is>
      </c>
      <c r="D191">
        <v>570000</v>
      </c>
      <c r="E191" t="inlineStr">
        <is>
          <t xml:space="preserve">152.00</t>
        </is>
      </c>
      <c r="F191">
        <v>3750</v>
      </c>
      <c r="G191">
        <v>4951.92</v>
      </c>
      <c r="H191">
        <v>752692</v>
      </c>
      <c r="I191">
        <v>182692</v>
      </c>
      <c r="J191">
        <v>0.24271797605777</v>
      </c>
      <c r="K191">
        <f>IFERROR(ROUND(D191-MAX(I191,0)*03_Assumptions!$B$37,0),"")</f>
      </c>
      <c r="L191">
        <v>0</v>
      </c>
      <c r="M191"/>
      <c r="N191">
        <v>4</v>
      </c>
      <c r="O191"/>
      <c r="P191" t="inlineStr">
        <is>
          <t xml:space="preserve">An excellent opportunity for those looking for space, comfort, and quality communal facilities</t>
        </is>
      </c>
      <c r="Q191" t="inlineStr">
        <is>
          <t xml:space="preserve">AREA_MISMATCH</t>
        </is>
      </c>
      <c r="R191" t="inlineStr">
        <is>
          <t xml:space="preserve">Idealista</t>
        </is>
      </c>
    </row>
    <row r="192">
      <c r="A192" t="inlineStr">
        <is>
          <t xml:space="preserve">HTC-23972000001859</t>
        </is>
      </c>
      <c r="B192" t="inlineStr">
        <is>
          <t xml:space="preserve">Ático Urbanización marbesa. Amplio ático-dúplex en primera línea de playa</t>
        </is>
      </c>
      <c r="C192" t="inlineStr">
        <is>
          <t xml:space="preserve">Marbella</t>
        </is>
      </c>
      <c r="D192">
        <v>650000</v>
      </c>
      <c r="E192" t="inlineStr">
        <is>
          <t xml:space="preserve">173.00</t>
        </is>
      </c>
      <c r="F192">
        <v>3757.225433526</v>
      </c>
      <c r="G192">
        <v>4951.92</v>
      </c>
      <c r="H192">
        <v>856682</v>
      </c>
      <c r="I192">
        <v>206682</v>
      </c>
      <c r="J192">
        <v>0.24125885847792</v>
      </c>
      <c r="K192">
        <f>IFERROR(ROUND(D192-MAX(I192,0)*03_Assumptions!$B$37,0),"")</f>
      </c>
      <c r="L192">
        <v>0</v>
      </c>
      <c r="M192"/>
      <c r="N192">
        <v>3</v>
      </c>
      <c r="O192"/>
      <c r="P192"/>
      <c r="Q192"/>
      <c r="R192" t="inlineStr">
        <is>
          <t xml:space="preserve">Habitaclia</t>
        </is>
      </c>
    </row>
    <row r="193">
      <c r="A193" t="inlineStr">
        <is>
          <t xml:space="preserve">FTC-182593822</t>
        </is>
      </c>
      <c r="B193" t="inlineStr">
        <is>
          <t xml:space="preserve">Casa o chalet con piscina en Casco Antiguo</t>
        </is>
      </c>
      <c r="C193" t="inlineStr">
        <is>
          <t xml:space="preserve">Marbella</t>
        </is>
      </c>
      <c r="D193">
        <v>520000</v>
      </c>
      <c r="E193" t="inlineStr">
        <is>
          <t xml:space="preserve">137.00</t>
        </is>
      </c>
      <c r="F193">
        <v>3795.6204379562</v>
      </c>
      <c r="G193">
        <v>4951.92</v>
      </c>
      <c r="H193">
        <v>678413</v>
      </c>
      <c r="I193">
        <v>158413</v>
      </c>
      <c r="J193">
        <v>0.23350529936748</v>
      </c>
      <c r="K193">
        <f>IFERROR(ROUND(D193-MAX(I193,0)*03_Assumptions!$B$37,0),"")</f>
      </c>
      <c r="L193">
        <v>0</v>
      </c>
      <c r="M193"/>
      <c r="N193">
        <v>3</v>
      </c>
      <c r="O193"/>
      <c r="P193"/>
      <c r="Q193"/>
      <c r="R193" t="inlineStr">
        <is>
          <t xml:space="preserve">Fotocasa</t>
        </is>
      </c>
    </row>
    <row r="194">
      <c r="A194" t="inlineStr">
        <is>
          <t xml:space="preserve">HTC-59714000000002</t>
        </is>
      </c>
      <c r="B194" t="inlineStr">
        <is>
          <t xml:space="preserve">Piso en Calle miguel delibes 12. Nueva andalucia - banús</t>
        </is>
      </c>
      <c r="C194" t="inlineStr">
        <is>
          <t xml:space="preserve">Marbella</t>
        </is>
      </c>
      <c r="D194">
        <v>465000</v>
      </c>
      <c r="E194" t="inlineStr">
        <is>
          <t xml:space="preserve">122.00</t>
        </is>
      </c>
      <c r="F194">
        <v>3811.4754098361</v>
      </c>
      <c r="G194">
        <v>4951.92</v>
      </c>
      <c r="H194">
        <v>604134</v>
      </c>
      <c r="I194">
        <v>139134</v>
      </c>
      <c r="J194">
        <v>0.23030351664888</v>
      </c>
      <c r="K194">
        <f>IFERROR(ROUND(D194-MAX(I194,0)*03_Assumptions!$B$37,0),"")</f>
      </c>
      <c r="L194">
        <v>0</v>
      </c>
      <c r="M194"/>
      <c r="N194">
        <v>3</v>
      </c>
      <c r="O194"/>
      <c r="P194"/>
      <c r="Q194"/>
      <c r="R194" t="inlineStr">
        <is>
          <t xml:space="preserve">Habitaclia</t>
        </is>
      </c>
    </row>
    <row r="195">
      <c r="A195" t="inlineStr">
        <is>
          <t xml:space="preserve">HTC-49302000000091</t>
        </is>
      </c>
      <c r="B195" t="inlineStr">
        <is>
          <t xml:space="preserve">Piso en Los Jardines de Marbella - La Ermita. Exclusiva vivienda con vistas al mar en una de las zonas más con</t>
        </is>
      </c>
      <c r="C195" t="inlineStr">
        <is>
          <t xml:space="preserve">Marbella</t>
        </is>
      </c>
      <c r="D195">
        <v>336000</v>
      </c>
      <c r="E195" t="inlineStr">
        <is>
          <t xml:space="preserve">88.00</t>
        </is>
      </c>
      <c r="F195">
        <v>3818.1818181818</v>
      </c>
      <c r="G195">
        <v>4951.92</v>
      </c>
      <c r="H195">
        <v>435769</v>
      </c>
      <c r="I195">
        <v>99769</v>
      </c>
      <c r="J195">
        <v>0.22894921198609</v>
      </c>
      <c r="K195">
        <f>IFERROR(ROUND(D195-MAX(I195,0)*03_Assumptions!$B$37,0),"")</f>
      </c>
      <c r="L195">
        <v>0</v>
      </c>
      <c r="M195"/>
      <c r="N195">
        <v>3</v>
      </c>
      <c r="O195"/>
      <c r="P195"/>
      <c r="Q195"/>
      <c r="R195" t="inlineStr">
        <is>
          <t xml:space="preserve">Habitaclia</t>
        </is>
      </c>
    </row>
    <row r="196">
      <c r="A196" t="inlineStr">
        <is>
          <t xml:space="preserve">HTC-27575000001697</t>
        </is>
      </c>
      <c r="B196" t="inlineStr">
        <is>
          <t xml:space="preserve">Ático en Aloha. Ático dúplex reformado en nueva andalucía</t>
        </is>
      </c>
      <c r="C196" t="inlineStr">
        <is>
          <t xml:space="preserve">Marbella</t>
        </is>
      </c>
      <c r="D196">
        <v>699000</v>
      </c>
      <c r="E196" t="inlineStr">
        <is>
          <t xml:space="preserve">183.00</t>
        </is>
      </c>
      <c r="F196">
        <v>3819.6721311475</v>
      </c>
      <c r="G196">
        <v>4951.92</v>
      </c>
      <c r="H196">
        <v>906201</v>
      </c>
      <c r="I196">
        <v>207201</v>
      </c>
      <c r="J196">
        <v>0.22864825539436</v>
      </c>
      <c r="K196">
        <f>IFERROR(ROUND(D196-MAX(I196,0)*03_Assumptions!$B$37,0),"")</f>
      </c>
      <c r="L196">
        <v>0</v>
      </c>
      <c r="M196"/>
      <c r="N196">
        <v>3</v>
      </c>
      <c r="O196"/>
      <c r="P196"/>
      <c r="Q196"/>
      <c r="R196" t="inlineStr">
        <is>
          <t xml:space="preserve">Habitaclia</t>
        </is>
      </c>
    </row>
    <row r="197">
      <c r="A197" t="inlineStr">
        <is>
          <t xml:space="preserve">FTC-189993122</t>
        </is>
      </c>
      <c r="B197" t="inlineStr">
        <is>
          <t xml:space="preserve">Casa adosada con terraza en  2F Avenida José María Gironella #Casa 5, Huerta Belón - Calvario</t>
        </is>
      </c>
      <c r="C197" t="inlineStr">
        <is>
          <t xml:space="preserve">Marbella</t>
        </is>
      </c>
      <c r="D197">
        <v>845000</v>
      </c>
      <c r="E197" t="inlineStr">
        <is>
          <t xml:space="preserve">221.00</t>
        </is>
      </c>
      <c r="F197">
        <v>3823.5294117647</v>
      </c>
      <c r="G197">
        <v>4951.92</v>
      </c>
      <c r="H197">
        <v>1094374</v>
      </c>
      <c r="I197">
        <v>249374</v>
      </c>
      <c r="J197">
        <v>0.22786930892165</v>
      </c>
      <c r="K197">
        <f>IFERROR(ROUND(D197-MAX(I197,0)*03_Assumptions!$B$37,0),"")</f>
      </c>
      <c r="L197">
        <v>0</v>
      </c>
      <c r="M197"/>
      <c r="N197">
        <v>3</v>
      </c>
      <c r="O197"/>
      <c r="P197"/>
      <c r="Q197"/>
      <c r="R197" t="inlineStr">
        <is>
          <t xml:space="preserve">Fotocasa</t>
        </is>
      </c>
    </row>
    <row r="198">
      <c r="A198" t="inlineStr">
        <is>
          <t xml:space="preserve">HTC-37172000000641</t>
        </is>
      </c>
      <c r="B198" t="inlineStr">
        <is>
          <t xml:space="preserve">Apartamento en Calle rio danubio, marbella, spain. Precioso piso de 2 dormitorios en lorcrimar ii nueva andalucía,</t>
        </is>
      </c>
      <c r="C198" t="inlineStr">
        <is>
          <t xml:space="preserve">Marbella</t>
        </is>
      </c>
      <c r="D198">
        <v>375000</v>
      </c>
      <c r="E198" t="inlineStr">
        <is>
          <t xml:space="preserve">98.00</t>
        </is>
      </c>
      <c r="F198">
        <v>3826.5306122449</v>
      </c>
      <c r="G198">
        <v>4951.92</v>
      </c>
      <c r="H198">
        <v>485288</v>
      </c>
      <c r="I198">
        <v>110288</v>
      </c>
      <c r="J198">
        <v>0.22726324087528</v>
      </c>
      <c r="K198">
        <f>IFERROR(ROUND(D198-MAX(I198,0)*03_Assumptions!$B$37,0),"")</f>
      </c>
      <c r="L198">
        <v>0</v>
      </c>
      <c r="M198"/>
      <c r="N198">
        <v>3</v>
      </c>
      <c r="O198"/>
      <c r="P198"/>
      <c r="Q198"/>
      <c r="R198" t="inlineStr">
        <is>
          <t xml:space="preserve">Habitaclia</t>
        </is>
      </c>
    </row>
    <row r="199">
      <c r="A199" t="inlineStr">
        <is>
          <t xml:space="preserve">YAE-jht::real-estate::42200-112332276</t>
        </is>
      </c>
      <c r="B199" t="inlineStr">
        <is>
          <t xml:space="preserve">Piso en venta en calle Boquerón, Divina Pastora en Marbella Pueblo en Marbella</t>
        </is>
      </c>
      <c r="C199" t="inlineStr">
        <is>
          <t xml:space="preserve">Marbella</t>
        </is>
      </c>
      <c r="D199">
        <v>280000</v>
      </c>
      <c r="E199" t="inlineStr">
        <is>
          <t xml:space="preserve">73.00</t>
        </is>
      </c>
      <c r="F199">
        <v>3835.6164383562</v>
      </c>
      <c r="G199">
        <v>4951.92</v>
      </c>
      <c r="H199">
        <v>361490</v>
      </c>
      <c r="I199">
        <v>81490</v>
      </c>
      <c r="J199">
        <v>0.22542843213215</v>
      </c>
      <c r="K199">
        <f>IFERROR(ROUND(D199-MAX(I199,0)*03_Assumptions!$B$37,0),"")</f>
      </c>
      <c r="L199">
        <v>0</v>
      </c>
      <c r="M199"/>
      <c r="N199">
        <v>3</v>
      </c>
      <c r="O199"/>
      <c r="P199" t="inlineStr">
        <is>
          <t xml:space="preserve">¡Oportunidad de Inversión!</t>
        </is>
      </c>
      <c r="Q199"/>
      <c r="R199" t="inlineStr">
        <is>
          <t xml:space="preserve">Yaencontre</t>
        </is>
      </c>
    </row>
    <row r="200">
      <c r="A200" t="inlineStr">
        <is>
          <t xml:space="preserve">HTC-23972000001906</t>
        </is>
      </c>
      <c r="B200" t="inlineStr">
        <is>
          <t xml:space="preserve">Piso Carretera de lomas de marbella. Apartamento de lujo con impresionantes vistas</t>
        </is>
      </c>
      <c r="C200" t="inlineStr">
        <is>
          <t xml:space="preserve">Marbella</t>
        </is>
      </c>
      <c r="D200">
        <v>770000</v>
      </c>
      <c r="E200" t="inlineStr">
        <is>
          <t xml:space="preserve">200.00</t>
        </is>
      </c>
      <c r="F200">
        <v>3850</v>
      </c>
      <c r="G200">
        <v>4951.92</v>
      </c>
      <c r="H200">
        <v>990384</v>
      </c>
      <c r="I200">
        <v>220384</v>
      </c>
      <c r="J200">
        <v>0.22252378875265</v>
      </c>
      <c r="K200">
        <f>IFERROR(ROUND(D200-MAX(I200,0)*03_Assumptions!$B$37,0),"")</f>
      </c>
      <c r="L200">
        <v>0</v>
      </c>
      <c r="M200"/>
      <c r="N200">
        <v>3</v>
      </c>
      <c r="O200"/>
      <c r="P200"/>
      <c r="Q200"/>
      <c r="R200" t="inlineStr">
        <is>
          <t xml:space="preserve">Habitaclia</t>
        </is>
      </c>
    </row>
    <row r="201">
      <c r="A201" t="inlineStr">
        <is>
          <t xml:space="preserve">FTC-189410747</t>
        </is>
      </c>
      <c r="B201" t="inlineStr">
        <is>
          <t xml:space="preserve">Apartamento en Calle Triguero, 16, Los Pacos</t>
        </is>
      </c>
      <c r="C201" t="inlineStr">
        <is>
          <t xml:space="preserve">Fuengirola</t>
        </is>
      </c>
      <c r="D201">
        <v>385000</v>
      </c>
      <c r="E201" t="inlineStr">
        <is>
          <t xml:space="preserve">109.00</t>
        </is>
      </c>
      <c r="F201">
        <v>3532.1100917431</v>
      </c>
      <c r="G201">
        <v>4540</v>
      </c>
      <c r="H201">
        <v>494860</v>
      </c>
      <c r="I201">
        <v>109860</v>
      </c>
      <c r="J201">
        <v>0.22200218243544</v>
      </c>
      <c r="K201">
        <f>IFERROR(ROUND(D201-MAX(I201,0)*03_Assumptions!$B$37,0),"")</f>
      </c>
      <c r="L201">
        <v>0</v>
      </c>
      <c r="M201"/>
      <c r="N201">
        <v>3</v>
      </c>
      <c r="O201"/>
      <c r="P201"/>
      <c r="Q201"/>
      <c r="R201" t="inlineStr">
        <is>
          <t xml:space="preserve">Fotocasa</t>
        </is>
      </c>
    </row>
    <row r="202">
      <c r="A202" t="inlineStr">
        <is>
          <t xml:space="preserve">IDL-112332125</t>
        </is>
      </c>
      <c r="B202" t="inlineStr">
        <is>
          <t xml:space="preserve">Flat / apartment in Calle Alverja, 5, Lucero, Madrid</t>
        </is>
      </c>
      <c r="C202" t="inlineStr">
        <is>
          <t xml:space="preserve">Madrid</t>
        </is>
      </c>
      <c r="D202">
        <v>1195</v>
      </c>
      <c r="E202" t="inlineStr">
        <is>
          <t xml:space="preserve">45.00</t>
        </is>
      </c>
      <c r="F202">
        <v>26.555555555556</v>
      </c>
      <c r="G202">
        <v>34</v>
      </c>
      <c r="H202">
        <v>1530</v>
      </c>
      <c r="I202">
        <v>335</v>
      </c>
      <c r="J202">
        <v>0.21895424836601</v>
      </c>
      <c r="K202">
        <f>IFERROR(ROUND(D202-MAX(I202,0)*03_Assumptions!$B$37,0),"")</f>
      </c>
      <c r="L202">
        <v>0</v>
      </c>
      <c r="M202"/>
      <c r="N202">
        <v>4</v>
      </c>
      <c r="O202"/>
      <c r="P202"/>
      <c r="Q202"/>
      <c r="R202" t="inlineStr">
        <is>
          <t xml:space="preserve">Idealista</t>
        </is>
      </c>
    </row>
    <row r="203">
      <c r="A203" t="inlineStr">
        <is>
          <t xml:space="preserve">YAE-jht::real-estate::93070-112339139</t>
        </is>
      </c>
      <c r="B203" t="inlineStr">
        <is>
          <t xml:space="preserve">Ático en venta en urbanización Marbella Hill Club, Nagüeles en Nagüeles-Milla de Oro en Marbella</t>
        </is>
      </c>
      <c r="C203" t="inlineStr">
        <is>
          <t xml:space="preserve">Marbella</t>
        </is>
      </c>
      <c r="D203">
        <v>1625000</v>
      </c>
      <c r="E203" t="inlineStr">
        <is>
          <t xml:space="preserve">420.00</t>
        </is>
      </c>
      <c r="F203">
        <v>3869.0476190476</v>
      </c>
      <c r="G203">
        <v>4951.92</v>
      </c>
      <c r="H203">
        <v>2079806</v>
      </c>
      <c r="I203">
        <v>454806</v>
      </c>
      <c r="J203">
        <v>0.218677276885</v>
      </c>
      <c r="K203">
        <f>IFERROR(ROUND(D203-MAX(I203,0)*03_Assumptions!$B$37,0),"")</f>
      </c>
      <c r="L203">
        <v>0</v>
      </c>
      <c r="M203"/>
      <c r="N203">
        <v>3</v>
      </c>
      <c r="O203"/>
      <c r="P203"/>
      <c r="Q203"/>
      <c r="R203" t="inlineStr">
        <is>
          <t xml:space="preserve">Yaencontre</t>
        </is>
      </c>
    </row>
    <row r="204">
      <c r="A204" t="inlineStr">
        <is>
          <t xml:space="preserve">YAE-jht::real-estate::48157-112399892</t>
        </is>
      </c>
      <c r="B204" t="inlineStr">
        <is>
          <t xml:space="preserve">Piso en venta, Las Gaviotas en Fuengirola</t>
        </is>
      </c>
      <c r="C204" t="inlineStr">
        <is>
          <t xml:space="preserve">Fuengirola</t>
        </is>
      </c>
      <c r="D204">
        <v>490000</v>
      </c>
      <c r="E204" t="inlineStr">
        <is>
          <t xml:space="preserve">138.00</t>
        </is>
      </c>
      <c r="F204">
        <v>3550.7246376812</v>
      </c>
      <c r="G204">
        <v>4540</v>
      </c>
      <c r="H204">
        <v>626520</v>
      </c>
      <c r="I204">
        <v>136520</v>
      </c>
      <c r="J204">
        <v>0.21790206218477</v>
      </c>
      <c r="K204">
        <f>IFERROR(ROUND(D204-MAX(I204,0)*03_Assumptions!$B$37,0),"")</f>
      </c>
      <c r="L204">
        <v>0</v>
      </c>
      <c r="M204"/>
      <c r="N204">
        <v>3</v>
      </c>
      <c r="O204"/>
      <c r="P204"/>
      <c r="Q204"/>
      <c r="R204" t="inlineStr">
        <is>
          <t xml:space="preserve">Yaencontre</t>
        </is>
      </c>
    </row>
    <row r="205">
      <c r="A205" t="inlineStr">
        <is>
          <t xml:space="preserve">HTC-23550000004177</t>
        </is>
      </c>
      <c r="B205" t="inlineStr">
        <is>
          <t xml:space="preserve">Piso Calle maria barranco. Descubre tu nuevo hogar en el corazón de fuengirola!</t>
        </is>
      </c>
      <c r="C205" t="inlineStr">
        <is>
          <t xml:space="preserve">Fuengirola</t>
        </is>
      </c>
      <c r="D205">
        <v>359000</v>
      </c>
      <c r="E205" t="inlineStr">
        <is>
          <t xml:space="preserve">101.00</t>
        </is>
      </c>
      <c r="F205">
        <v>3554.4554455446</v>
      </c>
      <c r="G205">
        <v>4540</v>
      </c>
      <c r="H205">
        <v>458540</v>
      </c>
      <c r="I205">
        <v>99540</v>
      </c>
      <c r="J205">
        <v>0.2170802983382</v>
      </c>
      <c r="K205">
        <f>IFERROR(ROUND(D205-MAX(I205,0)*03_Assumptions!$B$37,0),"")</f>
      </c>
      <c r="L205">
        <v>0</v>
      </c>
      <c r="M205"/>
      <c r="N205">
        <v>3</v>
      </c>
      <c r="O205"/>
      <c r="P205"/>
      <c r="Q205"/>
      <c r="R205" t="inlineStr">
        <is>
          <t xml:space="preserve">Habitaclia</t>
        </is>
      </c>
    </row>
    <row r="206">
      <c r="A206" t="inlineStr">
        <is>
          <t xml:space="preserve">HTC-36906000014573</t>
        </is>
      </c>
      <c r="B206" t="inlineStr">
        <is>
          <t xml:space="preserve">Apartamento en Calle el pinar. Piso de 111 m2 terraza de 25 m2 en altos de los monteros marbel</t>
        </is>
      </c>
      <c r="C206" t="inlineStr">
        <is>
          <t xml:space="preserve">Marbella</t>
        </is>
      </c>
      <c r="D206">
        <v>435000</v>
      </c>
      <c r="E206" t="inlineStr">
        <is>
          <t xml:space="preserve">111.00</t>
        </is>
      </c>
      <c r="F206">
        <v>3918.9189189189</v>
      </c>
      <c r="G206">
        <v>4951.92</v>
      </c>
      <c r="H206">
        <v>549663</v>
      </c>
      <c r="I206">
        <v>114663</v>
      </c>
      <c r="J206">
        <v>0.20860617317749</v>
      </c>
      <c r="K206">
        <f>IFERROR(ROUND(D206-MAX(I206,0)*03_Assumptions!$B$37,0),"")</f>
      </c>
      <c r="L206">
        <v>0</v>
      </c>
      <c r="M206"/>
      <c r="N206">
        <v>3</v>
      </c>
      <c r="O206"/>
      <c r="P206"/>
      <c r="Q206"/>
      <c r="R206" t="inlineStr">
        <is>
          <t xml:space="preserve">Habitaclia</t>
        </is>
      </c>
    </row>
    <row r="207">
      <c r="A207" t="inlineStr">
        <is>
          <t xml:space="preserve">HTC-58474000002068</t>
        </is>
      </c>
      <c r="B207" t="inlineStr">
        <is>
          <t xml:space="preserve">Apartamento Calle calle mistral. Lujosa vida costera en la mejor ubicación de la costa del sol</t>
        </is>
      </c>
      <c r="C207" t="inlineStr">
        <is>
          <t xml:space="preserve">Marbella</t>
        </is>
      </c>
      <c r="D207">
        <v>440000</v>
      </c>
      <c r="E207" t="inlineStr">
        <is>
          <t xml:space="preserve">112.00</t>
        </is>
      </c>
      <c r="F207">
        <v>3928.5714285714</v>
      </c>
      <c r="G207">
        <v>4951.92</v>
      </c>
      <c r="H207">
        <v>554615</v>
      </c>
      <c r="I207">
        <v>114615</v>
      </c>
      <c r="J207">
        <v>0.20665692729862</v>
      </c>
      <c r="K207">
        <f>IFERROR(ROUND(D207-MAX(I207,0)*03_Assumptions!$B$37,0),"")</f>
      </c>
      <c r="L207">
        <v>0</v>
      </c>
      <c r="M207"/>
      <c r="N207">
        <v>3</v>
      </c>
      <c r="O207"/>
      <c r="P207"/>
      <c r="Q207"/>
      <c r="R207" t="inlineStr">
        <is>
          <t xml:space="preserve">Habitaclia</t>
        </is>
      </c>
    </row>
    <row r="208">
      <c r="A208" t="inlineStr">
        <is>
          <t xml:space="preserve">HTC-59198000000010</t>
        </is>
      </c>
      <c r="B208" t="inlineStr">
        <is>
          <t xml:space="preserve">Piso en Las Brisas</t>
        </is>
      </c>
      <c r="C208" t="inlineStr">
        <is>
          <t xml:space="preserve">Marbella</t>
        </is>
      </c>
      <c r="D208">
        <v>650000</v>
      </c>
      <c r="E208" t="inlineStr">
        <is>
          <t xml:space="preserve">165.00</t>
        </is>
      </c>
      <c r="F208">
        <v>3939.3939393939</v>
      </c>
      <c r="G208">
        <v>4951.92</v>
      </c>
      <c r="H208">
        <v>817067</v>
      </c>
      <c r="I208">
        <v>167067</v>
      </c>
      <c r="J208">
        <v>0.204471409192</v>
      </c>
      <c r="K208">
        <f>IFERROR(ROUND(D208-MAX(I208,0)*03_Assumptions!$B$37,0),"")</f>
      </c>
      <c r="L208">
        <v>0</v>
      </c>
      <c r="M208"/>
      <c r="N208">
        <v>3</v>
      </c>
      <c r="O208"/>
      <c r="P208"/>
      <c r="Q208"/>
      <c r="R208" t="inlineStr">
        <is>
          <t xml:space="preserve">Habitaclia</t>
        </is>
      </c>
    </row>
    <row r="209">
      <c r="A209" t="inlineStr">
        <is>
          <t xml:space="preserve">HTC-37072000000070</t>
        </is>
      </c>
      <c r="B209" t="inlineStr">
        <is>
          <t xml:space="preserve">Piso en Costabella. Vivienda 2 dormitorios, lunamar.</t>
        </is>
      </c>
      <c r="C209" t="inlineStr">
        <is>
          <t xml:space="preserve">Marbella</t>
        </is>
      </c>
      <c r="D209">
        <v>430000</v>
      </c>
      <c r="E209" t="inlineStr">
        <is>
          <t xml:space="preserve">109.00</t>
        </is>
      </c>
      <c r="F209">
        <v>3944.9541284404</v>
      </c>
      <c r="G209">
        <v>4951.92</v>
      </c>
      <c r="H209">
        <v>539759</v>
      </c>
      <c r="I209">
        <v>109759</v>
      </c>
      <c r="J209">
        <v>0.20334857420145</v>
      </c>
      <c r="K209">
        <f>IFERROR(ROUND(D209-MAX(I209,0)*03_Assumptions!$B$37,0),"")</f>
      </c>
      <c r="L209">
        <v>0</v>
      </c>
      <c r="M209"/>
      <c r="N209">
        <v>3</v>
      </c>
      <c r="O209"/>
      <c r="P209"/>
      <c r="Q209"/>
      <c r="R209" t="inlineStr">
        <is>
          <t xml:space="preserve">Habitaclia</t>
        </is>
      </c>
    </row>
    <row r="210">
      <c r="A210" t="inlineStr">
        <is>
          <t xml:space="preserve">HTC-53129000000217</t>
        </is>
      </c>
      <c r="B210" t="inlineStr">
        <is>
          <t xml:space="preserve">Piso en Calle castilla 34. Piso en ventta san pedro alcantara</t>
        </is>
      </c>
      <c r="C210" t="inlineStr">
        <is>
          <t xml:space="preserve">Marbella</t>
        </is>
      </c>
      <c r="D210">
        <v>399000</v>
      </c>
      <c r="E210" t="inlineStr">
        <is>
          <t xml:space="preserve">101.00</t>
        </is>
      </c>
      <c r="F210">
        <v>3950.495049505</v>
      </c>
      <c r="G210">
        <v>4951.92</v>
      </c>
      <c r="H210">
        <v>500144</v>
      </c>
      <c r="I210">
        <v>101144</v>
      </c>
      <c r="J210">
        <v>0.20222963022324</v>
      </c>
      <c r="K210">
        <f>IFERROR(ROUND(D210-MAX(I210,0)*03_Assumptions!$B$37,0),"")</f>
      </c>
      <c r="L210">
        <v>0</v>
      </c>
      <c r="M210"/>
      <c r="N210">
        <v>3</v>
      </c>
      <c r="O210"/>
      <c r="P210"/>
      <c r="Q210"/>
      <c r="R210" t="inlineStr">
        <is>
          <t xml:space="preserve">Habitaclia</t>
        </is>
      </c>
    </row>
    <row r="211">
      <c r="A211" t="inlineStr">
        <is>
          <t xml:space="preserve">YAE-jht::real-estate::75646-promo-6-112392317</t>
        </is>
      </c>
      <c r="B211" t="inlineStr">
        <is>
          <t xml:space="preserve">Piso en venta, Rodeo Alto-Guadaiza-La Campana en Nueva Andalucía en Marbella</t>
        </is>
      </c>
      <c r="C211" t="inlineStr">
        <is>
          <t xml:space="preserve">Marbella</t>
        </is>
      </c>
      <c r="D211">
        <v>530000</v>
      </c>
      <c r="E211" t="inlineStr">
        <is>
          <t xml:space="preserve">134.00</t>
        </is>
      </c>
      <c r="F211">
        <v>3955.223880597</v>
      </c>
      <c r="G211">
        <v>4951.92</v>
      </c>
      <c r="H211">
        <v>663557</v>
      </c>
      <c r="I211">
        <v>133557</v>
      </c>
      <c r="J211">
        <v>0.20127468121516</v>
      </c>
      <c r="K211">
        <f>IFERROR(ROUND(D211-MAX(I211,0)*03_Assumptions!$B$37,0),"")</f>
      </c>
      <c r="L211">
        <v>0</v>
      </c>
      <c r="M211"/>
      <c r="N211">
        <v>3</v>
      </c>
      <c r="O211"/>
      <c r="P211"/>
      <c r="Q211"/>
      <c r="R211" t="inlineStr">
        <is>
          <t xml:space="preserve">Yaencontre</t>
        </is>
      </c>
    </row>
    <row r="212">
      <c r="A212" t="inlineStr">
        <is>
          <t xml:space="preserve">IDL-112392317</t>
        </is>
      </c>
      <c r="B212" t="inlineStr">
        <is>
          <t xml:space="preserve">Flat / apartment in Rodeo Alto-Guadaiza-La Campana, Marbella</t>
        </is>
      </c>
      <c r="C212" t="inlineStr">
        <is>
          <t xml:space="preserve">Marbella</t>
        </is>
      </c>
      <c r="D212">
        <v>530000</v>
      </c>
      <c r="E212" t="inlineStr">
        <is>
          <t xml:space="preserve">134.00</t>
        </is>
      </c>
      <c r="F212">
        <v>3955.223880597</v>
      </c>
      <c r="G212">
        <v>4951.92</v>
      </c>
      <c r="H212">
        <v>663557</v>
      </c>
      <c r="I212">
        <v>133557</v>
      </c>
      <c r="J212">
        <v>0.20127468121516</v>
      </c>
      <c r="K212">
        <f>IFERROR(ROUND(D212-MAX(I212,0)*03_Assumptions!$B$37,0),"")</f>
      </c>
      <c r="L212">
        <v>0</v>
      </c>
      <c r="M212"/>
      <c r="N212">
        <v>4</v>
      </c>
      <c r="O212"/>
      <c r="P212"/>
      <c r="Q212"/>
      <c r="R212" t="inlineStr">
        <is>
          <t xml:space="preserve">Idealista</t>
        </is>
      </c>
    </row>
    <row r="213">
      <c r="A213" t="inlineStr">
        <is>
          <t xml:space="preserve">YAE-jht::real-estate::44344-112369357</t>
        </is>
      </c>
      <c r="B213" t="inlineStr">
        <is>
          <t xml:space="preserve">Piso en venta, Las Brisas en Nueva Andalucía en Marbella</t>
        </is>
      </c>
      <c r="C213" t="inlineStr">
        <is>
          <t xml:space="preserve">Marbella</t>
        </is>
      </c>
      <c r="D213">
        <v>455000</v>
      </c>
      <c r="E213" t="inlineStr">
        <is>
          <t xml:space="preserve">115.00</t>
        </is>
      </c>
      <c r="F213">
        <v>3956.5217391304</v>
      </c>
      <c r="G213">
        <v>4951.92</v>
      </c>
      <c r="H213">
        <v>569471</v>
      </c>
      <c r="I213">
        <v>114471</v>
      </c>
      <c r="J213">
        <v>0.20101258923197</v>
      </c>
      <c r="K213">
        <f>IFERROR(ROUND(D213-MAX(I213,0)*03_Assumptions!$B$37,0),"")</f>
      </c>
      <c r="L213">
        <v>0</v>
      </c>
      <c r="M213"/>
      <c r="N213">
        <v>3</v>
      </c>
      <c r="O213"/>
      <c r="P213"/>
      <c r="Q213"/>
      <c r="R213" t="inlineStr">
        <is>
          <t xml:space="preserve">Yaencontre</t>
        </is>
      </c>
    </row>
    <row r="214">
      <c r="A214" t="inlineStr">
        <is>
          <t xml:space="preserve">HTC-23150000001225</t>
        </is>
      </c>
      <c r="B214" t="inlineStr">
        <is>
          <t xml:space="preserve">Dúplex Bulevar príncipe alfonso de hohenlohe. Marbella real giralda</t>
        </is>
      </c>
      <c r="C214" t="inlineStr">
        <is>
          <t xml:space="preserve">Marbella</t>
        </is>
      </c>
      <c r="D214">
        <v>785000</v>
      </c>
      <c r="E214" t="inlineStr">
        <is>
          <t xml:space="preserve">198.00</t>
        </is>
      </c>
      <c r="F214">
        <v>3964.6464646465</v>
      </c>
      <c r="G214">
        <v>4951.92</v>
      </c>
      <c r="H214">
        <v>980480</v>
      </c>
      <c r="I214">
        <v>195480</v>
      </c>
      <c r="J214">
        <v>0.19937186694323</v>
      </c>
      <c r="K214">
        <f>IFERROR(ROUND(D214-MAX(I214,0)*03_Assumptions!$B$37,0),"")</f>
      </c>
      <c r="L214">
        <v>0</v>
      </c>
      <c r="M214"/>
      <c r="N214">
        <v>3</v>
      </c>
      <c r="O214"/>
      <c r="P214"/>
      <c r="Q214"/>
      <c r="R214" t="inlineStr">
        <is>
          <t xml:space="preserve">Habitaclia</t>
        </is>
      </c>
    </row>
    <row r="215">
      <c r="A215" t="inlineStr">
        <is>
          <t xml:space="preserve">IDL-108999875</t>
        </is>
      </c>
      <c r="B215" t="inlineStr">
        <is>
          <t xml:space="preserve">Flat / apartment in Avenida Fuengirola, El Higuerón, Fuengirola</t>
        </is>
      </c>
      <c r="C215" t="inlineStr">
        <is>
          <t xml:space="preserve">Fuengirola</t>
        </is>
      </c>
      <c r="D215">
        <v>549000</v>
      </c>
      <c r="E215" t="inlineStr">
        <is>
          <t xml:space="preserve">151.00</t>
        </is>
      </c>
      <c r="F215">
        <v>3635.761589404</v>
      </c>
      <c r="G215">
        <v>4540</v>
      </c>
      <c r="H215">
        <v>685540</v>
      </c>
      <c r="I215">
        <v>136540</v>
      </c>
      <c r="J215">
        <v>0.19917145607842</v>
      </c>
      <c r="K215">
        <f>IFERROR(ROUND(D215-MAX(I215,0)*03_Assumptions!$B$37,0),"")</f>
      </c>
      <c r="L215">
        <v>0</v>
      </c>
      <c r="M215"/>
      <c r="N215">
        <v>3</v>
      </c>
      <c r="O215"/>
      <c r="P215"/>
      <c r="Q215"/>
      <c r="R215" t="inlineStr">
        <is>
          <t xml:space="preserve">Idealista</t>
        </is>
      </c>
    </row>
    <row r="216">
      <c r="A216" t="inlineStr">
        <is>
          <t xml:space="preserve">FTC-20561853</t>
        </is>
      </c>
      <c r="B216" t="inlineStr">
        <is>
          <t xml:space="preserve">Obra Nueva  · Planta baja con terraza en Calle Torrevigía, Miraflores</t>
        </is>
      </c>
      <c r="C216" t="inlineStr">
        <is>
          <t xml:space="preserve">Marbella</t>
        </is>
      </c>
      <c r="D216">
        <v>620000</v>
      </c>
      <c r="E216" t="inlineStr">
        <is>
          <t xml:space="preserve">156.00</t>
        </is>
      </c>
      <c r="F216">
        <v>3974.358974359</v>
      </c>
      <c r="G216">
        <v>4951.92</v>
      </c>
      <c r="H216">
        <v>772500</v>
      </c>
      <c r="I216">
        <v>152500</v>
      </c>
      <c r="J216">
        <v>0.19741050453986</v>
      </c>
      <c r="K216">
        <f>IFERROR(ROUND(D216-MAX(I216,0)*03_Assumptions!$B$37,0),"")</f>
      </c>
      <c r="L216">
        <v>0</v>
      </c>
      <c r="M216"/>
      <c r="N216">
        <v>4</v>
      </c>
      <c r="O216"/>
      <c r="P216"/>
      <c r="Q216"/>
      <c r="R216" t="inlineStr">
        <is>
          <t xml:space="preserve">Fotocasa</t>
        </is>
      </c>
    </row>
    <row r="217">
      <c r="A217" t="inlineStr">
        <is>
          <t xml:space="preserve">HTC-55824000001985</t>
        </is>
      </c>
      <c r="B217" t="inlineStr">
        <is>
          <t xml:space="preserve">Planta baja Calle torrevigía</t>
        </is>
      </c>
      <c r="C217" t="inlineStr">
        <is>
          <t xml:space="preserve">Marbella</t>
        </is>
      </c>
      <c r="D217">
        <v>620000</v>
      </c>
      <c r="E217" t="inlineStr">
        <is>
          <t xml:space="preserve">156.00</t>
        </is>
      </c>
      <c r="F217">
        <v>3974.358974359</v>
      </c>
      <c r="G217">
        <v>4951.92</v>
      </c>
      <c r="H217">
        <v>772500</v>
      </c>
      <c r="I217">
        <v>152500</v>
      </c>
      <c r="J217">
        <v>0.19741050453986</v>
      </c>
      <c r="K217">
        <f>IFERROR(ROUND(D217-MAX(I217,0)*03_Assumptions!$B$37,0),"")</f>
      </c>
      <c r="L217">
        <v>0</v>
      </c>
      <c r="M217"/>
      <c r="N217">
        <v>4</v>
      </c>
      <c r="O217"/>
      <c r="P217"/>
      <c r="Q217"/>
      <c r="R217" t="inlineStr">
        <is>
          <t xml:space="preserve">Habitaclia</t>
        </is>
      </c>
    </row>
    <row r="218">
      <c r="A218" t="inlineStr">
        <is>
          <t xml:space="preserve">YAE-jht::real-estate::48145-112329718</t>
        </is>
      </c>
      <c r="B218" t="inlineStr">
        <is>
          <t xml:space="preserve">Ático en venta, Sierra Blanca en Nagüeles-Milla de Oro en Marbella</t>
        </is>
      </c>
      <c r="C218" t="inlineStr">
        <is>
          <t xml:space="preserve">Marbella</t>
        </is>
      </c>
      <c r="D218">
        <v>1595000</v>
      </c>
      <c r="E218" t="inlineStr">
        <is>
          <t xml:space="preserve">401.00</t>
        </is>
      </c>
      <c r="F218">
        <v>3977.5561097257</v>
      </c>
      <c r="G218">
        <v>4951.92</v>
      </c>
      <c r="H218">
        <v>1985720</v>
      </c>
      <c r="I218">
        <v>390720</v>
      </c>
      <c r="J218">
        <v>0.19676486903551</v>
      </c>
      <c r="K218">
        <f>IFERROR(ROUND(D218-MAX(I218,0)*03_Assumptions!$B$37,0),"")</f>
      </c>
      <c r="L218">
        <v>0</v>
      </c>
      <c r="M218"/>
      <c r="N218">
        <v>3</v>
      </c>
      <c r="O218"/>
      <c r="P218"/>
      <c r="Q218"/>
      <c r="R218" t="inlineStr">
        <is>
          <t xml:space="preserve">Yaencontre</t>
        </is>
      </c>
    </row>
    <row r="219">
      <c r="A219" t="inlineStr">
        <is>
          <t xml:space="preserve">YAE-jht::real-estate::89339-112347395</t>
        </is>
      </c>
      <c r="B219" t="inlineStr">
        <is>
          <t xml:space="preserve">Piso en venta en calle El Pinar, Alto de los Monteros en Rio Real-Los Monteros en Marbella</t>
        </is>
      </c>
      <c r="C219" t="inlineStr">
        <is>
          <t xml:space="preserve">Marbella</t>
        </is>
      </c>
      <c r="D219">
        <v>398000</v>
      </c>
      <c r="E219" t="inlineStr">
        <is>
          <t xml:space="preserve">100.00</t>
        </is>
      </c>
      <c r="F219">
        <v>3980</v>
      </c>
      <c r="G219">
        <v>4951.92</v>
      </c>
      <c r="H219">
        <v>495192</v>
      </c>
      <c r="I219">
        <v>97192</v>
      </c>
      <c r="J219">
        <v>0.19627134525598</v>
      </c>
      <c r="K219">
        <f>IFERROR(ROUND(D219-MAX(I219,0)*03_Assumptions!$B$37,0),"")</f>
      </c>
      <c r="L219">
        <v>0</v>
      </c>
      <c r="M219"/>
      <c r="N219">
        <v>3</v>
      </c>
      <c r="O219"/>
      <c r="P219" t="inlineStr">
        <is>
          <t xml:space="preserve">Oportunidad única</t>
        </is>
      </c>
      <c r="Q219"/>
      <c r="R219" t="inlineStr">
        <is>
          <t xml:space="preserve">Yaencontre</t>
        </is>
      </c>
    </row>
    <row r="220">
      <c r="A220" t="inlineStr">
        <is>
          <t xml:space="preserve">YAE-jht::real-estate::86958-112340145</t>
        </is>
      </c>
      <c r="B220" t="inlineStr">
        <is>
          <t xml:space="preserve">Piso en venta en calle Santa Ana, La Merced en Marbella Pueblo en Marbella</t>
        </is>
      </c>
      <c r="C220" t="inlineStr">
        <is>
          <t xml:space="preserve">Marbella</t>
        </is>
      </c>
      <c r="D220">
        <v>478000</v>
      </c>
      <c r="E220" t="inlineStr">
        <is>
          <t xml:space="preserve">120.00</t>
        </is>
      </c>
      <c r="F220">
        <v>3983.3333333333</v>
      </c>
      <c r="G220">
        <v>4951.92</v>
      </c>
      <c r="H220">
        <v>594230</v>
      </c>
      <c r="I220">
        <v>116230</v>
      </c>
      <c r="J220">
        <v>0.19559820567914</v>
      </c>
      <c r="K220">
        <f>IFERROR(ROUND(D220-MAX(I220,0)*03_Assumptions!$B$37,0),"")</f>
      </c>
      <c r="L220">
        <v>0</v>
      </c>
      <c r="M220"/>
      <c r="N220">
        <v>3</v>
      </c>
      <c r="O220"/>
      <c r="P220"/>
      <c r="Q220"/>
      <c r="R220" t="inlineStr">
        <is>
          <t xml:space="preserve">Yaencontre</t>
        </is>
      </c>
    </row>
    <row r="221">
      <c r="A221" t="inlineStr">
        <is>
          <t xml:space="preserve">HTC-59691000000003</t>
        </is>
      </c>
      <c r="B221" t="inlineStr">
        <is>
          <t xml:space="preserve">Ático Calle sur. Ático con espectacular terraza en san pedro alcántara</t>
        </is>
      </c>
      <c r="C221" t="inlineStr">
        <is>
          <t xml:space="preserve">Marbella</t>
        </is>
      </c>
      <c r="D221">
        <v>650000</v>
      </c>
      <c r="E221" t="inlineStr">
        <is>
          <t xml:space="preserve">163.00</t>
        </is>
      </c>
      <c r="F221">
        <v>3987.7300613497</v>
      </c>
      <c r="G221">
        <v>4951.92</v>
      </c>
      <c r="H221">
        <v>807163</v>
      </c>
      <c r="I221">
        <v>157163</v>
      </c>
      <c r="J221">
        <v>0.19471032218822</v>
      </c>
      <c r="K221">
        <f>IFERROR(ROUND(D221-MAX(I221,0)*03_Assumptions!$B$37,0),"")</f>
      </c>
      <c r="L221">
        <v>0</v>
      </c>
      <c r="M221"/>
      <c r="N221">
        <v>3</v>
      </c>
      <c r="O221"/>
      <c r="P221"/>
      <c r="Q221"/>
      <c r="R221" t="inlineStr">
        <is>
          <t xml:space="preserve">Habitaclia</t>
        </is>
      </c>
    </row>
    <row r="222">
      <c r="A222" t="inlineStr">
        <is>
          <t xml:space="preserve">HTC-50519000000547</t>
        </is>
      </c>
      <c r="B222" t="inlineStr">
        <is>
          <t xml:space="preserve">Apartamento en Rodeo Alto - Guadaiza - La Campana</t>
        </is>
      </c>
      <c r="C222" t="inlineStr">
        <is>
          <t xml:space="preserve">Marbella</t>
        </is>
      </c>
      <c r="D222">
        <v>435000</v>
      </c>
      <c r="E222" t="inlineStr">
        <is>
          <t xml:space="preserve">109.00</t>
        </is>
      </c>
      <c r="F222">
        <v>3990.8256880734</v>
      </c>
      <c r="G222">
        <v>4951.92</v>
      </c>
      <c r="H222">
        <v>539759</v>
      </c>
      <c r="I222">
        <v>104759</v>
      </c>
      <c r="J222">
        <v>0.19408518552937</v>
      </c>
      <c r="K222">
        <f>IFERROR(ROUND(D222-MAX(I222,0)*03_Assumptions!$B$37,0),"")</f>
      </c>
      <c r="L222">
        <v>0</v>
      </c>
      <c r="M222"/>
      <c r="N222">
        <v>3</v>
      </c>
      <c r="O222"/>
      <c r="P222"/>
      <c r="Q222"/>
      <c r="R222" t="inlineStr">
        <is>
          <t xml:space="preserve">Habitaclia</t>
        </is>
      </c>
    </row>
    <row r="223">
      <c r="A223" t="inlineStr">
        <is>
          <t xml:space="preserve">HTC-54079000000119</t>
        </is>
      </c>
      <c r="B223" t="inlineStr">
        <is>
          <t xml:space="preserve">Piso en Ricardo Soriano</t>
        </is>
      </c>
      <c r="C223" t="inlineStr">
        <is>
          <t xml:space="preserve">Marbella</t>
        </is>
      </c>
      <c r="D223">
        <v>779500</v>
      </c>
      <c r="E223" t="inlineStr">
        <is>
          <t xml:space="preserve">195.00</t>
        </is>
      </c>
      <c r="F223">
        <v>3997.4358974359</v>
      </c>
      <c r="G223">
        <v>4951.92</v>
      </c>
      <c r="H223">
        <v>965624</v>
      </c>
      <c r="I223">
        <v>186124</v>
      </c>
      <c r="J223">
        <v>0.19275030746945</v>
      </c>
      <c r="K223">
        <f>IFERROR(ROUND(D223-MAX(I223,0)*03_Assumptions!$B$37,0),"")</f>
      </c>
      <c r="L223">
        <v>0</v>
      </c>
      <c r="M223"/>
      <c r="N223">
        <v>3</v>
      </c>
      <c r="O223"/>
      <c r="P223"/>
      <c r="Q223"/>
      <c r="R223" t="inlineStr">
        <is>
          <t xml:space="preserve">Habitaclia</t>
        </is>
      </c>
    </row>
    <row r="224">
      <c r="A224" t="inlineStr">
        <is>
          <t xml:space="preserve">YAE-jht::real-estate::88518-112311019</t>
        </is>
      </c>
      <c r="B224" t="inlineStr">
        <is>
          <t xml:space="preserve">Piso en venta en calle Osa Mayor, Los Naranjos en Nueva Andalucía en Marbella</t>
        </is>
      </c>
      <c r="C224" t="inlineStr">
        <is>
          <t xml:space="preserve">Marbella</t>
        </is>
      </c>
      <c r="D224">
        <v>1100000</v>
      </c>
      <c r="E224" t="inlineStr">
        <is>
          <t xml:space="preserve">275.00</t>
        </is>
      </c>
      <c r="F224">
        <v>4000</v>
      </c>
      <c r="G224">
        <v>4951.92</v>
      </c>
      <c r="H224">
        <v>1361778</v>
      </c>
      <c r="I224">
        <v>261778</v>
      </c>
      <c r="J224">
        <v>0.19223250779496</v>
      </c>
      <c r="K224">
        <f>IFERROR(ROUND(D224-MAX(I224,0)*03_Assumptions!$B$37,0),"")</f>
      </c>
      <c r="L224">
        <v>0</v>
      </c>
      <c r="M224"/>
      <c r="N224">
        <v>3</v>
      </c>
      <c r="O224"/>
      <c r="P224"/>
      <c r="Q224"/>
      <c r="R224" t="inlineStr">
        <is>
          <t xml:space="preserve">Yaencontre</t>
        </is>
      </c>
    </row>
    <row r="225">
      <c r="A225" t="inlineStr">
        <is>
          <t xml:space="preserve">IDL-112395368</t>
        </is>
      </c>
      <c r="B225" t="inlineStr">
        <is>
          <t xml:space="preserve">Detached house in Lugar Urbanizacion Nueva Alcantara, 10 V, Linda Vista-Nueva Alcántara-Cortijo Blanco, Marbella</t>
        </is>
      </c>
      <c r="C225" t="inlineStr">
        <is>
          <t xml:space="preserve">Marbella</t>
        </is>
      </c>
      <c r="D225">
        <v>3400000</v>
      </c>
      <c r="E225" t="inlineStr">
        <is>
          <t xml:space="preserve">850.00</t>
        </is>
      </c>
      <c r="F225">
        <v>4000</v>
      </c>
      <c r="G225">
        <v>4951.92</v>
      </c>
      <c r="H225">
        <v>4209132</v>
      </c>
      <c r="I225">
        <v>809132</v>
      </c>
      <c r="J225">
        <v>0.19223250779496</v>
      </c>
      <c r="K225">
        <f>IFERROR(ROUND(D225-MAX(I225,0)*03_Assumptions!$B$37,0),"")</f>
      </c>
      <c r="L225">
        <v>0</v>
      </c>
      <c r="M225"/>
      <c r="N225">
        <v>4</v>
      </c>
      <c r="O225"/>
      <c r="P225"/>
      <c r="Q225"/>
      <c r="R225" t="inlineStr">
        <is>
          <t xml:space="preserve">Idealista</t>
        </is>
      </c>
    </row>
    <row r="226">
      <c r="A226" t="inlineStr">
        <is>
          <t xml:space="preserve">HTC-23979000001217</t>
        </is>
      </c>
      <c r="B226" t="inlineStr">
        <is>
          <t xml:space="preserve">Apartamento en Rodeo Alto - Guadaiza - La Campana. Luminoso apartamento en nueva andalucía, una oportunidad para vi</t>
        </is>
      </c>
      <c r="C226" t="inlineStr">
        <is>
          <t xml:space="preserve">Marbella</t>
        </is>
      </c>
      <c r="D226">
        <v>425000</v>
      </c>
      <c r="E226" t="inlineStr">
        <is>
          <t xml:space="preserve">106.00</t>
        </is>
      </c>
      <c r="F226">
        <v>4009.4339622642</v>
      </c>
      <c r="G226">
        <v>4951.92</v>
      </c>
      <c r="H226">
        <v>524904</v>
      </c>
      <c r="I226">
        <v>99904</v>
      </c>
      <c r="J226">
        <v>0.19032739578504</v>
      </c>
      <c r="K226">
        <f>IFERROR(ROUND(D226-MAX(I226,0)*03_Assumptions!$B$37,0),"")</f>
      </c>
      <c r="L226">
        <v>0</v>
      </c>
      <c r="M226"/>
      <c r="N226">
        <v>3</v>
      </c>
      <c r="O226"/>
      <c r="P226"/>
      <c r="Q226"/>
      <c r="R226" t="inlineStr">
        <is>
          <t xml:space="preserve">Habitaclia</t>
        </is>
      </c>
    </row>
    <row r="227">
      <c r="A227" t="inlineStr">
        <is>
          <t xml:space="preserve">HTC-49302000000084</t>
        </is>
      </c>
      <c r="B227" t="inlineStr">
        <is>
          <t xml:space="preserve">Piso en Calle río elba 3. ? ubicación, estilo y calidad de vida en el corazón de marbella</t>
        </is>
      </c>
      <c r="C227" t="inlineStr">
        <is>
          <t xml:space="preserve">Marbella</t>
        </is>
      </c>
      <c r="D227">
        <v>385000</v>
      </c>
      <c r="E227" t="inlineStr">
        <is>
          <t xml:space="preserve">96.00</t>
        </is>
      </c>
      <c r="F227">
        <v>4010.4166666667</v>
      </c>
      <c r="G227">
        <v>4951.92</v>
      </c>
      <c r="H227">
        <v>475384</v>
      </c>
      <c r="I227">
        <v>90384</v>
      </c>
      <c r="J227">
        <v>0.19012894661734</v>
      </c>
      <c r="K227">
        <f>IFERROR(ROUND(D227-MAX(I227,0)*03_Assumptions!$B$37,0),"")</f>
      </c>
      <c r="L227">
        <v>0</v>
      </c>
      <c r="M227"/>
      <c r="N227">
        <v>3</v>
      </c>
      <c r="O227"/>
      <c r="P227"/>
      <c r="Q227"/>
      <c r="R227" t="inlineStr">
        <is>
          <t xml:space="preserve">Habitaclia</t>
        </is>
      </c>
    </row>
    <row r="228">
      <c r="A228" t="inlineStr">
        <is>
          <t xml:space="preserve">HTC-32407000001203</t>
        </is>
      </c>
      <c r="B228" t="inlineStr">
        <is>
          <t xml:space="preserve">Apartamento en Guadalmina Alta. Espacioso apartamento en primera línea de golf en guadalmina alt</t>
        </is>
      </c>
      <c r="C228" t="inlineStr">
        <is>
          <t xml:space="preserve">Marbella</t>
        </is>
      </c>
      <c r="D228">
        <v>435000</v>
      </c>
      <c r="E228" t="inlineStr">
        <is>
          <t xml:space="preserve">108.00</t>
        </is>
      </c>
      <c r="F228">
        <v>4027.7777777778</v>
      </c>
      <c r="G228">
        <v>4951.92</v>
      </c>
      <c r="H228">
        <v>534807</v>
      </c>
      <c r="I228">
        <v>99807</v>
      </c>
      <c r="J228">
        <v>0.18662301132131</v>
      </c>
      <c r="K228">
        <f>IFERROR(ROUND(D228-MAX(I228,0)*03_Assumptions!$B$37,0),"")</f>
      </c>
      <c r="L228">
        <v>0</v>
      </c>
      <c r="M228"/>
      <c r="N228">
        <v>3</v>
      </c>
      <c r="O228"/>
      <c r="P228"/>
      <c r="Q228"/>
      <c r="R228" t="inlineStr">
        <is>
          <t xml:space="preserve">Habitaclia</t>
        </is>
      </c>
    </row>
    <row r="229">
      <c r="A229" t="inlineStr">
        <is>
          <t xml:space="preserve">YAE-jht::real-estate::45522-112329361</t>
        </is>
      </c>
      <c r="B229" t="inlineStr">
        <is>
          <t xml:space="preserve">Piso en venta en calle Buenaventura, Torrecilla-La Cañada en Marbella Pueblo en Marbella</t>
        </is>
      </c>
      <c r="C229" t="inlineStr">
        <is>
          <t xml:space="preserve">Marbella</t>
        </is>
      </c>
      <c r="D229">
        <v>645000</v>
      </c>
      <c r="E229" t="inlineStr">
        <is>
          <t xml:space="preserve">160.00</t>
        </is>
      </c>
      <c r="F229">
        <v>4031.25</v>
      </c>
      <c r="G229">
        <v>4951.92</v>
      </c>
      <c r="H229">
        <v>792307</v>
      </c>
      <c r="I229">
        <v>147307</v>
      </c>
      <c r="J229">
        <v>0.1859218242621</v>
      </c>
      <c r="K229">
        <f>IFERROR(ROUND(D229-MAX(I229,0)*03_Assumptions!$B$37,0),"")</f>
      </c>
      <c r="L229">
        <v>0</v>
      </c>
      <c r="M229"/>
      <c r="N229">
        <v>3</v>
      </c>
      <c r="O229"/>
      <c r="P229"/>
      <c r="Q229"/>
      <c r="R229" t="inlineStr">
        <is>
          <t xml:space="preserve">Yaencontre</t>
        </is>
      </c>
    </row>
    <row r="230">
      <c r="A230" t="inlineStr">
        <is>
          <t xml:space="preserve">YAE-jht::real-estate::76507-112335374</t>
        </is>
      </c>
      <c r="B230" t="inlineStr">
        <is>
          <t xml:space="preserve">Piso en venta en urbanización Golf Río Real, Río Real en Rio Real-Los Monteros en Marbella</t>
        </is>
      </c>
      <c r="C230" t="inlineStr">
        <is>
          <t xml:space="preserve">Marbella</t>
        </is>
      </c>
      <c r="D230">
        <v>440000</v>
      </c>
      <c r="E230" t="inlineStr">
        <is>
          <t xml:space="preserve">109.00</t>
        </is>
      </c>
      <c r="F230">
        <v>4036.6972477064</v>
      </c>
      <c r="G230">
        <v>4951.92</v>
      </c>
      <c r="H230">
        <v>539759</v>
      </c>
      <c r="I230">
        <v>99759</v>
      </c>
      <c r="J230">
        <v>0.1848217968573</v>
      </c>
      <c r="K230">
        <f>IFERROR(ROUND(D230-MAX(I230,0)*03_Assumptions!$B$37,0),"")</f>
      </c>
      <c r="L230">
        <v>0</v>
      </c>
      <c r="M230"/>
      <c r="N230">
        <v>3</v>
      </c>
      <c r="O230"/>
      <c r="P230"/>
      <c r="Q230"/>
      <c r="R230" t="inlineStr">
        <is>
          <t xml:space="preserve">Yaencontre</t>
        </is>
      </c>
    </row>
    <row r="231">
      <c r="A231" t="inlineStr">
        <is>
          <t xml:space="preserve">YAE-jht::real-estate::48145-112378639</t>
        </is>
      </c>
      <c r="B231" t="inlineStr">
        <is>
          <t xml:space="preserve">Ático en venta, La Carolina-Guadalpín en Nagüeles-Milla de Oro en Marbella</t>
        </is>
      </c>
      <c r="C231" t="inlineStr">
        <is>
          <t xml:space="preserve">Marbella</t>
        </is>
      </c>
      <c r="D231">
        <v>590000</v>
      </c>
      <c r="E231" t="inlineStr">
        <is>
          <t xml:space="preserve">146.00</t>
        </is>
      </c>
      <c r="F231">
        <v>4041.095890411</v>
      </c>
      <c r="G231">
        <v>4951.92</v>
      </c>
      <c r="H231">
        <v>722980</v>
      </c>
      <c r="I231">
        <v>132980</v>
      </c>
      <c r="J231">
        <v>0.18393352671066</v>
      </c>
      <c r="K231">
        <f>IFERROR(ROUND(D231-MAX(I231,0)*03_Assumptions!$B$37,0),"")</f>
      </c>
      <c r="L231">
        <v>0</v>
      </c>
      <c r="M231"/>
      <c r="N231">
        <v>3</v>
      </c>
      <c r="O231"/>
      <c r="P231"/>
      <c r="Q231"/>
      <c r="R231" t="inlineStr">
        <is>
          <t xml:space="preserve">Yaencontre</t>
        </is>
      </c>
    </row>
    <row r="232">
      <c r="A232" t="inlineStr">
        <is>
          <t xml:space="preserve">HTC-53129000000300</t>
        </is>
      </c>
      <c r="B232" t="inlineStr">
        <is>
          <t xml:space="preserve">Piso en Camino cortes 11p. Excelente viviendas en guadalmina alta.</t>
        </is>
      </c>
      <c r="C232" t="inlineStr">
        <is>
          <t xml:space="preserve">Marbella</t>
        </is>
      </c>
      <c r="D232">
        <v>465000</v>
      </c>
      <c r="E232" t="inlineStr">
        <is>
          <t xml:space="preserve">115.00</t>
        </is>
      </c>
      <c r="F232">
        <v>4043.4782608696</v>
      </c>
      <c r="G232">
        <v>4951.92</v>
      </c>
      <c r="H232">
        <v>569471</v>
      </c>
      <c r="I232">
        <v>104471</v>
      </c>
      <c r="J232">
        <v>0.18345242635795</v>
      </c>
      <c r="K232">
        <f>IFERROR(ROUND(D232-MAX(I232,0)*03_Assumptions!$B$37,0),"")</f>
      </c>
      <c r="L232">
        <v>0</v>
      </c>
      <c r="M232"/>
      <c r="N232">
        <v>3</v>
      </c>
      <c r="O232"/>
      <c r="P232"/>
      <c r="Q232"/>
      <c r="R232" t="inlineStr">
        <is>
          <t xml:space="preserve">Habitaclia</t>
        </is>
      </c>
    </row>
    <row r="233">
      <c r="A233" t="inlineStr">
        <is>
          <t xml:space="preserve">YAE-jht::real-estate::85545-112363154</t>
        </is>
      </c>
      <c r="B233" t="inlineStr">
        <is>
          <t xml:space="preserve">Dúplex en venta en calle Alcaucinnaranjos Marbell, La Dama de Noche-La Alzambra en Nueva Andalucía en Marbella</t>
        </is>
      </c>
      <c r="C233" t="inlineStr">
        <is>
          <t xml:space="preserve">Marbella</t>
        </is>
      </c>
      <c r="D233">
        <v>530000</v>
      </c>
      <c r="E233" t="inlineStr">
        <is>
          <t xml:space="preserve">131.00</t>
        </is>
      </c>
      <c r="F233">
        <v>4045.8015267176</v>
      </c>
      <c r="G233">
        <v>4951.92</v>
      </c>
      <c r="H233">
        <v>648702</v>
      </c>
      <c r="I233">
        <v>118702</v>
      </c>
      <c r="J233">
        <v>0.18298326170101</v>
      </c>
      <c r="K233">
        <f>IFERROR(ROUND(D233-MAX(I233,0)*03_Assumptions!$B$37,0),"")</f>
      </c>
      <c r="L233">
        <v>0</v>
      </c>
      <c r="M233"/>
      <c r="N233">
        <v>3</v>
      </c>
      <c r="O233"/>
      <c r="P233"/>
      <c r="Q233"/>
      <c r="R233" t="inlineStr">
        <is>
          <t xml:space="preserve">Yaencontre</t>
        </is>
      </c>
    </row>
    <row r="234">
      <c r="A234" t="inlineStr">
        <is>
          <t xml:space="preserve">PIS-66685161150_106100</t>
        </is>
      </c>
      <c r="B234" t="inlineStr">
        <is>
          <t xml:space="preserve">Piso en calle de Dulce Chacón</t>
        </is>
      </c>
      <c r="C234" t="inlineStr">
        <is>
          <t xml:space="preserve">Madrid</t>
        </is>
      </c>
      <c r="D234">
        <v>1390</v>
      </c>
      <c r="E234" t="inlineStr">
        <is>
          <t xml:space="preserve">50.00</t>
        </is>
      </c>
      <c r="F234">
        <v>27.8</v>
      </c>
      <c r="G234">
        <v>34</v>
      </c>
      <c r="H234">
        <v>1700</v>
      </c>
      <c r="I234">
        <v>310</v>
      </c>
      <c r="J234">
        <v>0.18235294117647</v>
      </c>
      <c r="K234">
        <f>IFERROR(ROUND(D234-MAX(I234,0)*03_Assumptions!$B$37,0),"")</f>
      </c>
      <c r="L234">
        <v>0</v>
      </c>
      <c r="M234"/>
      <c r="N234">
        <v>4</v>
      </c>
      <c r="O234"/>
      <c r="P234"/>
      <c r="Q234"/>
      <c r="R234" t="inlineStr">
        <is>
          <t xml:space="preserve">Pisos</t>
        </is>
      </c>
    </row>
    <row r="235">
      <c r="A235" t="inlineStr">
        <is>
          <t xml:space="preserve">HTC-36866000000023</t>
        </is>
      </c>
      <c r="B235" t="inlineStr">
        <is>
          <t xml:space="preserve">Piso en Calle pino real 3. Piso en jardines de lunamar, 2 dormitorios a un paso de la play</t>
        </is>
      </c>
      <c r="C235" t="inlineStr">
        <is>
          <t xml:space="preserve">Marbella</t>
        </is>
      </c>
      <c r="D235">
        <v>430000</v>
      </c>
      <c r="E235" t="inlineStr">
        <is>
          <t xml:space="preserve">106.00</t>
        </is>
      </c>
      <c r="F235">
        <v>4056.6037735849</v>
      </c>
      <c r="G235">
        <v>4951.92</v>
      </c>
      <c r="H235">
        <v>524904</v>
      </c>
      <c r="I235">
        <v>94904</v>
      </c>
      <c r="J235">
        <v>0.18080183573545</v>
      </c>
      <c r="K235">
        <f>IFERROR(ROUND(D235-MAX(I235,0)*03_Assumptions!$B$37,0),"")</f>
      </c>
      <c r="L235">
        <v>0</v>
      </c>
      <c r="M235"/>
      <c r="N235">
        <v>3</v>
      </c>
      <c r="O235"/>
      <c r="P235"/>
      <c r="Q235"/>
      <c r="R235" t="inlineStr">
        <is>
          <t xml:space="preserve">Habitaclia</t>
        </is>
      </c>
    </row>
    <row r="236">
      <c r="A236" t="inlineStr">
        <is>
          <t xml:space="preserve">HTC-24415000001996</t>
        </is>
      </c>
      <c r="B236" t="inlineStr">
        <is>
          <t xml:space="preserve">Ático Calle córdoba. Inversión estratégica en marbella: ático turístico con licencia</t>
        </is>
      </c>
      <c r="C236" t="inlineStr">
        <is>
          <t xml:space="preserve">Marbella</t>
        </is>
      </c>
      <c r="D236">
        <v>499000</v>
      </c>
      <c r="E236" t="inlineStr">
        <is>
          <t xml:space="preserve">123.00</t>
        </is>
      </c>
      <c r="F236">
        <v>4056.9105691057</v>
      </c>
      <c r="G236">
        <v>4951.92</v>
      </c>
      <c r="H236">
        <v>609086</v>
      </c>
      <c r="I236">
        <v>110086</v>
      </c>
      <c r="J236">
        <v>0.18073988087334</v>
      </c>
      <c r="K236">
        <f>IFERROR(ROUND(D236-MAX(I236,0)*03_Assumptions!$B$37,0),"")</f>
      </c>
      <c r="L236">
        <v>0</v>
      </c>
      <c r="M236"/>
      <c r="N236">
        <v>3</v>
      </c>
      <c r="O236"/>
      <c r="P236"/>
      <c r="Q236"/>
      <c r="R236" t="inlineStr">
        <is>
          <t xml:space="preserve">Habitaclia</t>
        </is>
      </c>
    </row>
    <row r="237">
      <c r="A237" t="inlineStr">
        <is>
          <t xml:space="preserve">YAE-jht::real-estate::48157-112399851</t>
        </is>
      </c>
      <c r="B237" t="inlineStr">
        <is>
          <t xml:space="preserve">Piso en venta, Las Gaviotas en Fuengirola</t>
        </is>
      </c>
      <c r="C237" t="inlineStr">
        <is>
          <t xml:space="preserve">Fuengirola</t>
        </is>
      </c>
      <c r="D237">
        <v>495000</v>
      </c>
      <c r="E237" t="inlineStr">
        <is>
          <t xml:space="preserve">133.00</t>
        </is>
      </c>
      <c r="F237">
        <v>3721.8045112782</v>
      </c>
      <c r="G237">
        <v>4540</v>
      </c>
      <c r="H237">
        <v>603820</v>
      </c>
      <c r="I237">
        <v>108820</v>
      </c>
      <c r="J237">
        <v>0.18021927064357</v>
      </c>
      <c r="K237">
        <f>IFERROR(ROUND(D237-MAX(I237,0)*03_Assumptions!$B$37,0),"")</f>
      </c>
      <c r="L237">
        <v>0</v>
      </c>
      <c r="M237"/>
      <c r="N237">
        <v>3</v>
      </c>
      <c r="O237"/>
      <c r="P237"/>
      <c r="Q237"/>
      <c r="R237" t="inlineStr">
        <is>
          <t xml:space="preserve">Yaencontre</t>
        </is>
      </c>
    </row>
    <row r="238">
      <c r="A238" t="inlineStr">
        <is>
          <t xml:space="preserve">FTC-162389969</t>
        </is>
      </c>
      <c r="B238" t="inlineStr">
        <is>
          <t xml:space="preserve">Casa o chalet con piscina en Valdeolletas - Las Cancelas - Xarblanca</t>
        </is>
      </c>
      <c r="C238" t="inlineStr">
        <is>
          <t xml:space="preserve">Marbella</t>
        </is>
      </c>
      <c r="D238">
        <v>1950000</v>
      </c>
      <c r="E238" t="inlineStr">
        <is>
          <t xml:space="preserve">480.00</t>
        </is>
      </c>
      <c r="F238">
        <v>4062.5</v>
      </c>
      <c r="G238">
        <v>4951.92</v>
      </c>
      <c r="H238">
        <v>2376922</v>
      </c>
      <c r="I238">
        <v>426922</v>
      </c>
      <c r="J238">
        <v>0.17961114072925</v>
      </c>
      <c r="K238">
        <f>IFERROR(ROUND(D238-MAX(I238,0)*03_Assumptions!$B$37,0),"")</f>
      </c>
      <c r="L238">
        <v>0</v>
      </c>
      <c r="M238"/>
      <c r="N238">
        <v>3</v>
      </c>
      <c r="O238"/>
      <c r="P238"/>
      <c r="Q238"/>
      <c r="R238" t="inlineStr">
        <is>
          <t xml:space="preserve">Fotocasa</t>
        </is>
      </c>
    </row>
    <row r="239">
      <c r="A239" t="inlineStr">
        <is>
          <t xml:space="preserve">IDL-112399061</t>
        </is>
      </c>
      <c r="B239" t="inlineStr">
        <is>
          <t xml:space="preserve">Flat / apartment in Calle Jacinto Benavente, Zona Puerto Deportivo, Fuengirola</t>
        </is>
      </c>
      <c r="C239" t="inlineStr">
        <is>
          <t xml:space="preserve">Fuengirola</t>
        </is>
      </c>
      <c r="D239">
        <v>395000</v>
      </c>
      <c r="E239" t="inlineStr">
        <is>
          <t xml:space="preserve">106.00</t>
        </is>
      </c>
      <c r="F239">
        <v>3726.4150943396</v>
      </c>
      <c r="G239">
        <v>4540</v>
      </c>
      <c r="H239">
        <v>481240</v>
      </c>
      <c r="I239">
        <v>86240</v>
      </c>
      <c r="J239">
        <v>0.17920372371374</v>
      </c>
      <c r="K239">
        <f>IFERROR(ROUND(D239-MAX(I239,0)*03_Assumptions!$B$37,0),"")</f>
      </c>
      <c r="L239">
        <v>0</v>
      </c>
      <c r="M239"/>
      <c r="N239">
        <v>3</v>
      </c>
      <c r="O239"/>
      <c r="P239"/>
      <c r="Q239"/>
      <c r="R239" t="inlineStr">
        <is>
          <t xml:space="preserve">Idealista</t>
        </is>
      </c>
    </row>
    <row r="240">
      <c r="A240" t="inlineStr">
        <is>
          <t xml:space="preserve">HTC-22179000001487</t>
        </is>
      </c>
      <c r="B240" t="inlineStr">
        <is>
          <t xml:space="preserve">Apartamento en Calle valle del golf-nva aloha 21. Precioso apartamento reformado, muy luminoso e idealmente ubicad</t>
        </is>
      </c>
      <c r="C240" t="inlineStr">
        <is>
          <t xml:space="preserve">Marbella</t>
        </is>
      </c>
      <c r="D240">
        <v>550000</v>
      </c>
      <c r="E240" t="inlineStr">
        <is>
          <t xml:space="preserve">135.00</t>
        </is>
      </c>
      <c r="F240">
        <v>4074.0740740741</v>
      </c>
      <c r="G240">
        <v>4951.92</v>
      </c>
      <c r="H240">
        <v>668509</v>
      </c>
      <c r="I240">
        <v>118509</v>
      </c>
      <c r="J240">
        <v>0.1772738505319</v>
      </c>
      <c r="K240">
        <f>IFERROR(ROUND(D240-MAX(I240,0)*03_Assumptions!$B$37,0),"")</f>
      </c>
      <c r="L240">
        <v>0</v>
      </c>
      <c r="M240"/>
      <c r="N240">
        <v>3</v>
      </c>
      <c r="O240"/>
      <c r="P240"/>
      <c r="Q240"/>
      <c r="R240" t="inlineStr">
        <is>
          <t xml:space="preserve">Habitaclia</t>
        </is>
      </c>
    </row>
    <row r="241">
      <c r="A241" t="inlineStr">
        <is>
          <t xml:space="preserve">HTC-22179000001494</t>
        </is>
      </c>
      <c r="B241" t="inlineStr">
        <is>
          <t xml:space="preserve">Apartamento en Calle valle del golf-nva aloha 21. Precioso apartamento reformado, muy luminoso e idealmente ubicad</t>
        </is>
      </c>
      <c r="C241" t="inlineStr">
        <is>
          <t xml:space="preserve">Marbella</t>
        </is>
      </c>
      <c r="D241">
        <v>550000</v>
      </c>
      <c r="E241" t="inlineStr">
        <is>
          <t xml:space="preserve">135.00</t>
        </is>
      </c>
      <c r="F241">
        <v>4074.0740740741</v>
      </c>
      <c r="G241">
        <v>4951.92</v>
      </c>
      <c r="H241">
        <v>668509</v>
      </c>
      <c r="I241">
        <v>118509</v>
      </c>
      <c r="J241">
        <v>0.1772738505319</v>
      </c>
      <c r="K241">
        <f>IFERROR(ROUND(D241-MAX(I241,0)*03_Assumptions!$B$37,0),"")</f>
      </c>
      <c r="L241">
        <v>0</v>
      </c>
      <c r="M241"/>
      <c r="N241">
        <v>4</v>
      </c>
      <c r="O241"/>
      <c r="P241"/>
      <c r="Q241"/>
      <c r="R241" t="inlineStr">
        <is>
          <t xml:space="preserve">Habitaclia</t>
        </is>
      </c>
    </row>
    <row r="242">
      <c r="A242" t="inlineStr">
        <is>
          <t xml:space="preserve">YAE-jht::real-estate::43432-112370957</t>
        </is>
      </c>
      <c r="B242" t="inlineStr">
        <is>
          <t xml:space="preserve">Piso en venta, San Pedro Pueblo en San Pedro de Alcántara en Marbella</t>
        </is>
      </c>
      <c r="C242" t="inlineStr">
        <is>
          <t xml:space="preserve">Marbella</t>
        </is>
      </c>
      <c r="D242">
        <v>388000</v>
      </c>
      <c r="E242" t="inlineStr">
        <is>
          <t xml:space="preserve">95.00</t>
        </is>
      </c>
      <c r="F242">
        <v>4084.2105263158</v>
      </c>
      <c r="G242">
        <v>4951.92</v>
      </c>
      <c r="H242">
        <v>470432</v>
      </c>
      <c r="I242">
        <v>82432</v>
      </c>
      <c r="J242">
        <v>0.17522687638011</v>
      </c>
      <c r="K242">
        <f>IFERROR(ROUND(D242-MAX(I242,0)*03_Assumptions!$B$37,0),"")</f>
      </c>
      <c r="L242">
        <v>0</v>
      </c>
      <c r="M242"/>
      <c r="N242">
        <v>3</v>
      </c>
      <c r="O242"/>
      <c r="P242"/>
      <c r="Q242"/>
      <c r="R242" t="inlineStr">
        <is>
          <t xml:space="preserve">Yaencontre</t>
        </is>
      </c>
    </row>
    <row r="243">
      <c r="A243" t="inlineStr">
        <is>
          <t xml:space="preserve">YAE-jht::real-estate::41093-112364565</t>
        </is>
      </c>
      <c r="B243" t="inlineStr">
        <is>
          <t xml:space="preserve">Piso en venta en avenida Hermanos Alvarez Quintero, San Pedro Pueblo en San Pedro de Alcántara en Marbella</t>
        </is>
      </c>
      <c r="C243" t="inlineStr">
        <is>
          <t xml:space="preserve">Marbella</t>
        </is>
      </c>
      <c r="D243">
        <v>388000</v>
      </c>
      <c r="E243" t="inlineStr">
        <is>
          <t xml:space="preserve">95.00</t>
        </is>
      </c>
      <c r="F243">
        <v>4084.2105263158</v>
      </c>
      <c r="G243">
        <v>4951.92</v>
      </c>
      <c r="H243">
        <v>470432</v>
      </c>
      <c r="I243">
        <v>82432</v>
      </c>
      <c r="J243">
        <v>0.17522687638011</v>
      </c>
      <c r="K243">
        <f>IFERROR(ROUND(D243-MAX(I243,0)*03_Assumptions!$B$37,0),"")</f>
      </c>
      <c r="L243">
        <v>0</v>
      </c>
      <c r="M243"/>
      <c r="N243">
        <v>3</v>
      </c>
      <c r="O243"/>
      <c r="P243"/>
      <c r="Q243"/>
      <c r="R243" t="inlineStr">
        <is>
          <t xml:space="preserve">Yaencontre</t>
        </is>
      </c>
    </row>
    <row r="244">
      <c r="A244" t="inlineStr">
        <is>
          <t xml:space="preserve">YAE-jht::real-estate::43125-112356171</t>
        </is>
      </c>
      <c r="B244" t="inlineStr">
        <is>
          <t xml:space="preserve">Piso en venta en avenida De la Constitución, San Pedro Pueblo en San Pedro de Alcántara en Marbella</t>
        </is>
      </c>
      <c r="C244" t="inlineStr">
        <is>
          <t xml:space="preserve">Marbella</t>
        </is>
      </c>
      <c r="D244">
        <v>388000</v>
      </c>
      <c r="E244" t="inlineStr">
        <is>
          <t xml:space="preserve">95.00</t>
        </is>
      </c>
      <c r="F244">
        <v>4084.2105263158</v>
      </c>
      <c r="G244">
        <v>4951.92</v>
      </c>
      <c r="H244">
        <v>470432</v>
      </c>
      <c r="I244">
        <v>82432</v>
      </c>
      <c r="J244">
        <v>0.17522687638011</v>
      </c>
      <c r="K244">
        <f>IFERROR(ROUND(D244-MAX(I244,0)*03_Assumptions!$B$37,0),"")</f>
      </c>
      <c r="L244">
        <v>0</v>
      </c>
      <c r="M244"/>
      <c r="N244">
        <v>3</v>
      </c>
      <c r="O244"/>
      <c r="P244"/>
      <c r="Q244"/>
      <c r="R244" t="inlineStr">
        <is>
          <t xml:space="preserve">Yaencontre</t>
        </is>
      </c>
    </row>
    <row r="245">
      <c r="A245" t="inlineStr">
        <is>
          <t xml:space="preserve">IDL-112401483</t>
        </is>
      </c>
      <c r="B245" t="inlineStr">
        <is>
          <t xml:space="preserve">Flat / apartment in San Pedro Pueblo, Marbella</t>
        </is>
      </c>
      <c r="C245" t="inlineStr">
        <is>
          <t xml:space="preserve">Marbella</t>
        </is>
      </c>
      <c r="D245">
        <v>388000</v>
      </c>
      <c r="E245" t="inlineStr">
        <is>
          <t xml:space="preserve">95.00</t>
        </is>
      </c>
      <c r="F245">
        <v>4084.2105263158</v>
      </c>
      <c r="G245">
        <v>4951.92</v>
      </c>
      <c r="H245">
        <v>470432</v>
      </c>
      <c r="I245">
        <v>82432</v>
      </c>
      <c r="J245">
        <v>0.17522687638011</v>
      </c>
      <c r="K245">
        <f>IFERROR(ROUND(D245-MAX(I245,0)*03_Assumptions!$B$37,0),"")</f>
      </c>
      <c r="L245">
        <v>0</v>
      </c>
      <c r="M245"/>
      <c r="N245">
        <v>3</v>
      </c>
      <c r="O245">
        <v>0</v>
      </c>
      <c r="P245"/>
      <c r="Q245"/>
      <c r="R245" t="inlineStr">
        <is>
          <t xml:space="preserve">Idealista</t>
        </is>
      </c>
    </row>
    <row r="246">
      <c r="A246" t="inlineStr">
        <is>
          <t xml:space="preserve">IDL-112370957</t>
        </is>
      </c>
      <c r="B246" t="inlineStr">
        <is>
          <t xml:space="preserve">Flat / apartment in San Pedro Pueblo, Marbella</t>
        </is>
      </c>
      <c r="C246" t="inlineStr">
        <is>
          <t xml:space="preserve">Marbella</t>
        </is>
      </c>
      <c r="D246">
        <v>388000</v>
      </c>
      <c r="E246" t="inlineStr">
        <is>
          <t xml:space="preserve">95.00</t>
        </is>
      </c>
      <c r="F246">
        <v>4084.2105263158</v>
      </c>
      <c r="G246">
        <v>4951.92</v>
      </c>
      <c r="H246">
        <v>470432</v>
      </c>
      <c r="I246">
        <v>82432</v>
      </c>
      <c r="J246">
        <v>0.17522687638011</v>
      </c>
      <c r="K246">
        <f>IFERROR(ROUND(D246-MAX(I246,0)*03_Assumptions!$B$37,0),"")</f>
      </c>
      <c r="L246">
        <v>0</v>
      </c>
      <c r="M246"/>
      <c r="N246">
        <v>4</v>
      </c>
      <c r="O246"/>
      <c r="P246"/>
      <c r="Q246"/>
      <c r="R246" t="inlineStr">
        <is>
          <t xml:space="preserve">Idealista</t>
        </is>
      </c>
    </row>
    <row r="247">
      <c r="A247" t="inlineStr">
        <is>
          <t xml:space="preserve">FTC-190444447</t>
        </is>
      </c>
      <c r="B247" t="inlineStr">
        <is>
          <t xml:space="preserve">Casa o chalet en Urbanización Aloha Lake, Marbella, Spain, 18, Los Naranjos</t>
        </is>
      </c>
      <c r="C247" t="inlineStr">
        <is>
          <t xml:space="preserve">Marbella</t>
        </is>
      </c>
      <c r="D247">
        <v>699000</v>
      </c>
      <c r="E247" t="inlineStr">
        <is>
          <t xml:space="preserve">171.00</t>
        </is>
      </c>
      <c r="F247">
        <v>4087.7192982456</v>
      </c>
      <c r="G247">
        <v>4951.92</v>
      </c>
      <c r="H247">
        <v>846778</v>
      </c>
      <c r="I247">
        <v>147778</v>
      </c>
      <c r="J247">
        <v>0.17451830840449</v>
      </c>
      <c r="K247">
        <f>IFERROR(ROUND(D247-MAX(I247,0)*03_Assumptions!$B$37,0),"")</f>
      </c>
      <c r="L247">
        <v>0</v>
      </c>
      <c r="M247"/>
      <c r="N247">
        <v>3</v>
      </c>
      <c r="O247"/>
      <c r="P247"/>
      <c r="Q247"/>
      <c r="R247" t="inlineStr">
        <is>
          <t xml:space="preserve">Fotocasa</t>
        </is>
      </c>
    </row>
    <row r="248">
      <c r="A248" t="inlineStr">
        <is>
          <t xml:space="preserve">IDL-112401493</t>
        </is>
      </c>
      <c r="B248" t="inlineStr">
        <is>
          <t xml:space="preserve">Flat / apartment in Urb lomas de río real, Rio Real, Marbella</t>
        </is>
      </c>
      <c r="C248" t="inlineStr">
        <is>
          <t xml:space="preserve">Marbella</t>
        </is>
      </c>
      <c r="D248">
        <v>475000</v>
      </c>
      <c r="E248" t="inlineStr">
        <is>
          <t xml:space="preserve">116.00</t>
        </is>
      </c>
      <c r="F248">
        <v>4094.8275862069</v>
      </c>
      <c r="G248">
        <v>4951.92</v>
      </c>
      <c r="H248">
        <v>574423</v>
      </c>
      <c r="I248">
        <v>99423</v>
      </c>
      <c r="J248">
        <v>0.17308284741941</v>
      </c>
      <c r="K248">
        <f>IFERROR(ROUND(D248-MAX(I248,0)*03_Assumptions!$B$37,0),"")</f>
      </c>
      <c r="L248">
        <v>0</v>
      </c>
      <c r="M248"/>
      <c r="N248">
        <v>3</v>
      </c>
      <c r="O248">
        <v>0</v>
      </c>
      <c r="P248" t="inlineStr">
        <is>
          <t xml:space="preserve">An exceptional location in East Marbella... A particularly interesting property... A charming home with a good layout and an unbeatable location</t>
        </is>
      </c>
      <c r="Q248"/>
      <c r="R248" t="inlineStr">
        <is>
          <t xml:space="preserve">Idealista</t>
        </is>
      </c>
    </row>
    <row r="249">
      <c r="A249" t="inlineStr">
        <is>
          <t xml:space="preserve">HTC-53746000000080</t>
        </is>
      </c>
      <c r="B249" t="inlineStr">
        <is>
          <t xml:space="preserve">Piso en Rodeo Alto - Guadaiza - La Campana. Piso en venta en marbella</t>
        </is>
      </c>
      <c r="C249" t="inlineStr">
        <is>
          <t xml:space="preserve">Marbella</t>
        </is>
      </c>
      <c r="D249">
        <v>205000</v>
      </c>
      <c r="E249" t="inlineStr">
        <is>
          <t xml:space="preserve">50.00</t>
        </is>
      </c>
      <c r="F249">
        <v>4100</v>
      </c>
      <c r="G249">
        <v>4951.92</v>
      </c>
      <c r="H249">
        <v>247596</v>
      </c>
      <c r="I249">
        <v>42596</v>
      </c>
      <c r="J249">
        <v>0.17203832048983</v>
      </c>
      <c r="K249">
        <f>IFERROR(ROUND(D249-MAX(I249,0)*03_Assumptions!$B$37,0),"")</f>
      </c>
      <c r="L249">
        <v>0</v>
      </c>
      <c r="M249"/>
      <c r="N249">
        <v>3</v>
      </c>
      <c r="O249"/>
      <c r="P249"/>
      <c r="Q249"/>
      <c r="R249" t="inlineStr">
        <is>
          <t xml:space="preserve">Habitaclia</t>
        </is>
      </c>
    </row>
    <row r="250">
      <c r="A250" t="inlineStr">
        <is>
          <t xml:space="preserve">YAE-jht::real-estate::67819-112357363</t>
        </is>
      </c>
      <c r="B250" t="inlineStr">
        <is>
          <t xml:space="preserve">Piso en venta, Rodeo Alto-Guadaiza-La Campana en Nueva Andalucía en Marbella</t>
        </is>
      </c>
      <c r="C250" t="inlineStr">
        <is>
          <t xml:space="preserve">Marbella</t>
        </is>
      </c>
      <c r="D250">
        <v>205000</v>
      </c>
      <c r="E250" t="inlineStr">
        <is>
          <t xml:space="preserve">50.00</t>
        </is>
      </c>
      <c r="F250">
        <v>4100</v>
      </c>
      <c r="G250">
        <v>4951.92</v>
      </c>
      <c r="H250">
        <v>247596</v>
      </c>
      <c r="I250">
        <v>42596</v>
      </c>
      <c r="J250">
        <v>0.17203832048983</v>
      </c>
      <c r="K250">
        <f>IFERROR(ROUND(D250-MAX(I250,0)*03_Assumptions!$B$37,0),"")</f>
      </c>
      <c r="L250">
        <v>0</v>
      </c>
      <c r="M250"/>
      <c r="N250">
        <v>3</v>
      </c>
      <c r="O250"/>
      <c r="P250"/>
      <c r="Q250"/>
      <c r="R250" t="inlineStr">
        <is>
          <t xml:space="preserve">Yaencontre</t>
        </is>
      </c>
    </row>
    <row r="251">
      <c r="A251" t="inlineStr">
        <is>
          <t xml:space="preserve">IDL-112399888</t>
        </is>
      </c>
      <c r="B251" t="inlineStr">
        <is>
          <t xml:space="preserve">Flat / apartment in Las Gaviotas, Fuengirola</t>
        </is>
      </c>
      <c r="C251" t="inlineStr">
        <is>
          <t xml:space="preserve">Fuengirola</t>
        </is>
      </c>
      <c r="D251">
        <v>435000</v>
      </c>
      <c r="E251" t="inlineStr">
        <is>
          <t xml:space="preserve">115.00</t>
        </is>
      </c>
      <c r="F251">
        <v>3782.6086956522</v>
      </c>
      <c r="G251">
        <v>4540</v>
      </c>
      <c r="H251">
        <v>522100</v>
      </c>
      <c r="I251">
        <v>87100</v>
      </c>
      <c r="J251">
        <v>0.16682627849071</v>
      </c>
      <c r="K251">
        <f>IFERROR(ROUND(D251-MAX(I251,0)*03_Assumptions!$B$37,0),"")</f>
      </c>
      <c r="L251">
        <v>0</v>
      </c>
      <c r="M251"/>
      <c r="N251">
        <v>3</v>
      </c>
      <c r="O251"/>
      <c r="P251"/>
      <c r="Q251"/>
      <c r="R251" t="inlineStr">
        <is>
          <t xml:space="preserve">Idealista</t>
        </is>
      </c>
    </row>
    <row r="252">
      <c r="A252" t="inlineStr">
        <is>
          <t xml:space="preserve">YAE-jht::real-estate::93151-112332964</t>
        </is>
      </c>
      <c r="B252" t="inlineStr">
        <is>
          <t xml:space="preserve">Piso en venta, Rodeo Alto-Guadaiza-La Campana en Nueva Andalucía en Marbella</t>
        </is>
      </c>
      <c r="C252" t="inlineStr">
        <is>
          <t xml:space="preserve">Marbella</t>
        </is>
      </c>
      <c r="D252">
        <v>450000</v>
      </c>
      <c r="E252" t="inlineStr">
        <is>
          <t xml:space="preserve">109.00</t>
        </is>
      </c>
      <c r="F252">
        <v>4128.4403669725</v>
      </c>
      <c r="G252">
        <v>4951.92</v>
      </c>
      <c r="H252">
        <v>539759</v>
      </c>
      <c r="I252">
        <v>89759</v>
      </c>
      <c r="J252">
        <v>0.16629501951314</v>
      </c>
      <c r="K252">
        <f>IFERROR(ROUND(D252-MAX(I252,0)*03_Assumptions!$B$37,0),"")</f>
      </c>
      <c r="L252">
        <v>0</v>
      </c>
      <c r="M252"/>
      <c r="N252">
        <v>3</v>
      </c>
      <c r="O252"/>
      <c r="P252"/>
      <c r="Q252"/>
      <c r="R252" t="inlineStr">
        <is>
          <t xml:space="preserve">Yaencontre</t>
        </is>
      </c>
    </row>
    <row r="253">
      <c r="A253" t="inlineStr">
        <is>
          <t xml:space="preserve">HTC-23526000001300</t>
        </is>
      </c>
      <c r="B253" t="inlineStr">
        <is>
          <t xml:space="preserve">Ático en Elviria. Ático con solarium zew elviria west vive en armonía entre dise</t>
        </is>
      </c>
      <c r="C253" t="inlineStr">
        <is>
          <t xml:space="preserve">Marbella</t>
        </is>
      </c>
      <c r="D253">
        <v>1350000</v>
      </c>
      <c r="E253" t="inlineStr">
        <is>
          <t xml:space="preserve">326.00</t>
        </is>
      </c>
      <c r="F253">
        <v>4141.1042944785</v>
      </c>
      <c r="G253">
        <v>4951.92</v>
      </c>
      <c r="H253">
        <v>1614326</v>
      </c>
      <c r="I253">
        <v>264326</v>
      </c>
      <c r="J253">
        <v>0.16373764227239</v>
      </c>
      <c r="K253">
        <f>IFERROR(ROUND(D253-MAX(I253,0)*03_Assumptions!$B$37,0),"")</f>
      </c>
      <c r="L253">
        <v>0</v>
      </c>
      <c r="M253"/>
      <c r="N253">
        <v>3</v>
      </c>
      <c r="O253"/>
      <c r="P253"/>
      <c r="Q253"/>
      <c r="R253" t="inlineStr">
        <is>
          <t xml:space="preserve">Habitaclia</t>
        </is>
      </c>
    </row>
    <row r="254">
      <c r="A254" t="inlineStr">
        <is>
          <t xml:space="preserve">YAE-jht::real-estate::42996-112320824</t>
        </is>
      </c>
      <c r="B254" t="inlineStr">
        <is>
          <t xml:space="preserve">Dúplex en venta, Santa María en Elviria-Cabopino en Marbella</t>
        </is>
      </c>
      <c r="C254" t="inlineStr">
        <is>
          <t xml:space="preserve">Marbella</t>
        </is>
      </c>
      <c r="D254">
        <v>1350000</v>
      </c>
      <c r="E254" t="inlineStr">
        <is>
          <t xml:space="preserve">326.00</t>
        </is>
      </c>
      <c r="F254">
        <v>4141.1042944785</v>
      </c>
      <c r="G254">
        <v>4951.92</v>
      </c>
      <c r="H254">
        <v>1614326</v>
      </c>
      <c r="I254">
        <v>264326</v>
      </c>
      <c r="J254">
        <v>0.16373764227239</v>
      </c>
      <c r="K254">
        <f>IFERROR(ROUND(D254-MAX(I254,0)*03_Assumptions!$B$37,0),"")</f>
      </c>
      <c r="L254">
        <v>0</v>
      </c>
      <c r="M254"/>
      <c r="N254">
        <v>3</v>
      </c>
      <c r="O254"/>
      <c r="P254"/>
      <c r="Q254"/>
      <c r="R254" t="inlineStr">
        <is>
          <t xml:space="preserve">Yaencontre</t>
        </is>
      </c>
    </row>
    <row r="255">
      <c r="A255" t="inlineStr">
        <is>
          <t xml:space="preserve">FTC-188731460</t>
        </is>
      </c>
      <c r="B255" t="inlineStr">
        <is>
          <t xml:space="preserve">Piso con terraza en Calle la Retama, Valdeolletas - Las Cancelas - Xarblanca</t>
        </is>
      </c>
      <c r="C255" t="inlineStr">
        <is>
          <t xml:space="preserve">Marbella</t>
        </is>
      </c>
      <c r="D255">
        <v>282000</v>
      </c>
      <c r="E255" t="inlineStr">
        <is>
          <t xml:space="preserve">68.00</t>
        </is>
      </c>
      <c r="F255">
        <v>4147.0588235294</v>
      </c>
      <c r="G255">
        <v>4951.92</v>
      </c>
      <c r="H255">
        <v>336731</v>
      </c>
      <c r="I255">
        <v>54731</v>
      </c>
      <c r="J255">
        <v>0.16253517352271</v>
      </c>
      <c r="K255">
        <f>IFERROR(ROUND(D255-MAX(I255,0)*03_Assumptions!$B$37,0),"")</f>
      </c>
      <c r="L255">
        <v>0</v>
      </c>
      <c r="M255"/>
      <c r="N255">
        <v>3</v>
      </c>
      <c r="O255"/>
      <c r="P255"/>
      <c r="Q255"/>
      <c r="R255" t="inlineStr">
        <is>
          <t xml:space="preserve">Fotocasa</t>
        </is>
      </c>
    </row>
    <row r="256">
      <c r="A256" t="inlineStr">
        <is>
          <t xml:space="preserve">IDL-112397609</t>
        </is>
      </c>
      <c r="B256" t="inlineStr">
        <is>
          <t xml:space="preserve">Flat / apartment in Calle de Ricardo Ortiz, 72, Ventas, Madrid</t>
        </is>
      </c>
      <c r="C256" t="inlineStr">
        <is>
          <t xml:space="preserve">Madrid</t>
        </is>
      </c>
      <c r="D256">
        <v>940</v>
      </c>
      <c r="E256" t="inlineStr">
        <is>
          <t xml:space="preserve">33.00</t>
        </is>
      </c>
      <c r="F256">
        <v>28.484848484848</v>
      </c>
      <c r="G256">
        <v>34</v>
      </c>
      <c r="H256">
        <v>1122</v>
      </c>
      <c r="I256">
        <v>182</v>
      </c>
      <c r="J256">
        <v>0.16221033868093</v>
      </c>
      <c r="K256">
        <f>IFERROR(ROUND(D256-MAX(I256,0)*03_Assumptions!$B$37,0),"")</f>
      </c>
      <c r="L256">
        <v>0</v>
      </c>
      <c r="M256"/>
      <c r="N256">
        <v>4</v>
      </c>
      <c r="O256"/>
      <c r="P256"/>
      <c r="Q256"/>
      <c r="R256" t="inlineStr">
        <is>
          <t xml:space="preserve">Idealista</t>
        </is>
      </c>
    </row>
    <row r="257">
      <c r="A257" t="inlineStr">
        <is>
          <t xml:space="preserve">HTC-37172000000616</t>
        </is>
      </c>
      <c r="B257" t="inlineStr">
        <is>
          <t xml:space="preserve">Apartamento en Nueva Andalucía centro. Elegante apartamento en nueva andalucía, marbella, a solo 5 minu</t>
        </is>
      </c>
      <c r="C257" t="inlineStr">
        <is>
          <t xml:space="preserve">Marbella</t>
        </is>
      </c>
      <c r="D257">
        <v>465000</v>
      </c>
      <c r="E257" t="inlineStr">
        <is>
          <t xml:space="preserve">112.00</t>
        </is>
      </c>
      <c r="F257">
        <v>4151.7857142857</v>
      </c>
      <c r="G257">
        <v>4951.92</v>
      </c>
      <c r="H257">
        <v>554615</v>
      </c>
      <c r="I257">
        <v>89615</v>
      </c>
      <c r="J257">
        <v>0.16158061634968</v>
      </c>
      <c r="K257">
        <f>IFERROR(ROUND(D257-MAX(I257,0)*03_Assumptions!$B$37,0),"")</f>
      </c>
      <c r="L257">
        <v>0</v>
      </c>
      <c r="M257"/>
      <c r="N257">
        <v>3</v>
      </c>
      <c r="O257"/>
      <c r="P257"/>
      <c r="Q257"/>
      <c r="R257" t="inlineStr">
        <is>
          <t xml:space="preserve">Habitaclia</t>
        </is>
      </c>
    </row>
    <row r="258">
      <c r="A258" t="inlineStr">
        <is>
          <t xml:space="preserve">YAE-jht::real-estate::83067-promo-5-112379344</t>
        </is>
      </c>
      <c r="B258" t="inlineStr">
        <is>
          <t xml:space="preserve">Piso en venta en avenida Pablo Ruiz Picasso, San Pedro Pueblo en San Pedro de Alcántara en Marbella</t>
        </is>
      </c>
      <c r="C258" t="inlineStr">
        <is>
          <t xml:space="preserve">Marbella</t>
        </is>
      </c>
      <c r="D258">
        <v>469200</v>
      </c>
      <c r="E258" t="inlineStr">
        <is>
          <t xml:space="preserve">113.00</t>
        </is>
      </c>
      <c r="F258">
        <v>4152.2123893805</v>
      </c>
      <c r="G258">
        <v>4951.92</v>
      </c>
      <c r="H258">
        <v>559567</v>
      </c>
      <c r="I258">
        <v>90367</v>
      </c>
      <c r="J258">
        <v>0.16149445278184</v>
      </c>
      <c r="K258">
        <f>IFERROR(ROUND(D258-MAX(I258,0)*03_Assumptions!$B$37,0),"")</f>
      </c>
      <c r="L258">
        <v>0</v>
      </c>
      <c r="M258"/>
      <c r="N258">
        <v>3</v>
      </c>
      <c r="O258"/>
      <c r="P258"/>
      <c r="Q258"/>
      <c r="R258" t="inlineStr">
        <is>
          <t xml:space="preserve">Yaencontre</t>
        </is>
      </c>
    </row>
    <row r="259">
      <c r="A259" t="inlineStr">
        <is>
          <t xml:space="preserve">IDL-112379344</t>
        </is>
      </c>
      <c r="B259" t="inlineStr">
        <is>
          <t xml:space="preserve">Flat / apartment in Avenida Pablo Ruiz Picasso Nn, San Pedro Pueblo, Marbella</t>
        </is>
      </c>
      <c r="C259" t="inlineStr">
        <is>
          <t xml:space="preserve">Marbella</t>
        </is>
      </c>
      <c r="D259">
        <v>469200</v>
      </c>
      <c r="E259" t="inlineStr">
        <is>
          <t xml:space="preserve">113.00</t>
        </is>
      </c>
      <c r="F259">
        <v>4152.2123893805</v>
      </c>
      <c r="G259">
        <v>4951.92</v>
      </c>
      <c r="H259">
        <v>559567</v>
      </c>
      <c r="I259">
        <v>90367</v>
      </c>
      <c r="J259">
        <v>0.16149445278184</v>
      </c>
      <c r="K259">
        <f>IFERROR(ROUND(D259-MAX(I259,0)*03_Assumptions!$B$37,0),"")</f>
      </c>
      <c r="L259">
        <v>0</v>
      </c>
      <c r="M259"/>
      <c r="N259">
        <v>4</v>
      </c>
      <c r="O259"/>
      <c r="P259"/>
      <c r="Q259"/>
      <c r="R259" t="inlineStr">
        <is>
          <t xml:space="preserve">Idealista</t>
        </is>
      </c>
    </row>
    <row r="260">
      <c r="A260" t="inlineStr">
        <is>
          <t xml:space="preserve">HTC-58066000000021</t>
        </is>
      </c>
      <c r="B260" t="inlineStr">
        <is>
          <t xml:space="preserve">Piso en Nueva Alcántara. Fantástico apartamento reformado en nueva alcántara</t>
        </is>
      </c>
      <c r="C260" t="inlineStr">
        <is>
          <t xml:space="preserve">Marbella</t>
        </is>
      </c>
      <c r="D260">
        <v>650000</v>
      </c>
      <c r="E260" t="inlineStr">
        <is>
          <t xml:space="preserve">156.00</t>
        </is>
      </c>
      <c r="F260">
        <v>4166.6666666667</v>
      </c>
      <c r="G260">
        <v>4951.92</v>
      </c>
      <c r="H260">
        <v>772500</v>
      </c>
      <c r="I260">
        <v>122500</v>
      </c>
      <c r="J260">
        <v>0.15857552895308</v>
      </c>
      <c r="K260">
        <f>IFERROR(ROUND(D260-MAX(I260,0)*03_Assumptions!$B$37,0),"")</f>
      </c>
      <c r="L260">
        <v>0</v>
      </c>
      <c r="M260"/>
      <c r="N260">
        <v>3</v>
      </c>
      <c r="O260"/>
      <c r="P260"/>
      <c r="Q260"/>
      <c r="R260" t="inlineStr">
        <is>
          <t xml:space="preserve">Habitaclia</t>
        </is>
      </c>
    </row>
    <row r="261">
      <c r="A261" t="inlineStr">
        <is>
          <t xml:space="preserve">YAE-jht::real-estate::49612-112323645</t>
        </is>
      </c>
      <c r="B261" t="inlineStr">
        <is>
          <t xml:space="preserve">Piso en venta, Casco Antiguo en Marbella Pueblo en Marbella</t>
        </is>
      </c>
      <c r="C261" t="inlineStr">
        <is>
          <t xml:space="preserve">Marbella</t>
        </is>
      </c>
      <c r="D261">
        <v>555000</v>
      </c>
      <c r="E261" t="inlineStr">
        <is>
          <t xml:space="preserve">133.00</t>
        </is>
      </c>
      <c r="F261">
        <v>4172.9323308271</v>
      </c>
      <c r="G261">
        <v>4951.92</v>
      </c>
      <c r="H261">
        <v>658605</v>
      </c>
      <c r="I261">
        <v>103605</v>
      </c>
      <c r="J261">
        <v>0.15731022899662</v>
      </c>
      <c r="K261">
        <f>IFERROR(ROUND(D261-MAX(I261,0)*03_Assumptions!$B$37,0),"")</f>
      </c>
      <c r="L261">
        <v>0</v>
      </c>
      <c r="M261"/>
      <c r="N261">
        <v>3</v>
      </c>
      <c r="O261"/>
      <c r="P261"/>
      <c r="Q261"/>
      <c r="R261" t="inlineStr">
        <is>
          <t xml:space="preserve">Yaencontre</t>
        </is>
      </c>
    </row>
    <row r="262">
      <c r="A262" t="inlineStr">
        <is>
          <t xml:space="preserve">YAE-jht::real-estate::83067-promo-5-112379288</t>
        </is>
      </c>
      <c r="B262" t="inlineStr">
        <is>
          <t xml:space="preserve">Piso en venta en avenida Pablo Ruiz Picasso, San Pedro Pueblo en San Pedro de Alcántara en Marbella</t>
        </is>
      </c>
      <c r="C262" t="inlineStr">
        <is>
          <t xml:space="preserve">Marbella</t>
        </is>
      </c>
      <c r="D262">
        <v>472650</v>
      </c>
      <c r="E262" t="inlineStr">
        <is>
          <t xml:space="preserve">113.00</t>
        </is>
      </c>
      <c r="F262">
        <v>4182.7433628319</v>
      </c>
      <c r="G262">
        <v>4951.92</v>
      </c>
      <c r="H262">
        <v>559567</v>
      </c>
      <c r="I262">
        <v>86917</v>
      </c>
      <c r="J262">
        <v>0.155328970817</v>
      </c>
      <c r="K262">
        <f>IFERROR(ROUND(D262-MAX(I262,0)*03_Assumptions!$B$37,0),"")</f>
      </c>
      <c r="L262">
        <v>0</v>
      </c>
      <c r="M262"/>
      <c r="N262">
        <v>3</v>
      </c>
      <c r="O262"/>
      <c r="P262"/>
      <c r="Q262"/>
      <c r="R262" t="inlineStr">
        <is>
          <t xml:space="preserve">Yaencontre</t>
        </is>
      </c>
    </row>
    <row r="263">
      <c r="A263" t="inlineStr">
        <is>
          <t xml:space="preserve">IDL-112379288</t>
        </is>
      </c>
      <c r="B263" t="inlineStr">
        <is>
          <t xml:space="preserve">Flat / apartment in Avenida Pablo Ruiz Picasso Nn, San Pedro Pueblo, Marbella</t>
        </is>
      </c>
      <c r="C263" t="inlineStr">
        <is>
          <t xml:space="preserve">Marbella</t>
        </is>
      </c>
      <c r="D263">
        <v>472650</v>
      </c>
      <c r="E263" t="inlineStr">
        <is>
          <t xml:space="preserve">113.00</t>
        </is>
      </c>
      <c r="F263">
        <v>4182.7433628319</v>
      </c>
      <c r="G263">
        <v>4951.92</v>
      </c>
      <c r="H263">
        <v>559567</v>
      </c>
      <c r="I263">
        <v>86917</v>
      </c>
      <c r="J263">
        <v>0.155328970817</v>
      </c>
      <c r="K263">
        <f>IFERROR(ROUND(D263-MAX(I263,0)*03_Assumptions!$B$37,0),"")</f>
      </c>
      <c r="L263">
        <v>0</v>
      </c>
      <c r="M263"/>
      <c r="N263">
        <v>4</v>
      </c>
      <c r="O263"/>
      <c r="P263"/>
      <c r="Q263"/>
      <c r="R263" t="inlineStr">
        <is>
          <t xml:space="preserve">Idealista</t>
        </is>
      </c>
    </row>
    <row r="264">
      <c r="A264" t="inlineStr">
        <is>
          <t xml:space="preserve">IDL-112401607</t>
        </is>
      </c>
      <c r="B264" t="inlineStr">
        <is>
          <t xml:space="preserve">Flat / apartment in Avenida Finlandia, 29, Los Pacos, Fuengirola</t>
        </is>
      </c>
      <c r="C264" t="inlineStr">
        <is>
          <t xml:space="preserve">Fuengirola</t>
        </is>
      </c>
      <c r="D264">
        <v>495000</v>
      </c>
      <c r="E264" t="inlineStr">
        <is>
          <t xml:space="preserve">129.00</t>
        </is>
      </c>
      <c r="F264">
        <v>3837.2093023256</v>
      </c>
      <c r="G264">
        <v>4540</v>
      </c>
      <c r="H264">
        <v>585660</v>
      </c>
      <c r="I264">
        <v>90660</v>
      </c>
      <c r="J264">
        <v>0.15479971314415</v>
      </c>
      <c r="K264">
        <f>IFERROR(ROUND(D264-MAX(I264,0)*03_Assumptions!$B$37,0),"")</f>
      </c>
      <c r="L264">
        <v>0</v>
      </c>
      <c r="M264"/>
      <c r="N264">
        <v>3</v>
      </c>
      <c r="O264"/>
      <c r="P264"/>
      <c r="Q264"/>
      <c r="R264" t="inlineStr">
        <is>
          <t xml:space="preserve">Idealista</t>
        </is>
      </c>
    </row>
    <row r="265">
      <c r="A265" t="inlineStr">
        <is>
          <t xml:space="preserve">YAE-jht::real-estate::42724-112356268</t>
        </is>
      </c>
      <c r="B265" t="inlineStr">
        <is>
          <t xml:space="preserve">Ático en venta en plaza De la Iglesia, San Pedro Pueblo en San Pedro de Alcántara en Marbella</t>
        </is>
      </c>
      <c r="C265" t="inlineStr">
        <is>
          <t xml:space="preserve">Marbella</t>
        </is>
      </c>
      <c r="D265">
        <v>335000</v>
      </c>
      <c r="E265" t="inlineStr">
        <is>
          <t xml:space="preserve">80.00</t>
        </is>
      </c>
      <c r="F265">
        <v>4187.5</v>
      </c>
      <c r="G265">
        <v>4951.92</v>
      </c>
      <c r="H265">
        <v>396154</v>
      </c>
      <c r="I265">
        <v>61154</v>
      </c>
      <c r="J265">
        <v>0.15436840659784</v>
      </c>
      <c r="K265">
        <f>IFERROR(ROUND(D265-MAX(I265,0)*03_Assumptions!$B$37,0),"")</f>
      </c>
      <c r="L265">
        <v>0</v>
      </c>
      <c r="M265"/>
      <c r="N265">
        <v>3</v>
      </c>
      <c r="O265"/>
      <c r="P265" t="inlineStr">
        <is>
          <t xml:space="preserve">a un precio excepcional en el mercado</t>
        </is>
      </c>
      <c r="Q265"/>
      <c r="R265" t="inlineStr">
        <is>
          <t xml:space="preserve">Yaencontre</t>
        </is>
      </c>
    </row>
    <row r="266">
      <c r="A266" t="inlineStr">
        <is>
          <t xml:space="preserve">IDL-112394403</t>
        </is>
      </c>
      <c r="B266" t="inlineStr">
        <is>
          <t xml:space="preserve">Flat / apartment in Guadalmina Alta, Marbella</t>
        </is>
      </c>
      <c r="C266" t="inlineStr">
        <is>
          <t xml:space="preserve">Marbella</t>
        </is>
      </c>
      <c r="D266">
        <v>465000</v>
      </c>
      <c r="E266" t="inlineStr">
        <is>
          <t xml:space="preserve">111.00</t>
        </is>
      </c>
      <c r="F266">
        <v>4189.1891891892</v>
      </c>
      <c r="G266">
        <v>4951.92</v>
      </c>
      <c r="H266">
        <v>549663</v>
      </c>
      <c r="I266">
        <v>84663</v>
      </c>
      <c r="J266">
        <v>0.15402728856904</v>
      </c>
      <c r="K266">
        <f>IFERROR(ROUND(D266-MAX(I266,0)*03_Assumptions!$B$37,0),"")</f>
      </c>
      <c r="L266">
        <v>0</v>
      </c>
      <c r="M266"/>
      <c r="N266">
        <v>3</v>
      </c>
      <c r="O266"/>
      <c r="P266"/>
      <c r="Q266"/>
      <c r="R266" t="inlineStr">
        <is>
          <t xml:space="preserve">Idealista</t>
        </is>
      </c>
    </row>
    <row r="267">
      <c r="A267" t="inlineStr">
        <is>
          <t xml:space="preserve">YAE-jht::real-estate::42243-112394403</t>
        </is>
      </c>
      <c r="B267" t="inlineStr">
        <is>
          <t xml:space="preserve">Piso en venta, Guadalmina Alta en San Pedro de Alcántara en Marbella</t>
        </is>
      </c>
      <c r="C267" t="inlineStr">
        <is>
          <t xml:space="preserve">Marbella</t>
        </is>
      </c>
      <c r="D267">
        <v>465000</v>
      </c>
      <c r="E267" t="inlineStr">
        <is>
          <t xml:space="preserve">111.00</t>
        </is>
      </c>
      <c r="F267">
        <v>4189.1891891892</v>
      </c>
      <c r="G267">
        <v>4951.92</v>
      </c>
      <c r="H267">
        <v>549663</v>
      </c>
      <c r="I267">
        <v>84663</v>
      </c>
      <c r="J267">
        <v>0.15402728856904</v>
      </c>
      <c r="K267">
        <f>IFERROR(ROUND(D267-MAX(I267,0)*03_Assumptions!$B$37,0),"")</f>
      </c>
      <c r="L267">
        <v>0</v>
      </c>
      <c r="M267"/>
      <c r="N267">
        <v>3</v>
      </c>
      <c r="O267"/>
      <c r="P267"/>
      <c r="Q267"/>
      <c r="R267" t="inlineStr">
        <is>
          <t xml:space="preserve">Yaencontre</t>
        </is>
      </c>
    </row>
    <row r="268">
      <c r="A268" t="inlineStr">
        <is>
          <t xml:space="preserve">YAE-jht::real-estate::42996-112347328</t>
        </is>
      </c>
      <c r="B268" t="inlineStr">
        <is>
          <t xml:space="preserve">Dúplex en venta, Santa María en Elviria-Cabopino en Marbella</t>
        </is>
      </c>
      <c r="C268" t="inlineStr">
        <is>
          <t xml:space="preserve">Marbella</t>
        </is>
      </c>
      <c r="D268">
        <v>990000</v>
      </c>
      <c r="E268" t="inlineStr">
        <is>
          <t xml:space="preserve">236.00</t>
        </is>
      </c>
      <c r="F268">
        <v>4194.9152542373</v>
      </c>
      <c r="G268">
        <v>4951.92</v>
      </c>
      <c r="H268">
        <v>1168653</v>
      </c>
      <c r="I268">
        <v>178653</v>
      </c>
      <c r="J268">
        <v>0.15287095626802</v>
      </c>
      <c r="K268">
        <f>IFERROR(ROUND(D268-MAX(I268,0)*03_Assumptions!$B$37,0),"")</f>
      </c>
      <c r="L268">
        <v>0</v>
      </c>
      <c r="M268"/>
      <c r="N268">
        <v>3</v>
      </c>
      <c r="O268"/>
      <c r="P268"/>
      <c r="Q268"/>
      <c r="R268" t="inlineStr">
        <is>
          <t xml:space="preserve">Yaencontre</t>
        </is>
      </c>
    </row>
    <row r="269">
      <c r="A269" t="inlineStr">
        <is>
          <t xml:space="preserve">HTC-37990000002588</t>
        </is>
      </c>
      <c r="B269" t="inlineStr">
        <is>
          <t xml:space="preserve">Apartamento en Mistral (sp) 1</t>
        </is>
      </c>
      <c r="C269" t="inlineStr">
        <is>
          <t xml:space="preserve">Marbella</t>
        </is>
      </c>
      <c r="D269">
        <v>408000</v>
      </c>
      <c r="E269" t="inlineStr">
        <is>
          <t xml:space="preserve">97.00</t>
        </is>
      </c>
      <c r="F269">
        <v>4206.1855670103</v>
      </c>
      <c r="G269">
        <v>4951.92</v>
      </c>
      <c r="H269">
        <v>480336</v>
      </c>
      <c r="I269">
        <v>72336</v>
      </c>
      <c r="J269">
        <v>0.15059500819676</v>
      </c>
      <c r="K269">
        <f>IFERROR(ROUND(D269-MAX(I269,0)*03_Assumptions!$B$37,0),"")</f>
      </c>
      <c r="L269">
        <v>0</v>
      </c>
      <c r="M269"/>
      <c r="N269">
        <v>3</v>
      </c>
      <c r="O269"/>
      <c r="P269"/>
      <c r="Q269"/>
      <c r="R269" t="inlineStr">
        <is>
          <t xml:space="preserve">Habitaclia</t>
        </is>
      </c>
    </row>
    <row r="270">
      <c r="A270" t="inlineStr">
        <is>
          <t xml:space="preserve">FTC-187678593</t>
        </is>
      </c>
      <c r="B270" t="inlineStr">
        <is>
          <t xml:space="preserve">Piso en Calle de Juan Ignacio Luca de Tena, 28, Salvador</t>
        </is>
      </c>
      <c r="C270" t="inlineStr">
        <is>
          <t xml:space="preserve">Madrid Capital</t>
        </is>
      </c>
      <c r="D270">
        <v>1825</v>
      </c>
      <c r="E270" t="inlineStr">
        <is>
          <t xml:space="preserve">81.00</t>
        </is>
      </c>
      <c r="F270">
        <v>22.530864197531</v>
      </c>
      <c r="G270">
        <v>26.5</v>
      </c>
      <c r="H270">
        <v>2147</v>
      </c>
      <c r="I270">
        <v>322</v>
      </c>
      <c r="J270">
        <v>0.14977870952714</v>
      </c>
      <c r="K270">
        <f>IFERROR(ROUND(D270-MAX(I270,0)*03_Assumptions!$B$37,0),"")</f>
      </c>
      <c r="L270">
        <v>0</v>
      </c>
      <c r="M270"/>
      <c r="N270">
        <v>4</v>
      </c>
      <c r="O270"/>
      <c r="P270"/>
      <c r="Q270"/>
      <c r="R270" t="inlineStr">
        <is>
          <t xml:space="preserve">Fotocasa</t>
        </is>
      </c>
    </row>
    <row r="271">
      <c r="A271" t="inlineStr">
        <is>
          <t xml:space="preserve">HTC-34402000007321</t>
        </is>
      </c>
      <c r="B271" t="inlineStr">
        <is>
          <t xml:space="preserve">Ático en Alto de los Monteros</t>
        </is>
      </c>
      <c r="C271" t="inlineStr">
        <is>
          <t xml:space="preserve">Marbella</t>
        </is>
      </c>
      <c r="D271">
        <v>695000</v>
      </c>
      <c r="E271" t="inlineStr">
        <is>
          <t xml:space="preserve">165.00</t>
        </is>
      </c>
      <c r="F271">
        <v>4212.1212121212</v>
      </c>
      <c r="G271">
        <v>4951.92</v>
      </c>
      <c r="H271">
        <v>817067</v>
      </c>
      <c r="I271">
        <v>122067</v>
      </c>
      <c r="J271">
        <v>0.14939635290529</v>
      </c>
      <c r="K271">
        <f>IFERROR(ROUND(D271-MAX(I271,0)*03_Assumptions!$B$37,0),"")</f>
      </c>
      <c r="L271">
        <v>0</v>
      </c>
      <c r="M271"/>
      <c r="N271">
        <v>3</v>
      </c>
      <c r="O271"/>
      <c r="P271"/>
      <c r="Q271"/>
      <c r="R271" t="inlineStr">
        <is>
          <t xml:space="preserve">Habitaclia</t>
        </is>
      </c>
    </row>
    <row r="272">
      <c r="A272" t="inlineStr">
        <is>
          <t xml:space="preserve">YAE-jht::real-estate::70143-112390625</t>
        </is>
      </c>
      <c r="B272" t="inlineStr">
        <is>
          <t xml:space="preserve">Piso en venta, Los Naranjos en Nueva Andalucía en Marbella</t>
        </is>
      </c>
      <c r="C272" t="inlineStr">
        <is>
          <t xml:space="preserve">Marbella</t>
        </is>
      </c>
      <c r="D272">
        <v>510000</v>
      </c>
      <c r="E272" t="inlineStr">
        <is>
          <t xml:space="preserve">121.00</t>
        </is>
      </c>
      <c r="F272">
        <v>4214.8760330579</v>
      </c>
      <c r="G272">
        <v>4951.92</v>
      </c>
      <c r="H272">
        <v>599182</v>
      </c>
      <c r="I272">
        <v>89182</v>
      </c>
      <c r="J272">
        <v>0.14884003920543</v>
      </c>
      <c r="K272">
        <f>IFERROR(ROUND(D272-MAX(I272,0)*03_Assumptions!$B$37,0),"")</f>
      </c>
      <c r="L272">
        <v>0</v>
      </c>
      <c r="M272"/>
      <c r="N272">
        <v>3</v>
      </c>
      <c r="O272"/>
      <c r="P272"/>
      <c r="Q272"/>
      <c r="R272" t="inlineStr">
        <is>
          <t xml:space="preserve">Yaencontre</t>
        </is>
      </c>
    </row>
    <row r="273">
      <c r="A273" t="inlineStr">
        <is>
          <t xml:space="preserve">YAE-jht::real-estate::69773-112400387</t>
        </is>
      </c>
      <c r="B273" t="inlineStr">
        <is>
          <t xml:space="preserve">Piso en venta, Los Naranjos en Nueva Andalucía en Marbella</t>
        </is>
      </c>
      <c r="C273" t="inlineStr">
        <is>
          <t xml:space="preserve">Marbella</t>
        </is>
      </c>
      <c r="D273">
        <v>510000</v>
      </c>
      <c r="E273" t="inlineStr">
        <is>
          <t xml:space="preserve">121.00</t>
        </is>
      </c>
      <c r="F273">
        <v>4214.8760330579</v>
      </c>
      <c r="G273">
        <v>4951.92</v>
      </c>
      <c r="H273">
        <v>599182</v>
      </c>
      <c r="I273">
        <v>89182</v>
      </c>
      <c r="J273">
        <v>0.14884003920543</v>
      </c>
      <c r="K273">
        <f>IFERROR(ROUND(D273-MAX(I273,0)*03_Assumptions!$B$37,0),"")</f>
      </c>
      <c r="L273">
        <v>0</v>
      </c>
      <c r="M273"/>
      <c r="N273">
        <v>3</v>
      </c>
      <c r="O273"/>
      <c r="P273"/>
      <c r="Q273"/>
      <c r="R273" t="inlineStr">
        <is>
          <t xml:space="preserve">Yaencontre</t>
        </is>
      </c>
    </row>
    <row r="274">
      <c r="A274" t="inlineStr">
        <is>
          <t xml:space="preserve">YAE-jht::real-estate::53046-112363659</t>
        </is>
      </c>
      <c r="B274" t="inlineStr">
        <is>
          <t xml:space="preserve">Piso en venta, Casco Antiguo en Marbella Pueblo en Marbella</t>
        </is>
      </c>
      <c r="C274" t="inlineStr">
        <is>
          <t xml:space="preserve">Marbella</t>
        </is>
      </c>
      <c r="D274">
        <v>317000</v>
      </c>
      <c r="E274" t="inlineStr">
        <is>
          <t xml:space="preserve">75.00</t>
        </is>
      </c>
      <c r="F274">
        <v>4226.6666666667</v>
      </c>
      <c r="G274">
        <v>4951.92</v>
      </c>
      <c r="H274">
        <v>371394</v>
      </c>
      <c r="I274">
        <v>54394</v>
      </c>
      <c r="J274">
        <v>0.14645901657</v>
      </c>
      <c r="K274">
        <f>IFERROR(ROUND(D274-MAX(I274,0)*03_Assumptions!$B$37,0),"")</f>
      </c>
      <c r="L274">
        <v>0</v>
      </c>
      <c r="M274"/>
      <c r="N274">
        <v>3</v>
      </c>
      <c r="O274"/>
      <c r="P274" t="inlineStr">
        <is>
          <t xml:space="preserve">OPORTUNIDAD PARA INVERSORES</t>
        </is>
      </c>
      <c r="Q274" t="inlineStr">
        <is>
          <t xml:space="preserve">TENANTED</t>
        </is>
      </c>
      <c r="R274" t="inlineStr">
        <is>
          <t xml:space="preserve">Yaencontre</t>
        </is>
      </c>
    </row>
    <row r="275">
      <c r="A275" t="inlineStr">
        <is>
          <t xml:space="preserve">HTC-37172000000628</t>
        </is>
      </c>
      <c r="B275" t="inlineStr">
        <is>
          <t xml:space="preserve">Apartamento en Los Naranjos. Estupenda vivienda de lujo en vista real, nueva andalucía, marbe</t>
        </is>
      </c>
      <c r="C275" t="inlineStr">
        <is>
          <t xml:space="preserve">Marbella</t>
        </is>
      </c>
      <c r="D275">
        <v>575000</v>
      </c>
      <c r="E275" t="inlineStr">
        <is>
          <t xml:space="preserve">136.00</t>
        </is>
      </c>
      <c r="F275">
        <v>4227.9411764706</v>
      </c>
      <c r="G275">
        <v>4951.92</v>
      </c>
      <c r="H275">
        <v>673461</v>
      </c>
      <c r="I275">
        <v>98461</v>
      </c>
      <c r="J275">
        <v>0.14620163967298</v>
      </c>
      <c r="K275">
        <f>IFERROR(ROUND(D275-MAX(I275,0)*03_Assumptions!$B$37,0),"")</f>
      </c>
      <c r="L275">
        <v>0</v>
      </c>
      <c r="M275"/>
      <c r="N275">
        <v>3</v>
      </c>
      <c r="O275"/>
      <c r="P275"/>
      <c r="Q275"/>
      <c r="R275" t="inlineStr">
        <is>
          <t xml:space="preserve">Habitaclia</t>
        </is>
      </c>
    </row>
    <row r="276">
      <c r="A276" t="inlineStr">
        <is>
          <t xml:space="preserve">YAE-jht::real-estate::48157-112399893</t>
        </is>
      </c>
      <c r="B276" t="inlineStr">
        <is>
          <t xml:space="preserve">Ático en venta, Las Gaviotas en Fuengirola</t>
        </is>
      </c>
      <c r="C276" t="inlineStr">
        <is>
          <t xml:space="preserve">Fuengirola</t>
        </is>
      </c>
      <c r="D276">
        <v>950000</v>
      </c>
      <c r="E276" t="inlineStr">
        <is>
          <t xml:space="preserve">245.00</t>
        </is>
      </c>
      <c r="F276">
        <v>3877.5510204082</v>
      </c>
      <c r="G276">
        <v>4540</v>
      </c>
      <c r="H276">
        <v>1112300</v>
      </c>
      <c r="I276">
        <v>162300</v>
      </c>
      <c r="J276">
        <v>0.14591387215679</v>
      </c>
      <c r="K276">
        <f>IFERROR(ROUND(D276-MAX(I276,0)*03_Assumptions!$B$37,0),"")</f>
      </c>
      <c r="L276">
        <v>0</v>
      </c>
      <c r="M276"/>
      <c r="N276">
        <v>3</v>
      </c>
      <c r="O276"/>
      <c r="P276"/>
      <c r="Q276"/>
      <c r="R276" t="inlineStr">
        <is>
          <t xml:space="preserve">Yaencontre</t>
        </is>
      </c>
    </row>
    <row r="277">
      <c r="A277" t="inlineStr">
        <is>
          <t xml:space="preserve">IDL-112397579</t>
        </is>
      </c>
      <c r="B277" t="inlineStr">
        <is>
          <t xml:space="preserve">Flat / apartment in Calle Imperial, 1, Sol, Madrid</t>
        </is>
      </c>
      <c r="C277" t="inlineStr">
        <is>
          <t xml:space="preserve">Madrid</t>
        </is>
      </c>
      <c r="D277">
        <v>1250</v>
      </c>
      <c r="E277" t="inlineStr">
        <is>
          <t xml:space="preserve">43.00</t>
        </is>
      </c>
      <c r="F277">
        <v>29.06976744186</v>
      </c>
      <c r="G277">
        <v>34</v>
      </c>
      <c r="H277">
        <v>1462</v>
      </c>
      <c r="I277">
        <v>212</v>
      </c>
      <c r="J277">
        <v>0.14500683994528</v>
      </c>
      <c r="K277">
        <f>IFERROR(ROUND(D277-MAX(I277,0)*03_Assumptions!$B$37,0),"")</f>
      </c>
      <c r="L277">
        <v>0</v>
      </c>
      <c r="M277"/>
      <c r="N277">
        <v>4</v>
      </c>
      <c r="O277"/>
      <c r="P277"/>
      <c r="Q277"/>
      <c r="R277" t="inlineStr">
        <is>
          <t xml:space="preserve">Idealista</t>
        </is>
      </c>
    </row>
    <row r="278">
      <c r="A278" t="inlineStr">
        <is>
          <t xml:space="preserve">HTC-18012000000633</t>
        </is>
      </c>
      <c r="B278" t="inlineStr">
        <is>
          <t xml:space="preserve">Piso en San Pedro de Alcántara Pueblo</t>
        </is>
      </c>
      <c r="C278" t="inlineStr">
        <is>
          <t xml:space="preserve">Marbella</t>
        </is>
      </c>
      <c r="D278">
        <v>360000</v>
      </c>
      <c r="E278" t="inlineStr">
        <is>
          <t xml:space="preserve">85.00</t>
        </is>
      </c>
      <c r="F278">
        <v>4235.2941176471</v>
      </c>
      <c r="G278">
        <v>4951.92</v>
      </c>
      <c r="H278">
        <v>420913</v>
      </c>
      <c r="I278">
        <v>60913</v>
      </c>
      <c r="J278">
        <v>0.14471677295937</v>
      </c>
      <c r="K278">
        <f>IFERROR(ROUND(D278-MAX(I278,0)*03_Assumptions!$B$37,0),"")</f>
      </c>
      <c r="L278">
        <v>0</v>
      </c>
      <c r="M278"/>
      <c r="N278">
        <v>3</v>
      </c>
      <c r="O278"/>
      <c r="P278"/>
      <c r="Q278"/>
      <c r="R278" t="inlineStr">
        <is>
          <t xml:space="preserve">Habitaclia</t>
        </is>
      </c>
    </row>
    <row r="279">
      <c r="A279" t="inlineStr">
        <is>
          <t xml:space="preserve">FTC-190311899</t>
        </is>
      </c>
      <c r="B279" t="inlineStr">
        <is>
          <t xml:space="preserve">Piso con aire acondicionado en San Pedro de Alcántara pueblo</t>
        </is>
      </c>
      <c r="C279" t="inlineStr">
        <is>
          <t xml:space="preserve">Marbella</t>
        </is>
      </c>
      <c r="D279">
        <v>360000</v>
      </c>
      <c r="E279" t="inlineStr">
        <is>
          <t xml:space="preserve">85.00</t>
        </is>
      </c>
      <c r="F279">
        <v>4235.2941176471</v>
      </c>
      <c r="G279">
        <v>4951.92</v>
      </c>
      <c r="H279">
        <v>420913</v>
      </c>
      <c r="I279">
        <v>60913</v>
      </c>
      <c r="J279">
        <v>0.14471677295937</v>
      </c>
      <c r="K279">
        <f>IFERROR(ROUND(D279-MAX(I279,0)*03_Assumptions!$B$37,0),"")</f>
      </c>
      <c r="L279">
        <v>0</v>
      </c>
      <c r="M279"/>
      <c r="N279">
        <v>4</v>
      </c>
      <c r="O279"/>
      <c r="P279"/>
      <c r="Q279"/>
      <c r="R279" t="inlineStr">
        <is>
          <t xml:space="preserve">Fotocasa</t>
        </is>
      </c>
    </row>
    <row r="280">
      <c r="A280" t="inlineStr">
        <is>
          <t xml:space="preserve">YAE-jht::real-estate::66585-112395457</t>
        </is>
      </c>
      <c r="B280" t="inlineStr">
        <is>
          <t xml:space="preserve">Piso en venta en plaza Maestranza la, Nueva Andalucía en Nueva Andalucía en Marbella</t>
        </is>
      </c>
      <c r="C280" t="inlineStr">
        <is>
          <t xml:space="preserve">Marbella</t>
        </is>
      </c>
      <c r="D280">
        <v>950000</v>
      </c>
      <c r="E280" t="inlineStr">
        <is>
          <t xml:space="preserve">224.00</t>
        </is>
      </c>
      <c r="F280">
        <v>4241.0714285714</v>
      </c>
      <c r="G280">
        <v>4951.92</v>
      </c>
      <c r="H280">
        <v>1109230</v>
      </c>
      <c r="I280">
        <v>159230</v>
      </c>
      <c r="J280">
        <v>0.1435500919701</v>
      </c>
      <c r="K280">
        <f>IFERROR(ROUND(D280-MAX(I280,0)*03_Assumptions!$B$37,0),"")</f>
      </c>
      <c r="L280">
        <v>0</v>
      </c>
      <c r="M280"/>
      <c r="N280">
        <v>3</v>
      </c>
      <c r="O280"/>
      <c r="P280"/>
      <c r="Q280"/>
      <c r="R280" t="inlineStr">
        <is>
          <t xml:space="preserve">Yaencontre</t>
        </is>
      </c>
    </row>
    <row r="281">
      <c r="A281" t="inlineStr">
        <is>
          <t xml:space="preserve">FTC-189824320</t>
        </is>
      </c>
      <c r="B281" t="inlineStr">
        <is>
          <t xml:space="preserve">Apartamento con terraza en Ricardo Soriano</t>
        </is>
      </c>
      <c r="C281" t="inlineStr">
        <is>
          <t xml:space="preserve">Marbella</t>
        </is>
      </c>
      <c r="D281">
        <v>399000</v>
      </c>
      <c r="E281" t="inlineStr">
        <is>
          <t xml:space="preserve">94.00</t>
        </is>
      </c>
      <c r="F281">
        <v>4244.6808510638</v>
      </c>
      <c r="G281">
        <v>4951.92</v>
      </c>
      <c r="H281">
        <v>465480</v>
      </c>
      <c r="I281">
        <v>66480</v>
      </c>
      <c r="J281">
        <v>0.14282119843135</v>
      </c>
      <c r="K281">
        <f>IFERROR(ROUND(D281-MAX(I281,0)*03_Assumptions!$B$37,0),"")</f>
      </c>
      <c r="L281">
        <v>0</v>
      </c>
      <c r="M281"/>
      <c r="N281">
        <v>3</v>
      </c>
      <c r="O281"/>
      <c r="P281"/>
      <c r="Q281"/>
      <c r="R281" t="inlineStr">
        <is>
          <t xml:space="preserve">Fotocasa</t>
        </is>
      </c>
    </row>
    <row r="282">
      <c r="A282" t="inlineStr">
        <is>
          <t xml:space="preserve">HTC-49302000000094</t>
        </is>
      </c>
      <c r="B282" t="inlineStr">
        <is>
          <t xml:space="preserve">Piso en Avenida ricardo soriano 43. Piso listo para entrar a vivir en ricardo soriano, a un paso de</t>
        </is>
      </c>
      <c r="C282" t="inlineStr">
        <is>
          <t xml:space="preserve">Marbella</t>
        </is>
      </c>
      <c r="D282">
        <v>399000</v>
      </c>
      <c r="E282" t="inlineStr">
        <is>
          <t xml:space="preserve">94.00</t>
        </is>
      </c>
      <c r="F282">
        <v>4244.6808510638</v>
      </c>
      <c r="G282">
        <v>4951.92</v>
      </c>
      <c r="H282">
        <v>465480</v>
      </c>
      <c r="I282">
        <v>66480</v>
      </c>
      <c r="J282">
        <v>0.14282119843135</v>
      </c>
      <c r="K282">
        <f>IFERROR(ROUND(D282-MAX(I282,0)*03_Assumptions!$B$37,0),"")</f>
      </c>
      <c r="L282">
        <v>0</v>
      </c>
      <c r="M282"/>
      <c r="N282">
        <v>3</v>
      </c>
      <c r="O282"/>
      <c r="P282"/>
      <c r="Q282"/>
      <c r="R282" t="inlineStr">
        <is>
          <t xml:space="preserve">Habitaclia</t>
        </is>
      </c>
    </row>
    <row r="283">
      <c r="A283" t="inlineStr">
        <is>
          <t xml:space="preserve">HTC-33091000013986</t>
        </is>
      </c>
      <c r="B283" t="inlineStr">
        <is>
          <t xml:space="preserve">Apartamento en Ricardo Soriano. Apartamento en venta en ricardo soriano playa, 3 dormitorios.</t>
        </is>
      </c>
      <c r="C283" t="inlineStr">
        <is>
          <t xml:space="preserve">Marbella</t>
        </is>
      </c>
      <c r="D283">
        <v>399000</v>
      </c>
      <c r="E283" t="inlineStr">
        <is>
          <t xml:space="preserve">94.00</t>
        </is>
      </c>
      <c r="F283">
        <v>4244.6808510638</v>
      </c>
      <c r="G283">
        <v>4951.92</v>
      </c>
      <c r="H283">
        <v>465480</v>
      </c>
      <c r="I283">
        <v>66480</v>
      </c>
      <c r="J283">
        <v>0.14282119843135</v>
      </c>
      <c r="K283">
        <f>IFERROR(ROUND(D283-MAX(I283,0)*03_Assumptions!$B$37,0),"")</f>
      </c>
      <c r="L283">
        <v>0</v>
      </c>
      <c r="M283"/>
      <c r="N283">
        <v>3</v>
      </c>
      <c r="O283"/>
      <c r="P283"/>
      <c r="Q283"/>
      <c r="R283" t="inlineStr">
        <is>
          <t xml:space="preserve">Habitaclia</t>
        </is>
      </c>
    </row>
    <row r="284">
      <c r="A284" t="inlineStr">
        <is>
          <t xml:space="preserve">FTC-187469503</t>
        </is>
      </c>
      <c r="B284" t="inlineStr">
        <is>
          <t xml:space="preserve">Casa o chalet con piscina en Valdeolletas - Las Cancelas - Xarblanca</t>
        </is>
      </c>
      <c r="C284" t="inlineStr">
        <is>
          <t xml:space="preserve">Marbella</t>
        </is>
      </c>
      <c r="D284">
        <v>1950000</v>
      </c>
      <c r="E284" t="inlineStr">
        <is>
          <t xml:space="preserve">457.00</t>
        </is>
      </c>
      <c r="F284">
        <v>4266.9584245077</v>
      </c>
      <c r="G284">
        <v>4951.92</v>
      </c>
      <c r="H284">
        <v>2263027</v>
      </c>
      <c r="I284">
        <v>313027</v>
      </c>
      <c r="J284">
        <v>0.13832242352307</v>
      </c>
      <c r="K284">
        <f>IFERROR(ROUND(D284-MAX(I284,0)*03_Assumptions!$B$37,0),"")</f>
      </c>
      <c r="L284">
        <v>0</v>
      </c>
      <c r="M284"/>
      <c r="N284">
        <v>3</v>
      </c>
      <c r="O284"/>
      <c r="P284"/>
      <c r="Q284"/>
      <c r="R284" t="inlineStr">
        <is>
          <t xml:space="preserve">Fotocasa</t>
        </is>
      </c>
    </row>
    <row r="285">
      <c r="A285" t="inlineStr">
        <is>
          <t xml:space="preserve">YAE-jht::real-estate::43125-112314085</t>
        </is>
      </c>
      <c r="B285" t="inlineStr">
        <is>
          <t xml:space="preserve">Piso en venta en avenida De Barcelona, Linda Vista-Nueva Alcántara-Cortijo Blanco en San Pedro de Alcántara en Marbella</t>
        </is>
      </c>
      <c r="C285" t="inlineStr">
        <is>
          <t xml:space="preserve">Marbella</t>
        </is>
      </c>
      <c r="D285">
        <v>470000</v>
      </c>
      <c r="E285" t="inlineStr">
        <is>
          <t xml:space="preserve">110.00</t>
        </is>
      </c>
      <c r="F285">
        <v>4272.7272727273</v>
      </c>
      <c r="G285">
        <v>4951.92</v>
      </c>
      <c r="H285">
        <v>544711</v>
      </c>
      <c r="I285">
        <v>74711</v>
      </c>
      <c r="J285">
        <v>0.13715745150825</v>
      </c>
      <c r="K285">
        <f>IFERROR(ROUND(D285-MAX(I285,0)*03_Assumptions!$B$37,0),"")</f>
      </c>
      <c r="L285">
        <v>0</v>
      </c>
      <c r="M285"/>
      <c r="N285">
        <v>3</v>
      </c>
      <c r="O285"/>
      <c r="P285"/>
      <c r="Q285"/>
      <c r="R285" t="inlineStr">
        <is>
          <t xml:space="preserve">Yaencontre</t>
        </is>
      </c>
    </row>
    <row r="286">
      <c r="A286" t="inlineStr">
        <is>
          <t xml:space="preserve">HTC-24716000006102</t>
        </is>
      </c>
      <c r="B286" t="inlineStr">
        <is>
          <t xml:space="preserve">Ático Calle teba. Luxury duplex with sea views in marbellas golden mile</t>
        </is>
      </c>
      <c r="C286" t="inlineStr">
        <is>
          <t xml:space="preserve">Marbella</t>
        </is>
      </c>
      <c r="D286">
        <v>530000</v>
      </c>
      <c r="E286" t="inlineStr">
        <is>
          <t xml:space="preserve">124.00</t>
        </is>
      </c>
      <c r="F286">
        <v>4274.1935483871</v>
      </c>
      <c r="G286">
        <v>4951.92</v>
      </c>
      <c r="H286">
        <v>614038</v>
      </c>
      <c r="I286">
        <v>84038</v>
      </c>
      <c r="J286">
        <v>0.13686134905509</v>
      </c>
      <c r="K286">
        <f>IFERROR(ROUND(D286-MAX(I286,0)*03_Assumptions!$B$37,0),"")</f>
      </c>
      <c r="L286">
        <v>0</v>
      </c>
      <c r="M286"/>
      <c r="N286">
        <v>3</v>
      </c>
      <c r="O286"/>
      <c r="P286"/>
      <c r="Q286"/>
      <c r="R286" t="inlineStr">
        <is>
          <t xml:space="preserve">Habitaclia</t>
        </is>
      </c>
    </row>
    <row r="287">
      <c r="A287" t="inlineStr">
        <is>
          <t xml:space="preserve">HTC-25151000000425</t>
        </is>
      </c>
      <c r="B287" t="inlineStr">
        <is>
          <t xml:space="preserve">Piso en Avenida de barcelona 6t</t>
        </is>
      </c>
      <c r="C287" t="inlineStr">
        <is>
          <t xml:space="preserve">Marbella</t>
        </is>
      </c>
      <c r="D287">
        <v>599000</v>
      </c>
      <c r="E287" t="inlineStr">
        <is>
          <t xml:space="preserve">140.00</t>
        </is>
      </c>
      <c r="F287">
        <v>4278.5714285714</v>
      </c>
      <c r="G287">
        <v>4951.92</v>
      </c>
      <c r="H287">
        <v>693269</v>
      </c>
      <c r="I287">
        <v>94269</v>
      </c>
      <c r="J287">
        <v>0.13597727173068</v>
      </c>
      <c r="K287">
        <f>IFERROR(ROUND(D287-MAX(I287,0)*03_Assumptions!$B$37,0),"")</f>
      </c>
      <c r="L287">
        <v>0</v>
      </c>
      <c r="M287"/>
      <c r="N287">
        <v>3</v>
      </c>
      <c r="O287"/>
      <c r="P287"/>
      <c r="Q287"/>
      <c r="R287" t="inlineStr">
        <is>
          <t xml:space="preserve">Habitaclia</t>
        </is>
      </c>
    </row>
    <row r="288">
      <c r="A288" t="inlineStr">
        <is>
          <t xml:space="preserve">YAE-jht::real-estate::73527-112341606</t>
        </is>
      </c>
      <c r="B288" t="inlineStr">
        <is>
          <t xml:space="preserve">Piso en venta, Aloha en Nueva Andalucía en Marbella</t>
        </is>
      </c>
      <c r="C288" t="inlineStr">
        <is>
          <t xml:space="preserve">Marbella</t>
        </is>
      </c>
      <c r="D288">
        <v>480000</v>
      </c>
      <c r="E288" t="inlineStr">
        <is>
          <t xml:space="preserve">112.00</t>
        </is>
      </c>
      <c r="F288">
        <v>4285.7142857143</v>
      </c>
      <c r="G288">
        <v>4951.92</v>
      </c>
      <c r="H288">
        <v>554615</v>
      </c>
      <c r="I288">
        <v>74615</v>
      </c>
      <c r="J288">
        <v>0.13453482978031</v>
      </c>
      <c r="K288">
        <f>IFERROR(ROUND(D288-MAX(I288,0)*03_Assumptions!$B$37,0),"")</f>
      </c>
      <c r="L288">
        <v>0</v>
      </c>
      <c r="M288"/>
      <c r="N288">
        <v>3</v>
      </c>
      <c r="O288"/>
      <c r="P288"/>
      <c r="Q288"/>
      <c r="R288" t="inlineStr">
        <is>
          <t xml:space="preserve">Yaencontre</t>
        </is>
      </c>
    </row>
    <row r="289">
      <c r="A289" t="inlineStr">
        <is>
          <t xml:space="preserve">YAE-jht::real-estate::42813-112368124</t>
        </is>
      </c>
      <c r="B289" t="inlineStr">
        <is>
          <t xml:space="preserve">Dúplex en venta en calle Arriate, La Dama de Noche-La Alzambra en Nueva Andalucía en Marbella</t>
        </is>
      </c>
      <c r="C289" t="inlineStr">
        <is>
          <t xml:space="preserve">Marbella</t>
        </is>
      </c>
      <c r="D289">
        <v>540000</v>
      </c>
      <c r="E289" t="inlineStr">
        <is>
          <t xml:space="preserve">126.00</t>
        </is>
      </c>
      <c r="F289">
        <v>4285.7142857143</v>
      </c>
      <c r="G289">
        <v>4951.92</v>
      </c>
      <c r="H289">
        <v>623942</v>
      </c>
      <c r="I289">
        <v>83942</v>
      </c>
      <c r="J289">
        <v>0.13453482978031</v>
      </c>
      <c r="K289">
        <f>IFERROR(ROUND(D289-MAX(I289,0)*03_Assumptions!$B$37,0),"")</f>
      </c>
      <c r="L289">
        <v>0</v>
      </c>
      <c r="M289"/>
      <c r="N289">
        <v>3</v>
      </c>
      <c r="O289"/>
      <c r="P289" t="inlineStr">
        <is>
          <t xml:space="preserve">Una oportunidad poco frecuente</t>
        </is>
      </c>
      <c r="Q289"/>
      <c r="R289" t="inlineStr">
        <is>
          <t xml:space="preserve">Yaencontre</t>
        </is>
      </c>
    </row>
    <row r="290">
      <c r="A290" t="inlineStr">
        <is>
          <t xml:space="preserve">FTC-184315932</t>
        </is>
      </c>
      <c r="B290" t="inlineStr">
        <is>
          <t xml:space="preserve">Casa adosada con piscina en San Pedro de Alcántara pueblo</t>
        </is>
      </c>
      <c r="C290" t="inlineStr">
        <is>
          <t xml:space="preserve">Marbella</t>
        </is>
      </c>
      <c r="D290">
        <v>1325000</v>
      </c>
      <c r="E290" t="inlineStr">
        <is>
          <t xml:space="preserve">309.00</t>
        </is>
      </c>
      <c r="F290">
        <v>4288.0258899676</v>
      </c>
      <c r="G290">
        <v>4951.92</v>
      </c>
      <c r="H290">
        <v>1530143</v>
      </c>
      <c r="I290">
        <v>205143</v>
      </c>
      <c r="J290">
        <v>0.13406802008764</v>
      </c>
      <c r="K290">
        <f>IFERROR(ROUND(D290-MAX(I290,0)*03_Assumptions!$B$37,0),"")</f>
      </c>
      <c r="L290">
        <v>0</v>
      </c>
      <c r="M290"/>
      <c r="N290">
        <v>3</v>
      </c>
      <c r="O290"/>
      <c r="P290"/>
      <c r="Q290"/>
      <c r="R290" t="inlineStr">
        <is>
          <t xml:space="preserve">Fotocasa</t>
        </is>
      </c>
    </row>
    <row r="291">
      <c r="A291" t="inlineStr">
        <is>
          <t xml:space="preserve">HTC-49871000000253</t>
        </is>
      </c>
      <c r="B291" t="inlineStr">
        <is>
          <t xml:space="preserve">Piso en Calle 02c nva andaluc 24v. **piso de lujo a estrenar con vistas espectaculares en la costa*</t>
        </is>
      </c>
      <c r="C291" t="inlineStr">
        <is>
          <t xml:space="preserve">Marbella</t>
        </is>
      </c>
      <c r="D291">
        <v>515000</v>
      </c>
      <c r="E291" t="inlineStr">
        <is>
          <t xml:space="preserve">120.00</t>
        </is>
      </c>
      <c r="F291">
        <v>4291.6666666667</v>
      </c>
      <c r="G291">
        <v>4951.92</v>
      </c>
      <c r="H291">
        <v>594230</v>
      </c>
      <c r="I291">
        <v>79230</v>
      </c>
      <c r="J291">
        <v>0.13333279482167</v>
      </c>
      <c r="K291">
        <f>IFERROR(ROUND(D291-MAX(I291,0)*03_Assumptions!$B$37,0),"")</f>
      </c>
      <c r="L291">
        <v>0</v>
      </c>
      <c r="M291"/>
      <c r="N291">
        <v>3</v>
      </c>
      <c r="O291"/>
      <c r="P291"/>
      <c r="Q291"/>
      <c r="R291" t="inlineStr">
        <is>
          <t xml:space="preserve">Habitaclia</t>
        </is>
      </c>
    </row>
    <row r="292">
      <c r="A292" t="inlineStr">
        <is>
          <t xml:space="preserve">HTC-37443000000449</t>
        </is>
      </c>
      <c r="B292" t="inlineStr">
        <is>
          <t xml:space="preserve">Piso en Calle cuenca 8. ¡tu oasis de 3 habitaciones en el centro de san pedro! 151 m², 2</t>
        </is>
      </c>
      <c r="C292" t="inlineStr">
        <is>
          <t xml:space="preserve">Marbella</t>
        </is>
      </c>
      <c r="D292">
        <v>649000</v>
      </c>
      <c r="E292" t="inlineStr">
        <is>
          <t xml:space="preserve">151.00</t>
        </is>
      </c>
      <c r="F292">
        <v>4298.0132450331</v>
      </c>
      <c r="G292">
        <v>4951.92</v>
      </c>
      <c r="H292">
        <v>747740</v>
      </c>
      <c r="I292">
        <v>98740</v>
      </c>
      <c r="J292">
        <v>0.13205115489889</v>
      </c>
      <c r="K292">
        <f>IFERROR(ROUND(D292-MAX(I292,0)*03_Assumptions!$B$37,0),"")</f>
      </c>
      <c r="L292">
        <v>0</v>
      </c>
      <c r="M292"/>
      <c r="N292">
        <v>3</v>
      </c>
      <c r="O292"/>
      <c r="P292"/>
      <c r="Q292"/>
      <c r="R292" t="inlineStr">
        <is>
          <t xml:space="preserve">Habitaclia</t>
        </is>
      </c>
    </row>
    <row r="293">
      <c r="A293" t="inlineStr">
        <is>
          <t xml:space="preserve">HTC-37990000002587</t>
        </is>
      </c>
      <c r="B293" t="inlineStr">
        <is>
          <t xml:space="preserve">Apartamento en Pablo ruiz picasso (sp) 39</t>
        </is>
      </c>
      <c r="C293" t="inlineStr">
        <is>
          <t xml:space="preserve">Marbella</t>
        </is>
      </c>
      <c r="D293">
        <v>485850</v>
      </c>
      <c r="E293" t="inlineStr">
        <is>
          <t xml:space="preserve">113.00</t>
        </is>
      </c>
      <c r="F293">
        <v>4299.5575221239</v>
      </c>
      <c r="G293">
        <v>4951.92</v>
      </c>
      <c r="H293">
        <v>559567</v>
      </c>
      <c r="I293">
        <v>73717</v>
      </c>
      <c r="J293">
        <v>0.13173930069066</v>
      </c>
      <c r="K293">
        <f>IFERROR(ROUND(D293-MAX(I293,0)*03_Assumptions!$B$37,0),"")</f>
      </c>
      <c r="L293">
        <v>0</v>
      </c>
      <c r="M293"/>
      <c r="N293">
        <v>3</v>
      </c>
      <c r="O293"/>
      <c r="P293"/>
      <c r="Q293"/>
      <c r="R293" t="inlineStr">
        <is>
          <t xml:space="preserve">Habitaclia</t>
        </is>
      </c>
    </row>
    <row r="294">
      <c r="A294" t="inlineStr">
        <is>
          <t xml:space="preserve">HTC-21940000002023</t>
        </is>
      </c>
      <c r="B294" t="inlineStr">
        <is>
          <t xml:space="preserve">Piso en San Pedro de Alcántara Pueblo. San pedro de alcántarapiso</t>
        </is>
      </c>
      <c r="C294" t="inlineStr">
        <is>
          <t xml:space="preserve">Marbella</t>
        </is>
      </c>
      <c r="D294">
        <v>388000</v>
      </c>
      <c r="E294" t="inlineStr">
        <is>
          <t xml:space="preserve">90.00</t>
        </is>
      </c>
      <c r="F294">
        <v>4311.1111111111</v>
      </c>
      <c r="G294">
        <v>4951.92</v>
      </c>
      <c r="H294">
        <v>445673</v>
      </c>
      <c r="I294">
        <v>57673</v>
      </c>
      <c r="J294">
        <v>0.12940614729012</v>
      </c>
      <c r="K294">
        <f>IFERROR(ROUND(D294-MAX(I294,0)*03_Assumptions!$B$37,0),"")</f>
      </c>
      <c r="L294">
        <v>0</v>
      </c>
      <c r="M294"/>
      <c r="N294">
        <v>3</v>
      </c>
      <c r="O294"/>
      <c r="P294"/>
      <c r="Q294"/>
      <c r="R294" t="inlineStr">
        <is>
          <t xml:space="preserve">Habitaclia</t>
        </is>
      </c>
    </row>
    <row r="295">
      <c r="A295" t="inlineStr">
        <is>
          <t xml:space="preserve">HTC-53746000000079</t>
        </is>
      </c>
      <c r="B295" t="inlineStr">
        <is>
          <t xml:space="preserve">Piso en San Pedro de Alcántara Pueblo. Piso en venta en marbella</t>
        </is>
      </c>
      <c r="C295" t="inlineStr">
        <is>
          <t xml:space="preserve">Marbella</t>
        </is>
      </c>
      <c r="D295">
        <v>388000</v>
      </c>
      <c r="E295" t="inlineStr">
        <is>
          <t xml:space="preserve">90.00</t>
        </is>
      </c>
      <c r="F295">
        <v>4311.1111111111</v>
      </c>
      <c r="G295">
        <v>4951.92</v>
      </c>
      <c r="H295">
        <v>445673</v>
      </c>
      <c r="I295">
        <v>57673</v>
      </c>
      <c r="J295">
        <v>0.12940614729012</v>
      </c>
      <c r="K295">
        <f>IFERROR(ROUND(D295-MAX(I295,0)*03_Assumptions!$B$37,0),"")</f>
      </c>
      <c r="L295">
        <v>0</v>
      </c>
      <c r="M295"/>
      <c r="N295">
        <v>3</v>
      </c>
      <c r="O295"/>
      <c r="P295"/>
      <c r="Q295"/>
      <c r="R295" t="inlineStr">
        <is>
          <t xml:space="preserve">Habitaclia</t>
        </is>
      </c>
    </row>
    <row r="296">
      <c r="A296" t="inlineStr">
        <is>
          <t xml:space="preserve">YAE-jht::real-estate::87818-112357740</t>
        </is>
      </c>
      <c r="B296" t="inlineStr">
        <is>
          <t xml:space="preserve">Piso en venta, San Pedro Pueblo en San Pedro de Alcántara en Marbella</t>
        </is>
      </c>
      <c r="C296" t="inlineStr">
        <is>
          <t xml:space="preserve">Marbella</t>
        </is>
      </c>
      <c r="D296">
        <v>475000</v>
      </c>
      <c r="E296" t="inlineStr">
        <is>
          <t xml:space="preserve">110.00</t>
        </is>
      </c>
      <c r="F296">
        <v>4318.1818181818</v>
      </c>
      <c r="G296">
        <v>4951.92</v>
      </c>
      <c r="H296">
        <v>544711</v>
      </c>
      <c r="I296">
        <v>69711</v>
      </c>
      <c r="J296">
        <v>0.12797827546046</v>
      </c>
      <c r="K296">
        <f>IFERROR(ROUND(D296-MAX(I296,0)*03_Assumptions!$B$37,0),"")</f>
      </c>
      <c r="L296">
        <v>0</v>
      </c>
      <c r="M296"/>
      <c r="N296">
        <v>3</v>
      </c>
      <c r="O296"/>
      <c r="P296"/>
      <c r="Q296"/>
      <c r="R296" t="inlineStr">
        <is>
          <t xml:space="preserve">Yaencontre</t>
        </is>
      </c>
    </row>
    <row r="297">
      <c r="A297" t="inlineStr">
        <is>
          <t xml:space="preserve">FTC-187980036</t>
        </is>
      </c>
      <c r="B297" t="inlineStr">
        <is>
          <t xml:space="preserve">Piso con piscina en Cabopino - Artola</t>
        </is>
      </c>
      <c r="C297" t="inlineStr">
        <is>
          <t xml:space="preserve">Marbella</t>
        </is>
      </c>
      <c r="D297">
        <v>320000</v>
      </c>
      <c r="E297" t="inlineStr">
        <is>
          <t xml:space="preserve">74.00</t>
        </is>
      </c>
      <c r="F297">
        <v>4324.3243243243</v>
      </c>
      <c r="G297">
        <v>4951.92</v>
      </c>
      <c r="H297">
        <v>366442</v>
      </c>
      <c r="I297">
        <v>46442</v>
      </c>
      <c r="J297">
        <v>0.12673784626482</v>
      </c>
      <c r="K297">
        <f>IFERROR(ROUND(D297-MAX(I297,0)*03_Assumptions!$B$37,0),"")</f>
      </c>
      <c r="L297">
        <v>0</v>
      </c>
      <c r="M297"/>
      <c r="N297">
        <v>3</v>
      </c>
      <c r="O297"/>
      <c r="P297"/>
      <c r="Q297"/>
      <c r="R297" t="inlineStr">
        <is>
          <t xml:space="preserve">Fotocasa</t>
        </is>
      </c>
    </row>
    <row r="298">
      <c r="A298" t="inlineStr">
        <is>
          <t xml:space="preserve">HTC-24359000010992</t>
        </is>
      </c>
      <c r="B298" t="inlineStr">
        <is>
          <t xml:space="preserve">Piso en Cabopino - Artola</t>
        </is>
      </c>
      <c r="C298" t="inlineStr">
        <is>
          <t xml:space="preserve">Marbella</t>
        </is>
      </c>
      <c r="D298">
        <v>320000</v>
      </c>
      <c r="E298" t="inlineStr">
        <is>
          <t xml:space="preserve">74.00</t>
        </is>
      </c>
      <c r="F298">
        <v>4324.3243243243</v>
      </c>
      <c r="G298">
        <v>4951.92</v>
      </c>
      <c r="H298">
        <v>366442</v>
      </c>
      <c r="I298">
        <v>46442</v>
      </c>
      <c r="J298">
        <v>0.12673784626482</v>
      </c>
      <c r="K298">
        <f>IFERROR(ROUND(D298-MAX(I298,0)*03_Assumptions!$B$37,0),"")</f>
      </c>
      <c r="L298">
        <v>0</v>
      </c>
      <c r="M298"/>
      <c r="N298">
        <v>3</v>
      </c>
      <c r="O298"/>
      <c r="P298"/>
      <c r="Q298"/>
      <c r="R298" t="inlineStr">
        <is>
          <t xml:space="preserve">Habitaclia</t>
        </is>
      </c>
    </row>
    <row r="299">
      <c r="A299" t="inlineStr">
        <is>
          <t xml:space="preserve">HTC-50569000000255</t>
        </is>
      </c>
      <c r="B299" t="inlineStr">
        <is>
          <t xml:space="preserve">Apartamento en Cabopino - Artola. Apartamento de dos dormitorios con licencia de alquiler turístic</t>
        </is>
      </c>
      <c r="C299" t="inlineStr">
        <is>
          <t xml:space="preserve">Marbella</t>
        </is>
      </c>
      <c r="D299">
        <v>329000</v>
      </c>
      <c r="E299" t="inlineStr">
        <is>
          <t xml:space="preserve">76.00</t>
        </is>
      </c>
      <c r="F299">
        <v>4328.9473684211</v>
      </c>
      <c r="G299">
        <v>4951.92</v>
      </c>
      <c r="H299">
        <v>376346</v>
      </c>
      <c r="I299">
        <v>47346</v>
      </c>
      <c r="J299">
        <v>0.12580426008073</v>
      </c>
      <c r="K299">
        <f>IFERROR(ROUND(D299-MAX(I299,0)*03_Assumptions!$B$37,0),"")</f>
      </c>
      <c r="L299">
        <v>0</v>
      </c>
      <c r="M299"/>
      <c r="N299">
        <v>3</v>
      </c>
      <c r="O299"/>
      <c r="P299"/>
      <c r="Q299"/>
      <c r="R299" t="inlineStr">
        <is>
          <t xml:space="preserve">Habitaclia</t>
        </is>
      </c>
    </row>
    <row r="300">
      <c r="A300" t="inlineStr">
        <is>
          <t xml:space="preserve">HTC-53122000000006</t>
        </is>
      </c>
      <c r="B300" t="inlineStr">
        <is>
          <t xml:space="preserve">Apartamento en Avenida de barcelona 4. Piso reformado buena ubicación</t>
        </is>
      </c>
      <c r="C300" t="inlineStr">
        <is>
          <t xml:space="preserve">Marbella</t>
        </is>
      </c>
      <c r="D300">
        <v>550000</v>
      </c>
      <c r="E300" t="inlineStr">
        <is>
          <t xml:space="preserve">127.00</t>
        </is>
      </c>
      <c r="F300">
        <v>4330.7086614173</v>
      </c>
      <c r="G300">
        <v>4951.92</v>
      </c>
      <c r="H300">
        <v>628894</v>
      </c>
      <c r="I300">
        <v>78894</v>
      </c>
      <c r="J300">
        <v>0.12544858127407</v>
      </c>
      <c r="K300">
        <f>IFERROR(ROUND(D300-MAX(I300,0)*03_Assumptions!$B$37,0),"")</f>
      </c>
      <c r="L300">
        <v>0</v>
      </c>
      <c r="M300"/>
      <c r="N300">
        <v>3</v>
      </c>
      <c r="O300"/>
      <c r="P300"/>
      <c r="Q300"/>
      <c r="R300" t="inlineStr">
        <is>
          <t xml:space="preserve">Habitaclia</t>
        </is>
      </c>
    </row>
    <row r="301">
      <c r="A301" t="inlineStr">
        <is>
          <t xml:space="preserve">YAE-jht::real-estate::92341-112364491</t>
        </is>
      </c>
      <c r="B301" t="inlineStr">
        <is>
          <t xml:space="preserve">Piso en venta en calle Peñuelas, Divina Pastora en Marbella Pueblo en Marbella</t>
        </is>
      </c>
      <c r="C301" t="inlineStr">
        <is>
          <t xml:space="preserve">Marbella</t>
        </is>
      </c>
      <c r="D301">
        <v>477000</v>
      </c>
      <c r="E301" t="inlineStr">
        <is>
          <t xml:space="preserve">110.00</t>
        </is>
      </c>
      <c r="F301">
        <v>4336.3636363636</v>
      </c>
      <c r="G301">
        <v>4951.92</v>
      </c>
      <c r="H301">
        <v>544711</v>
      </c>
      <c r="I301">
        <v>67711</v>
      </c>
      <c r="J301">
        <v>0.12430660504135</v>
      </c>
      <c r="K301">
        <f>IFERROR(ROUND(D301-MAX(I301,0)*03_Assumptions!$B$37,0),"")</f>
      </c>
      <c r="L301">
        <v>0</v>
      </c>
      <c r="M301"/>
      <c r="N301">
        <v>3</v>
      </c>
      <c r="O301"/>
      <c r="P301"/>
      <c r="Q301"/>
      <c r="R301" t="inlineStr">
        <is>
          <t xml:space="preserve">Yaencontre</t>
        </is>
      </c>
    </row>
    <row r="302">
      <c r="A302" t="inlineStr">
        <is>
          <t xml:space="preserve">HTC-23972000001889</t>
        </is>
      </c>
      <c r="B302" t="inlineStr">
        <is>
          <t xml:space="preserve">Planta baja Alameda de levante. Apartamento en bahia de marbella</t>
        </is>
      </c>
      <c r="C302" t="inlineStr">
        <is>
          <t xml:space="preserve">Marbella</t>
        </is>
      </c>
      <c r="D302">
        <v>646000</v>
      </c>
      <c r="E302" t="inlineStr">
        <is>
          <t xml:space="preserve">148.00</t>
        </is>
      </c>
      <c r="F302">
        <v>4364.8648648649</v>
      </c>
      <c r="G302">
        <v>4951.92</v>
      </c>
      <c r="H302">
        <v>732884</v>
      </c>
      <c r="I302">
        <v>86884</v>
      </c>
      <c r="J302">
        <v>0.11855101357355</v>
      </c>
      <c r="K302">
        <f>IFERROR(ROUND(D302-MAX(I302,0)*03_Assumptions!$B$37,0),"")</f>
      </c>
      <c r="L302">
        <v>0</v>
      </c>
      <c r="M302"/>
      <c r="N302">
        <v>3</v>
      </c>
      <c r="O302"/>
      <c r="P302"/>
      <c r="Q302"/>
      <c r="R302" t="inlineStr">
        <is>
          <t xml:space="preserve">Habitaclia</t>
        </is>
      </c>
    </row>
    <row r="303">
      <c r="A303" t="inlineStr">
        <is>
          <t xml:space="preserve">IDL-112397481</t>
        </is>
      </c>
      <c r="B303" t="inlineStr">
        <is>
          <t xml:space="preserve">Flat / apartment in Calle de Tenerife, 60, Bellas Vistas, Madrid</t>
        </is>
      </c>
      <c r="C303" t="inlineStr">
        <is>
          <t xml:space="preserve">Madrid</t>
        </is>
      </c>
      <c r="D303">
        <v>1800</v>
      </c>
      <c r="E303" t="inlineStr">
        <is>
          <t xml:space="preserve">60.00</t>
        </is>
      </c>
      <c r="F303">
        <v>30</v>
      </c>
      <c r="G303">
        <v>34</v>
      </c>
      <c r="H303">
        <v>2040</v>
      </c>
      <c r="I303">
        <v>240</v>
      </c>
      <c r="J303">
        <v>0.11764705882353</v>
      </c>
      <c r="K303">
        <f>IFERROR(ROUND(D303-MAX(I303,0)*03_Assumptions!$B$37,0),"")</f>
      </c>
      <c r="L303">
        <v>0</v>
      </c>
      <c r="M303"/>
      <c r="N303">
        <v>4</v>
      </c>
      <c r="O303"/>
      <c r="P303"/>
      <c r="Q303"/>
      <c r="R303" t="inlineStr">
        <is>
          <t xml:space="preserve">Idealista</t>
        </is>
      </c>
    </row>
    <row r="304">
      <c r="A304" t="inlineStr">
        <is>
          <t xml:space="preserve">HTC-23979000001281</t>
        </is>
      </c>
      <c r="B304" t="inlineStr">
        <is>
          <t xml:space="preserve">Apartamento en Guadalmina Baja. Apartamento de 3 dormitorios en guadalmina baja, una de las zona</t>
        </is>
      </c>
      <c r="C304" t="inlineStr">
        <is>
          <t xml:space="preserve">Marbella</t>
        </is>
      </c>
      <c r="D304">
        <v>660000</v>
      </c>
      <c r="E304" t="inlineStr">
        <is>
          <t xml:space="preserve">151.00</t>
        </is>
      </c>
      <c r="F304">
        <v>4370.8609271523</v>
      </c>
      <c r="G304">
        <v>4951.92</v>
      </c>
      <c r="H304">
        <v>747740</v>
      </c>
      <c r="I304">
        <v>87740</v>
      </c>
      <c r="J304">
        <v>0.11734015752429</v>
      </c>
      <c r="K304">
        <f>IFERROR(ROUND(D304-MAX(I304,0)*03_Assumptions!$B$37,0),"")</f>
      </c>
      <c r="L304">
        <v>0</v>
      </c>
      <c r="M304"/>
      <c r="N304">
        <v>3</v>
      </c>
      <c r="O304"/>
      <c r="P304"/>
      <c r="Q304"/>
      <c r="R304" t="inlineStr">
        <is>
          <t xml:space="preserve">Habitaclia</t>
        </is>
      </c>
    </row>
    <row r="305">
      <c r="A305" t="inlineStr">
        <is>
          <t xml:space="preserve">HTC-58291000000012</t>
        </is>
      </c>
      <c r="B305" t="inlineStr">
        <is>
          <t xml:space="preserve">Piso en Urbanización elviria 11. Bonito piso en elviria</t>
        </is>
      </c>
      <c r="C305" t="inlineStr">
        <is>
          <t xml:space="preserve">Marbella</t>
        </is>
      </c>
      <c r="D305">
        <v>569000</v>
      </c>
      <c r="E305" t="inlineStr">
        <is>
          <t xml:space="preserve">130.00</t>
        </is>
      </c>
      <c r="F305">
        <v>4376.9230769231</v>
      </c>
      <c r="G305">
        <v>4951.92</v>
      </c>
      <c r="H305">
        <v>643750</v>
      </c>
      <c r="I305">
        <v>74750</v>
      </c>
      <c r="J305">
        <v>0.11611595564487</v>
      </c>
      <c r="K305">
        <f>IFERROR(ROUND(D305-MAX(I305,0)*03_Assumptions!$B$37,0),"")</f>
      </c>
      <c r="L305">
        <v>0</v>
      </c>
      <c r="M305"/>
      <c r="N305">
        <v>3</v>
      </c>
      <c r="O305"/>
      <c r="P305"/>
      <c r="Q305"/>
      <c r="R305" t="inlineStr">
        <is>
          <t xml:space="preserve">Habitaclia</t>
        </is>
      </c>
    </row>
    <row r="306">
      <c r="A306" t="inlineStr">
        <is>
          <t xml:space="preserve">HTC-56784000000449</t>
        </is>
      </c>
      <c r="B306" t="inlineStr">
        <is>
          <t xml:space="preserve">Planta baja en Valdeolletas - Las Cancelas - Xarblanca. Piso de 1 dormitorio en avenida las palmeras</t>
        </is>
      </c>
      <c r="C306" t="inlineStr">
        <is>
          <t xml:space="preserve">Marbella</t>
        </is>
      </c>
      <c r="D306">
        <v>201500</v>
      </c>
      <c r="E306" t="inlineStr">
        <is>
          <t xml:space="preserve">46.00</t>
        </is>
      </c>
      <c r="F306">
        <v>4380.4347826087</v>
      </c>
      <c r="G306">
        <v>4951.92</v>
      </c>
      <c r="H306">
        <v>227788</v>
      </c>
      <c r="I306">
        <v>26288</v>
      </c>
      <c r="J306">
        <v>0.11540679522111</v>
      </c>
      <c r="K306">
        <f>IFERROR(ROUND(D306-MAX(I306,0)*03_Assumptions!$B$37,0),"")</f>
      </c>
      <c r="L306">
        <v>0</v>
      </c>
      <c r="M306"/>
      <c r="N306">
        <v>3</v>
      </c>
      <c r="O306"/>
      <c r="P306"/>
      <c r="Q306"/>
      <c r="R306" t="inlineStr">
        <is>
          <t xml:space="preserve">Habitaclia</t>
        </is>
      </c>
    </row>
    <row r="307">
      <c r="A307" t="inlineStr">
        <is>
          <t xml:space="preserve">YAE-jht::real-estate::51952-112339267</t>
        </is>
      </c>
      <c r="B307" t="inlineStr">
        <is>
          <t xml:space="preserve">Piso en venta, Ricardo Soriano en Marbella Pueblo en Marbella</t>
        </is>
      </c>
      <c r="C307" t="inlineStr">
        <is>
          <t xml:space="preserve">Marbella</t>
        </is>
      </c>
      <c r="D307">
        <v>460000</v>
      </c>
      <c r="E307" t="inlineStr">
        <is>
          <t xml:space="preserve">105.00</t>
        </is>
      </c>
      <c r="F307">
        <v>4380.9523809524</v>
      </c>
      <c r="G307">
        <v>4951.92</v>
      </c>
      <c r="H307">
        <v>519952</v>
      </c>
      <c r="I307">
        <v>59952</v>
      </c>
      <c r="J307">
        <v>0.1153022704421</v>
      </c>
      <c r="K307">
        <f>IFERROR(ROUND(D307-MAX(I307,0)*03_Assumptions!$B$37,0),"")</f>
      </c>
      <c r="L307">
        <v>0</v>
      </c>
      <c r="M307"/>
      <c r="N307">
        <v>3</v>
      </c>
      <c r="O307"/>
      <c r="P307"/>
      <c r="Q307"/>
      <c r="R307" t="inlineStr">
        <is>
          <t xml:space="preserve">Yaencontre</t>
        </is>
      </c>
    </row>
    <row r="308">
      <c r="A308" t="inlineStr">
        <is>
          <t xml:space="preserve">YAE-jht::real-estate::42786-112378207</t>
        </is>
      </c>
      <c r="B308" t="inlineStr">
        <is>
          <t xml:space="preserve">Piso en venta en calle Califaur Nva Andalucia, Nueva Andalucía en Nueva Andalucía en Marbella</t>
        </is>
      </c>
      <c r="C308" t="inlineStr">
        <is>
          <t xml:space="preserve">Marbella</t>
        </is>
      </c>
      <c r="D308">
        <v>539000</v>
      </c>
      <c r="E308" t="inlineStr">
        <is>
          <t xml:space="preserve">123.00</t>
        </is>
      </c>
      <c r="F308">
        <v>4382.1138211382</v>
      </c>
      <c r="G308">
        <v>4951.92</v>
      </c>
      <c r="H308">
        <v>609086</v>
      </c>
      <c r="I308">
        <v>70086</v>
      </c>
      <c r="J308">
        <v>0.11506772703553</v>
      </c>
      <c r="K308">
        <f>IFERROR(ROUND(D308-MAX(I308,0)*03_Assumptions!$B$37,0),"")</f>
      </c>
      <c r="L308">
        <v>0</v>
      </c>
      <c r="M308"/>
      <c r="N308">
        <v>3</v>
      </c>
      <c r="O308"/>
      <c r="P308"/>
      <c r="Q308"/>
      <c r="R308" t="inlineStr">
        <is>
          <t xml:space="preserve">Yaencontre</t>
        </is>
      </c>
    </row>
    <row r="309">
      <c r="A309" t="inlineStr">
        <is>
          <t xml:space="preserve">FTC-190157183</t>
        </is>
      </c>
      <c r="B309" t="inlineStr">
        <is>
          <t xml:space="preserve">Piso con ascensor en Calle de Gaztambide, Gaztambide</t>
        </is>
      </c>
      <c r="C309" t="inlineStr">
        <is>
          <t xml:space="preserve">Madrid Capital</t>
        </is>
      </c>
      <c r="D309">
        <v>2700</v>
      </c>
      <c r="E309" t="inlineStr">
        <is>
          <t xml:space="preserve">115.00</t>
        </is>
      </c>
      <c r="F309">
        <v>23.478260869565</v>
      </c>
      <c r="G309">
        <v>26.5</v>
      </c>
      <c r="H309">
        <v>3048</v>
      </c>
      <c r="I309">
        <v>348</v>
      </c>
      <c r="J309">
        <v>0.11402789171452</v>
      </c>
      <c r="K309">
        <f>IFERROR(ROUND(D309-MAX(I309,0)*03_Assumptions!$B$37,0),"")</f>
      </c>
      <c r="L309">
        <v>0</v>
      </c>
      <c r="M309"/>
      <c r="N309">
        <v>4</v>
      </c>
      <c r="O309"/>
      <c r="P309"/>
      <c r="Q309"/>
      <c r="R309" t="inlineStr">
        <is>
          <t xml:space="preserve">Fotocasa</t>
        </is>
      </c>
    </row>
    <row r="310">
      <c r="A310" t="inlineStr">
        <is>
          <t xml:space="preserve">YAE-jht::real-estate::70878-112340361</t>
        </is>
      </c>
      <c r="B310" t="inlineStr">
        <is>
          <t xml:space="preserve">Piso en venta en calle Antonio Nebrija, La Puya - La Ermita en Marbella Pueblo en Marbella</t>
        </is>
      </c>
      <c r="C310" t="inlineStr">
        <is>
          <t xml:space="preserve">Marbella</t>
        </is>
      </c>
      <c r="D310">
        <v>395000</v>
      </c>
      <c r="E310" t="inlineStr">
        <is>
          <t xml:space="preserve">90.00</t>
        </is>
      </c>
      <c r="F310">
        <v>4388.8888888889</v>
      </c>
      <c r="G310">
        <v>4951.92</v>
      </c>
      <c r="H310">
        <v>445673</v>
      </c>
      <c r="I310">
        <v>50673</v>
      </c>
      <c r="J310">
        <v>0.11369955716391</v>
      </c>
      <c r="K310">
        <f>IFERROR(ROUND(D310-MAX(I310,0)*03_Assumptions!$B$37,0),"")</f>
      </c>
      <c r="L310">
        <v>0</v>
      </c>
      <c r="M310"/>
      <c r="N310">
        <v>3</v>
      </c>
      <c r="O310"/>
      <c r="P310"/>
      <c r="Q310" t="inlineStr">
        <is>
          <t xml:space="preserve">AREA_MISMATCH</t>
        </is>
      </c>
      <c r="R310" t="inlineStr">
        <is>
          <t xml:space="preserve">Yaencontre</t>
        </is>
      </c>
    </row>
    <row r="311">
      <c r="A311" t="inlineStr">
        <is>
          <t xml:space="preserve">YAE-jht::real-estate::41818-112343166</t>
        </is>
      </c>
      <c r="B311" t="inlineStr">
        <is>
          <t xml:space="preserve">Piso en venta en calle De Levante, Bahía de Marbella en Rio Real-Los Monteros en Marbella</t>
        </is>
      </c>
      <c r="C311" t="inlineStr">
        <is>
          <t xml:space="preserve">Marbella</t>
        </is>
      </c>
      <c r="D311">
        <v>646000</v>
      </c>
      <c r="E311" t="inlineStr">
        <is>
          <t xml:space="preserve">147.00</t>
        </is>
      </c>
      <c r="F311">
        <v>4394.5578231293</v>
      </c>
      <c r="G311">
        <v>4951.92</v>
      </c>
      <c r="H311">
        <v>727932</v>
      </c>
      <c r="I311">
        <v>81932</v>
      </c>
      <c r="J311">
        <v>0.11255476196521</v>
      </c>
      <c r="K311">
        <f>IFERROR(ROUND(D311-MAX(I311,0)*03_Assumptions!$B$37,0),"")</f>
      </c>
      <c r="L311">
        <v>0</v>
      </c>
      <c r="M311"/>
      <c r="N311">
        <v>3</v>
      </c>
      <c r="O311"/>
      <c r="P311"/>
      <c r="Q311"/>
      <c r="R311" t="inlineStr">
        <is>
          <t xml:space="preserve">Yaencontre</t>
        </is>
      </c>
    </row>
    <row r="312">
      <c r="A312" t="inlineStr">
        <is>
          <t xml:space="preserve">HTC-25470000000981</t>
        </is>
      </c>
      <c r="B312" t="inlineStr">
        <is>
          <t xml:space="preserve">Piso Calle muelle ribera (p banus). Piso en venta en puerto banús, marbella, a pocos pasos del puert</t>
        </is>
      </c>
      <c r="C312" t="inlineStr">
        <is>
          <t xml:space="preserve">Marbella</t>
        </is>
      </c>
      <c r="D312">
        <v>590000</v>
      </c>
      <c r="E312" t="inlineStr">
        <is>
          <t xml:space="preserve">134.00</t>
        </is>
      </c>
      <c r="F312">
        <v>4402.9850746269</v>
      </c>
      <c r="G312">
        <v>4951.92</v>
      </c>
      <c r="H312">
        <v>663557</v>
      </c>
      <c r="I312">
        <v>73557</v>
      </c>
      <c r="J312">
        <v>0.1108529470131</v>
      </c>
      <c r="K312">
        <f>IFERROR(ROUND(D312-MAX(I312,0)*03_Assumptions!$B$37,0),"")</f>
      </c>
      <c r="L312">
        <v>0</v>
      </c>
      <c r="M312"/>
      <c r="N312">
        <v>3</v>
      </c>
      <c r="O312"/>
      <c r="P312"/>
      <c r="Q312"/>
      <c r="R312" t="inlineStr">
        <is>
          <t xml:space="preserve">Habitaclia</t>
        </is>
      </c>
    </row>
    <row r="313">
      <c r="A313" t="inlineStr">
        <is>
          <t xml:space="preserve">HTC-56111000000012</t>
        </is>
      </c>
      <c r="B313" t="inlineStr">
        <is>
          <t xml:space="preserve">Ático Calle padre salvador. Ático de esquina con gran terraza y vistas despejadas en el cent</t>
        </is>
      </c>
      <c r="C313" t="inlineStr">
        <is>
          <t xml:space="preserve">Marbella</t>
        </is>
      </c>
      <c r="D313">
        <v>260000</v>
      </c>
      <c r="E313" t="inlineStr">
        <is>
          <t xml:space="preserve">59.00</t>
        </is>
      </c>
      <c r="F313">
        <v>4406.7796610169</v>
      </c>
      <c r="G313">
        <v>4951.92</v>
      </c>
      <c r="H313">
        <v>292163</v>
      </c>
      <c r="I313">
        <v>32163</v>
      </c>
      <c r="J313">
        <v>0.11008666113004</v>
      </c>
      <c r="K313">
        <f>IFERROR(ROUND(D313-MAX(I313,0)*03_Assumptions!$B$37,0),"")</f>
      </c>
      <c r="L313">
        <v>0</v>
      </c>
      <c r="M313"/>
      <c r="N313">
        <v>3</v>
      </c>
      <c r="O313"/>
      <c r="P313"/>
      <c r="Q313"/>
      <c r="R313" t="inlineStr">
        <is>
          <t xml:space="preserve">Habitaclia</t>
        </is>
      </c>
    </row>
    <row r="314">
      <c r="A314" t="inlineStr">
        <is>
          <t xml:space="preserve">YAE-jht::real-estate::42243-112321965</t>
        </is>
      </c>
      <c r="B314" t="inlineStr">
        <is>
          <t xml:space="preserve">Dúplex en venta, Nagüeles en Nagüeles-Milla de Oro en Marbella</t>
        </is>
      </c>
      <c r="C314" t="inlineStr">
        <is>
          <t xml:space="preserve">Marbella</t>
        </is>
      </c>
      <c r="D314">
        <v>1390000</v>
      </c>
      <c r="E314" t="inlineStr">
        <is>
          <t xml:space="preserve">315.00</t>
        </is>
      </c>
      <c r="F314">
        <v>4412.6984126984</v>
      </c>
      <c r="G314">
        <v>4951.92</v>
      </c>
      <c r="H314">
        <v>1559855</v>
      </c>
      <c r="I314">
        <v>169855</v>
      </c>
      <c r="J314">
        <v>0.10889141732936</v>
      </c>
      <c r="K314">
        <f>IFERROR(ROUND(D314-MAX(I314,0)*03_Assumptions!$B$37,0),"")</f>
      </c>
      <c r="L314">
        <v>0</v>
      </c>
      <c r="M314"/>
      <c r="N314">
        <v>3</v>
      </c>
      <c r="O314"/>
      <c r="P314" t="inlineStr">
        <is>
          <t xml:space="preserve">Una rara oportunidad de adquirir un amplio ático dúplex</t>
        </is>
      </c>
      <c r="Q314"/>
      <c r="R314" t="inlineStr">
        <is>
          <t xml:space="preserve">Yaencontre</t>
        </is>
      </c>
    </row>
    <row r="315">
      <c r="A315" t="inlineStr">
        <is>
          <t xml:space="preserve">HTC-48661000001994</t>
        </is>
      </c>
      <c r="B315" t="inlineStr">
        <is>
          <t xml:space="preserve">Ático en Judia la 3. Impresionante ático dúplex en marbella puerto banús</t>
        </is>
      </c>
      <c r="C315" t="inlineStr">
        <is>
          <t xml:space="preserve">Marbella</t>
        </is>
      </c>
      <c r="D315">
        <v>1700000</v>
      </c>
      <c r="E315" t="inlineStr">
        <is>
          <t xml:space="preserve">385.00</t>
        </is>
      </c>
      <c r="F315">
        <v>4415.5844155844</v>
      </c>
      <c r="G315">
        <v>4951.92</v>
      </c>
      <c r="H315">
        <v>1906489</v>
      </c>
      <c r="I315">
        <v>206489</v>
      </c>
      <c r="J315">
        <v>0.10830861250093</v>
      </c>
      <c r="K315">
        <f>IFERROR(ROUND(D315-MAX(I315,0)*03_Assumptions!$B$37,0),"")</f>
      </c>
      <c r="L315">
        <v>0</v>
      </c>
      <c r="M315"/>
      <c r="N315">
        <v>3</v>
      </c>
      <c r="O315"/>
      <c r="P315"/>
      <c r="Q315"/>
      <c r="R315" t="inlineStr">
        <is>
          <t xml:space="preserve">Habitaclia</t>
        </is>
      </c>
    </row>
    <row r="316">
      <c r="A316" t="inlineStr">
        <is>
          <t xml:space="preserve">YAE-jht::real-estate::57047-112395874</t>
        </is>
      </c>
      <c r="B316" t="inlineStr">
        <is>
          <t xml:space="preserve">Dúplex en venta, Marbesa en Elviria-Cabopino en Marbella</t>
        </is>
      </c>
      <c r="C316" t="inlineStr">
        <is>
          <t xml:space="preserve">Marbella</t>
        </is>
      </c>
      <c r="D316">
        <v>765000</v>
      </c>
      <c r="E316" t="inlineStr">
        <is>
          <t xml:space="preserve">173.00</t>
        </is>
      </c>
      <c r="F316">
        <v>4421.9653179191</v>
      </c>
      <c r="G316">
        <v>4951.92</v>
      </c>
      <c r="H316">
        <v>856682</v>
      </c>
      <c r="I316">
        <v>91682</v>
      </c>
      <c r="J316">
        <v>0.10702004113171</v>
      </c>
      <c r="K316">
        <f>IFERROR(ROUND(D316-MAX(I316,0)*03_Assumptions!$B$37,0),"")</f>
      </c>
      <c r="L316">
        <v>0</v>
      </c>
      <c r="M316"/>
      <c r="N316">
        <v>3</v>
      </c>
      <c r="O316"/>
      <c r="P316"/>
      <c r="Q316"/>
      <c r="R316" t="inlineStr">
        <is>
          <t xml:space="preserve">Yaencontre</t>
        </is>
      </c>
    </row>
    <row r="317">
      <c r="A317" t="inlineStr">
        <is>
          <t xml:space="preserve">IDL-112395874</t>
        </is>
      </c>
      <c r="B317" t="inlineStr">
        <is>
          <t xml:space="preserve">Duplex in Marbesa, Marbella</t>
        </is>
      </c>
      <c r="C317" t="inlineStr">
        <is>
          <t xml:space="preserve">Marbella</t>
        </is>
      </c>
      <c r="D317">
        <v>765000</v>
      </c>
      <c r="E317" t="inlineStr">
        <is>
          <t xml:space="preserve">173.00</t>
        </is>
      </c>
      <c r="F317">
        <v>4421.9653179191</v>
      </c>
      <c r="G317">
        <v>4951.92</v>
      </c>
      <c r="H317">
        <v>856682</v>
      </c>
      <c r="I317">
        <v>91682</v>
      </c>
      <c r="J317">
        <v>0.10702004113171</v>
      </c>
      <c r="K317">
        <f>IFERROR(ROUND(D317-MAX(I317,0)*03_Assumptions!$B$37,0),"")</f>
      </c>
      <c r="L317">
        <v>0</v>
      </c>
      <c r="M317"/>
      <c r="N317">
        <v>4</v>
      </c>
      <c r="O317"/>
      <c r="P317"/>
      <c r="Q317"/>
      <c r="R317" t="inlineStr">
        <is>
          <t xml:space="preserve">Idealista</t>
        </is>
      </c>
    </row>
    <row r="318">
      <c r="A318" t="inlineStr">
        <is>
          <t xml:space="preserve">YAE-jht::real-estate::73238-112392671</t>
        </is>
      </c>
      <c r="B318" t="inlineStr">
        <is>
          <t xml:space="preserve">Piso en alquiler, Bernabéu - Hispanoamérica en Chamartín en Madrid</t>
        </is>
      </c>
      <c r="C318" t="inlineStr">
        <is>
          <t xml:space="preserve">Madrid</t>
        </is>
      </c>
      <c r="D318">
        <v>2490</v>
      </c>
      <c r="E318" t="inlineStr">
        <is>
          <t xml:space="preserve">82.00</t>
        </is>
      </c>
      <c r="F318">
        <v>30.365853658537</v>
      </c>
      <c r="G318">
        <v>34</v>
      </c>
      <c r="H318">
        <v>2788</v>
      </c>
      <c r="I318">
        <v>298</v>
      </c>
      <c r="J318">
        <v>0.10688665710187</v>
      </c>
      <c r="K318">
        <f>IFERROR(ROUND(D318-MAX(I318,0)*03_Assumptions!$B$37,0),"")</f>
      </c>
      <c r="L318">
        <v>0</v>
      </c>
      <c r="M318"/>
      <c r="N318">
        <v>3</v>
      </c>
      <c r="O318"/>
      <c r="P318"/>
      <c r="Q318"/>
      <c r="R318" t="inlineStr">
        <is>
          <t xml:space="preserve">Yaencontre</t>
        </is>
      </c>
    </row>
    <row r="319">
      <c r="A319" t="inlineStr">
        <is>
          <t xml:space="preserve">YAE-jht::real-estate::57053-112369364</t>
        </is>
      </c>
      <c r="B319" t="inlineStr">
        <is>
          <t xml:space="preserve">Piso en venta, Sierra Blanca en Nagüeles-Milla de Oro en Marbella</t>
        </is>
      </c>
      <c r="C319" t="inlineStr">
        <is>
          <t xml:space="preserve">Marbella</t>
        </is>
      </c>
      <c r="D319">
        <v>1050000</v>
      </c>
      <c r="E319" t="inlineStr">
        <is>
          <t xml:space="preserve">237.00</t>
        </is>
      </c>
      <c r="F319">
        <v>4430.3797468354</v>
      </c>
      <c r="G319">
        <v>4951.92</v>
      </c>
      <c r="H319">
        <v>1173605</v>
      </c>
      <c r="I319">
        <v>123605</v>
      </c>
      <c r="J319">
        <v>0.10532081559568</v>
      </c>
      <c r="K319">
        <f>IFERROR(ROUND(D319-MAX(I319,0)*03_Assumptions!$B$37,0),"")</f>
      </c>
      <c r="L319">
        <v>0</v>
      </c>
      <c r="M319"/>
      <c r="N319">
        <v>3</v>
      </c>
      <c r="O319"/>
      <c r="P319"/>
      <c r="Q319"/>
      <c r="R319" t="inlineStr">
        <is>
          <t xml:space="preserve">Yaencontre</t>
        </is>
      </c>
    </row>
    <row r="320">
      <c r="A320" t="inlineStr">
        <is>
          <t xml:space="preserve">HTC-55600000000118</t>
        </is>
      </c>
      <c r="B320" t="inlineStr">
        <is>
          <t xml:space="preserve">Apartamento en Cortes(ur guadalmina alta 7. Apartamento en primera línea de golf con vistas al lago de guada</t>
        </is>
      </c>
      <c r="C320" t="inlineStr">
        <is>
          <t xml:space="preserve">Marbella</t>
        </is>
      </c>
      <c r="D320">
        <v>880000</v>
      </c>
      <c r="E320" t="inlineStr">
        <is>
          <t xml:space="preserve">198.00</t>
        </is>
      </c>
      <c r="F320">
        <v>4444.4444444444</v>
      </c>
      <c r="G320">
        <v>4951.92</v>
      </c>
      <c r="H320">
        <v>980480</v>
      </c>
      <c r="I320">
        <v>100480</v>
      </c>
      <c r="J320">
        <v>0.10248056421662</v>
      </c>
      <c r="K320">
        <f>IFERROR(ROUND(D320-MAX(I320,0)*03_Assumptions!$B$37,0),"")</f>
      </c>
      <c r="L320">
        <v>0</v>
      </c>
      <c r="M320"/>
      <c r="N320">
        <v>3</v>
      </c>
      <c r="O320"/>
      <c r="P320"/>
      <c r="Q320"/>
      <c r="R320" t="inlineStr">
        <is>
          <t xml:space="preserve">Habitaclia</t>
        </is>
      </c>
    </row>
    <row r="321">
      <c r="A321" t="inlineStr">
        <is>
          <t xml:space="preserve">HTC-52417000000381</t>
        </is>
      </c>
      <c r="B321" t="inlineStr">
        <is>
          <t xml:space="preserve">Piso Urbanización cortijo de nagüeles</t>
        </is>
      </c>
      <c r="C321" t="inlineStr">
        <is>
          <t xml:space="preserve">Marbella</t>
        </is>
      </c>
      <c r="D321">
        <v>525000</v>
      </c>
      <c r="E321" t="inlineStr">
        <is>
          <t xml:space="preserve">118.00</t>
        </is>
      </c>
      <c r="F321">
        <v>4449.1525423729</v>
      </c>
      <c r="G321">
        <v>4951.92</v>
      </c>
      <c r="H321">
        <v>584327</v>
      </c>
      <c r="I321">
        <v>59327</v>
      </c>
      <c r="J321">
        <v>0.10152980210244</v>
      </c>
      <c r="K321">
        <f>IFERROR(ROUND(D321-MAX(I321,0)*03_Assumptions!$B$37,0),"")</f>
      </c>
      <c r="L321">
        <v>0</v>
      </c>
      <c r="M321"/>
      <c r="N321">
        <v>3</v>
      </c>
      <c r="O321"/>
      <c r="P321"/>
      <c r="Q321"/>
      <c r="R321" t="inlineStr">
        <is>
          <t xml:space="preserve">Habitaclia</t>
        </is>
      </c>
    </row>
    <row r="322">
      <c r="A322" t="inlineStr">
        <is>
          <t xml:space="preserve">HTC-23526000001281</t>
        </is>
      </c>
      <c r="B322" t="inlineStr">
        <is>
          <t xml:space="preserve">Dúplex en Guadalmina Alta. Entrega en 2026 . hermoso apartamento duplex en primera linea de</t>
        </is>
      </c>
      <c r="C322" t="inlineStr">
        <is>
          <t xml:space="preserve">Marbella</t>
        </is>
      </c>
      <c r="D322">
        <v>890000</v>
      </c>
      <c r="E322" t="inlineStr">
        <is>
          <t xml:space="preserve">200.00</t>
        </is>
      </c>
      <c r="F322">
        <v>4450</v>
      </c>
      <c r="G322">
        <v>4951.92</v>
      </c>
      <c r="H322">
        <v>990384</v>
      </c>
      <c r="I322">
        <v>100384</v>
      </c>
      <c r="J322">
        <v>0.10135866492189</v>
      </c>
      <c r="K322">
        <f>IFERROR(ROUND(D322-MAX(I322,0)*03_Assumptions!$B$37,0),"")</f>
      </c>
      <c r="L322">
        <v>0</v>
      </c>
      <c r="M322"/>
      <c r="N322">
        <v>3</v>
      </c>
      <c r="O322"/>
      <c r="P322"/>
      <c r="Q322"/>
      <c r="R322" t="inlineStr">
        <is>
          <t xml:space="preserve">Habitaclia</t>
        </is>
      </c>
    </row>
    <row r="323">
      <c r="A323" t="inlineStr">
        <is>
          <t xml:space="preserve">IDL-112393454</t>
        </is>
      </c>
      <c r="B323" t="inlineStr">
        <is>
          <t xml:space="preserve">Flat / apartment in Avenida de Mijas, Centro Ciudad, Fuengirola</t>
        </is>
      </c>
      <c r="C323" t="inlineStr">
        <is>
          <t xml:space="preserve">Fuengirola</t>
        </is>
      </c>
      <c r="D323">
        <v>245000</v>
      </c>
      <c r="E323" t="inlineStr">
        <is>
          <t xml:space="preserve">60.00</t>
        </is>
      </c>
      <c r="F323">
        <v>4083.3333333333</v>
      </c>
      <c r="G323">
        <v>4540</v>
      </c>
      <c r="H323">
        <v>272400</v>
      </c>
      <c r="I323">
        <v>27400</v>
      </c>
      <c r="J323">
        <v>0.10058737151248</v>
      </c>
      <c r="K323">
        <f>IFERROR(ROUND(D323-MAX(I323,0)*03_Assumptions!$B$37,0),"")</f>
      </c>
      <c r="L323">
        <v>0</v>
      </c>
      <c r="M323"/>
      <c r="N323">
        <v>3</v>
      </c>
      <c r="O323"/>
      <c r="P323" t="inlineStr">
        <is>
          <t xml:space="preserve">A perfect opportunity to live right on the frontline of amenities</t>
        </is>
      </c>
      <c r="Q323"/>
      <c r="R323" t="inlineStr">
        <is>
          <t xml:space="preserve">Idealista</t>
        </is>
      </c>
    </row>
    <row r="324">
      <c r="A324" t="inlineStr">
        <is>
          <t xml:space="preserve">IDL-112400576</t>
        </is>
      </c>
      <c r="B324" t="inlineStr">
        <is>
          <t xml:space="preserve">Flat / apartment in Torreblanca del Sol, Fuengirola</t>
        </is>
      </c>
      <c r="C324" t="inlineStr">
        <is>
          <t xml:space="preserve">Fuengirola</t>
        </is>
      </c>
      <c r="D324">
        <v>319000</v>
      </c>
      <c r="E324" t="inlineStr">
        <is>
          <t xml:space="preserve">78.00</t>
        </is>
      </c>
      <c r="F324">
        <v>4089.7435897436</v>
      </c>
      <c r="G324">
        <v>4540</v>
      </c>
      <c r="H324">
        <v>354120</v>
      </c>
      <c r="I324">
        <v>35120</v>
      </c>
      <c r="J324">
        <v>0.099175420761324</v>
      </c>
      <c r="K324">
        <f>IFERROR(ROUND(D324-MAX(I324,0)*03_Assumptions!$B$37,0),"")</f>
      </c>
      <c r="L324">
        <v>0</v>
      </c>
      <c r="M324"/>
      <c r="N324">
        <v>3</v>
      </c>
      <c r="O324">
        <v>0</v>
      </c>
      <c r="P324"/>
      <c r="Q324"/>
      <c r="R324" t="inlineStr">
        <is>
          <t xml:space="preserve">Idealista</t>
        </is>
      </c>
    </row>
    <row r="325">
      <c r="A325" t="inlineStr">
        <is>
          <t xml:space="preserve">FTC-189991583</t>
        </is>
      </c>
      <c r="B325" t="inlineStr">
        <is>
          <t xml:space="preserve">Casa o chalet con piscina en Casco Antiguo</t>
        </is>
      </c>
      <c r="C325" t="inlineStr">
        <is>
          <t xml:space="preserve">Marbella</t>
        </is>
      </c>
      <c r="D325">
        <v>4900000</v>
      </c>
      <c r="E325" t="inlineStr">
        <is>
          <t xml:space="preserve">1096.00</t>
        </is>
      </c>
      <c r="F325">
        <v>4470.802919708</v>
      </c>
      <c r="G325">
        <v>4951.92</v>
      </c>
      <c r="H325">
        <v>5427304</v>
      </c>
      <c r="I325">
        <v>527304</v>
      </c>
      <c r="J325">
        <v>0.097157684351114</v>
      </c>
      <c r="K325">
        <f>IFERROR(ROUND(D325-MAX(I325,0)*03_Assumptions!$B$37,0),"")</f>
      </c>
      <c r="L325">
        <v>0</v>
      </c>
      <c r="M325"/>
      <c r="N325">
        <v>3</v>
      </c>
      <c r="O325"/>
      <c r="P325"/>
      <c r="Q325"/>
      <c r="R325" t="inlineStr">
        <is>
          <t xml:space="preserve">Fotocasa</t>
        </is>
      </c>
    </row>
    <row r="326">
      <c r="A326" t="inlineStr">
        <is>
          <t xml:space="preserve">YAE-jht::real-estate::74397-112357895</t>
        </is>
      </c>
      <c r="B326" t="inlineStr">
        <is>
          <t xml:space="preserve">Piso en venta, Huerta Belón-Calvario en Marbella Pueblo en Marbella</t>
        </is>
      </c>
      <c r="C326" t="inlineStr">
        <is>
          <t xml:space="preserve">Marbella</t>
        </is>
      </c>
      <c r="D326">
        <v>425000</v>
      </c>
      <c r="E326" t="inlineStr">
        <is>
          <t xml:space="preserve">95.00</t>
        </is>
      </c>
      <c r="F326">
        <v>4473.6842105263</v>
      </c>
      <c r="G326">
        <v>4951.92</v>
      </c>
      <c r="H326">
        <v>470432</v>
      </c>
      <c r="I326">
        <v>45432</v>
      </c>
      <c r="J326">
        <v>0.096575831086464</v>
      </c>
      <c r="K326">
        <f>IFERROR(ROUND(D326-MAX(I326,0)*03_Assumptions!$B$37,0),"")</f>
      </c>
      <c r="L326">
        <v>0</v>
      </c>
      <c r="M326"/>
      <c r="N326">
        <v>3</v>
      </c>
      <c r="O326"/>
      <c r="P326"/>
      <c r="Q326"/>
      <c r="R326" t="inlineStr">
        <is>
          <t xml:space="preserve">Yaencontre</t>
        </is>
      </c>
    </row>
    <row r="327">
      <c r="A327" t="inlineStr">
        <is>
          <t xml:space="preserve">HTC-23979000001274</t>
        </is>
      </c>
      <c r="B327" t="inlineStr">
        <is>
          <t xml:space="preserve">Piso en Rodeo Alto - Guadaiza - La Campana. Apartamento con vistas al mar y excelente ubicación en nueva and</t>
        </is>
      </c>
      <c r="C327" t="inlineStr">
        <is>
          <t xml:space="preserve">Marbella</t>
        </is>
      </c>
      <c r="D327">
        <v>479000</v>
      </c>
      <c r="E327" t="inlineStr">
        <is>
          <t xml:space="preserve">107.00</t>
        </is>
      </c>
      <c r="F327">
        <v>4476.6355140187</v>
      </c>
      <c r="G327">
        <v>4951.92</v>
      </c>
      <c r="H327">
        <v>529855</v>
      </c>
      <c r="I327">
        <v>50855</v>
      </c>
      <c r="J327">
        <v>0.095979839331271</v>
      </c>
      <c r="K327">
        <f>IFERROR(ROUND(D327-MAX(I327,0)*03_Assumptions!$B$37,0),"")</f>
      </c>
      <c r="L327">
        <v>0</v>
      </c>
      <c r="M327"/>
      <c r="N327">
        <v>3</v>
      </c>
      <c r="O327"/>
      <c r="P327"/>
      <c r="Q327"/>
      <c r="R327" t="inlineStr">
        <is>
          <t xml:space="preserve">Habitaclia</t>
        </is>
      </c>
    </row>
    <row r="328">
      <c r="A328" t="inlineStr">
        <is>
          <t xml:space="preserve">FTC-187016788</t>
        </is>
      </c>
      <c r="B328" t="inlineStr">
        <is>
          <t xml:space="preserve">Planta baja con piscina en Elviria</t>
        </is>
      </c>
      <c r="C328" t="inlineStr">
        <is>
          <t xml:space="preserve">Marbella</t>
        </is>
      </c>
      <c r="D328">
        <v>970000</v>
      </c>
      <c r="E328" t="inlineStr">
        <is>
          <t xml:space="preserve">216.00</t>
        </is>
      </c>
      <c r="F328">
        <v>4490.7407407407</v>
      </c>
      <c r="G328">
        <v>4951.92</v>
      </c>
      <c r="H328">
        <v>1069615</v>
      </c>
      <c r="I328">
        <v>99615</v>
      </c>
      <c r="J328">
        <v>0.093131403427208</v>
      </c>
      <c r="K328">
        <f>IFERROR(ROUND(D328-MAX(I328,0)*03_Assumptions!$B$37,0),"")</f>
      </c>
      <c r="L328">
        <v>0</v>
      </c>
      <c r="M328"/>
      <c r="N328">
        <v>3</v>
      </c>
      <c r="O328"/>
      <c r="P328"/>
      <c r="Q328"/>
      <c r="R328" t="inlineStr">
        <is>
          <t xml:space="preserve">Fotocasa</t>
        </is>
      </c>
    </row>
    <row r="329">
      <c r="A329" t="inlineStr">
        <is>
          <t xml:space="preserve">HTC-23526000001062</t>
        </is>
      </c>
      <c r="B329" t="inlineStr">
        <is>
          <t xml:space="preserve">Planta baja en Elviria. Planta baja con jardín zew elviria west vive en armonía entre</t>
        </is>
      </c>
      <c r="C329" t="inlineStr">
        <is>
          <t xml:space="preserve">Marbella</t>
        </is>
      </c>
      <c r="D329">
        <v>970000</v>
      </c>
      <c r="E329" t="inlineStr">
        <is>
          <t xml:space="preserve">216.00</t>
        </is>
      </c>
      <c r="F329">
        <v>4490.7407407407</v>
      </c>
      <c r="G329">
        <v>4951.92</v>
      </c>
      <c r="H329">
        <v>1069615</v>
      </c>
      <c r="I329">
        <v>99615</v>
      </c>
      <c r="J329">
        <v>0.093131403427208</v>
      </c>
      <c r="K329">
        <f>IFERROR(ROUND(D329-MAX(I329,0)*03_Assumptions!$B$37,0),"")</f>
      </c>
      <c r="L329">
        <v>0</v>
      </c>
      <c r="M329"/>
      <c r="N329">
        <v>3</v>
      </c>
      <c r="O329"/>
      <c r="P329"/>
      <c r="Q329"/>
      <c r="R329" t="inlineStr">
        <is>
          <t xml:space="preserve">Habitaclia</t>
        </is>
      </c>
    </row>
    <row r="330">
      <c r="A330" t="inlineStr">
        <is>
          <t xml:space="preserve">HTC-23526000001085</t>
        </is>
      </c>
      <c r="B330" t="inlineStr">
        <is>
          <t xml:space="preserve">Planta baja en Elviria. Planta baja con jardín zew elviria west vive en armonía entre</t>
        </is>
      </c>
      <c r="C330" t="inlineStr">
        <is>
          <t xml:space="preserve">Marbella</t>
        </is>
      </c>
      <c r="D330">
        <v>840000</v>
      </c>
      <c r="E330" t="inlineStr">
        <is>
          <t xml:space="preserve">187.00</t>
        </is>
      </c>
      <c r="F330">
        <v>4491.9786096257</v>
      </c>
      <c r="G330">
        <v>4951.92</v>
      </c>
      <c r="H330">
        <v>926009</v>
      </c>
      <c r="I330">
        <v>86009</v>
      </c>
      <c r="J330">
        <v>0.092881425865994</v>
      </c>
      <c r="K330">
        <f>IFERROR(ROUND(D330-MAX(I330,0)*03_Assumptions!$B$37,0),"")</f>
      </c>
      <c r="L330">
        <v>0</v>
      </c>
      <c r="M330"/>
      <c r="N330">
        <v>3</v>
      </c>
      <c r="O330"/>
      <c r="P330"/>
      <c r="Q330"/>
      <c r="R330" t="inlineStr">
        <is>
          <t xml:space="preserve">Habitaclia</t>
        </is>
      </c>
    </row>
    <row r="331">
      <c r="A331" t="inlineStr">
        <is>
          <t xml:space="preserve">FTC-190513020</t>
        </is>
      </c>
      <c r="B331" t="inlineStr">
        <is>
          <t xml:space="preserve">Ático con piscina en Elviria</t>
        </is>
      </c>
      <c r="C331" t="inlineStr">
        <is>
          <t xml:space="preserve">Marbella</t>
        </is>
      </c>
      <c r="D331">
        <v>1200000</v>
      </c>
      <c r="E331" t="inlineStr">
        <is>
          <t xml:space="preserve">267.00</t>
        </is>
      </c>
      <c r="F331">
        <v>4494.3820224719</v>
      </c>
      <c r="G331">
        <v>4951.92</v>
      </c>
      <c r="H331">
        <v>1322163</v>
      </c>
      <c r="I331">
        <v>122163</v>
      </c>
      <c r="J331">
        <v>0.092396076174108</v>
      </c>
      <c r="K331">
        <f>IFERROR(ROUND(D331-MAX(I331,0)*03_Assumptions!$B$37,0),"")</f>
      </c>
      <c r="L331">
        <v>0</v>
      </c>
      <c r="M331"/>
      <c r="N331">
        <v>3</v>
      </c>
      <c r="O331"/>
      <c r="P331"/>
      <c r="Q331"/>
      <c r="R331" t="inlineStr">
        <is>
          <t xml:space="preserve">Fotocasa</t>
        </is>
      </c>
    </row>
    <row r="332">
      <c r="A332" t="inlineStr">
        <is>
          <t xml:space="preserve">FTC-190512311</t>
        </is>
      </c>
      <c r="B332" t="inlineStr">
        <is>
          <t xml:space="preserve">Ático con piscina en Elviria</t>
        </is>
      </c>
      <c r="C332" t="inlineStr">
        <is>
          <t xml:space="preserve">Marbella</t>
        </is>
      </c>
      <c r="D332">
        <v>1200000</v>
      </c>
      <c r="E332" t="inlineStr">
        <is>
          <t xml:space="preserve">267.00</t>
        </is>
      </c>
      <c r="F332">
        <v>4494.3820224719</v>
      </c>
      <c r="G332">
        <v>4951.92</v>
      </c>
      <c r="H332">
        <v>1322163</v>
      </c>
      <c r="I332">
        <v>122163</v>
      </c>
      <c r="J332">
        <v>0.092396076174108</v>
      </c>
      <c r="K332">
        <f>IFERROR(ROUND(D332-MAX(I332,0)*03_Assumptions!$B$37,0),"")</f>
      </c>
      <c r="L332">
        <v>0</v>
      </c>
      <c r="M332"/>
      <c r="N332">
        <v>3</v>
      </c>
      <c r="O332"/>
      <c r="P332"/>
      <c r="Q332"/>
      <c r="R332" t="inlineStr">
        <is>
          <t xml:space="preserve">Fotocasa</t>
        </is>
      </c>
    </row>
    <row r="333">
      <c r="A333" t="inlineStr">
        <is>
          <t xml:space="preserve">HTC-23526000001299</t>
        </is>
      </c>
      <c r="B333" t="inlineStr">
        <is>
          <t xml:space="preserve">Ático en Elviria. Ático con solarium zew elviria west vive en armonía entre dise</t>
        </is>
      </c>
      <c r="C333" t="inlineStr">
        <is>
          <t xml:space="preserve">Marbella</t>
        </is>
      </c>
      <c r="D333">
        <v>1200000</v>
      </c>
      <c r="E333" t="inlineStr">
        <is>
          <t xml:space="preserve">267.00</t>
        </is>
      </c>
      <c r="F333">
        <v>4494.3820224719</v>
      </c>
      <c r="G333">
        <v>4951.92</v>
      </c>
      <c r="H333">
        <v>1322163</v>
      </c>
      <c r="I333">
        <v>122163</v>
      </c>
      <c r="J333">
        <v>0.092396076174108</v>
      </c>
      <c r="K333">
        <f>IFERROR(ROUND(D333-MAX(I333,0)*03_Assumptions!$B$37,0),"")</f>
      </c>
      <c r="L333">
        <v>0</v>
      </c>
      <c r="M333"/>
      <c r="N333">
        <v>3</v>
      </c>
      <c r="O333"/>
      <c r="P333"/>
      <c r="Q333"/>
      <c r="R333" t="inlineStr">
        <is>
          <t xml:space="preserve">Habitaclia</t>
        </is>
      </c>
    </row>
    <row r="334">
      <c r="A334" t="inlineStr">
        <is>
          <t xml:space="preserve">HTC-23526000001298</t>
        </is>
      </c>
      <c r="B334" t="inlineStr">
        <is>
          <t xml:space="preserve">Ático en Elviria. Ático con solarium zew elviria west vive en armonía entre dise</t>
        </is>
      </c>
      <c r="C334" t="inlineStr">
        <is>
          <t xml:space="preserve">Marbella</t>
        </is>
      </c>
      <c r="D334">
        <v>1200000</v>
      </c>
      <c r="E334" t="inlineStr">
        <is>
          <t xml:space="preserve">267.00</t>
        </is>
      </c>
      <c r="F334">
        <v>4494.3820224719</v>
      </c>
      <c r="G334">
        <v>4951.92</v>
      </c>
      <c r="H334">
        <v>1322163</v>
      </c>
      <c r="I334">
        <v>122163</v>
      </c>
      <c r="J334">
        <v>0.092396076174108</v>
      </c>
      <c r="K334">
        <f>IFERROR(ROUND(D334-MAX(I334,0)*03_Assumptions!$B$37,0),"")</f>
      </c>
      <c r="L334">
        <v>0</v>
      </c>
      <c r="M334"/>
      <c r="N334">
        <v>3</v>
      </c>
      <c r="O334"/>
      <c r="P334"/>
      <c r="Q334"/>
      <c r="R334" t="inlineStr">
        <is>
          <t xml:space="preserve">Habitaclia</t>
        </is>
      </c>
    </row>
    <row r="335">
      <c r="A335" t="inlineStr">
        <is>
          <t xml:space="preserve">YAE-jht::real-estate::42996-112319951</t>
        </is>
      </c>
      <c r="B335" t="inlineStr">
        <is>
          <t xml:space="preserve">Dúplex en venta, Santa María en Elviria-Cabopino en Marbella</t>
        </is>
      </c>
      <c r="C335" t="inlineStr">
        <is>
          <t xml:space="preserve">Marbella</t>
        </is>
      </c>
      <c r="D335">
        <v>1200000</v>
      </c>
      <c r="E335" t="inlineStr">
        <is>
          <t xml:space="preserve">267.00</t>
        </is>
      </c>
      <c r="F335">
        <v>4494.3820224719</v>
      </c>
      <c r="G335">
        <v>4951.92</v>
      </c>
      <c r="H335">
        <v>1322163</v>
      </c>
      <c r="I335">
        <v>122163</v>
      </c>
      <c r="J335">
        <v>0.092396076174108</v>
      </c>
      <c r="K335">
        <f>IFERROR(ROUND(D335-MAX(I335,0)*03_Assumptions!$B$37,0),"")</f>
      </c>
      <c r="L335">
        <v>0</v>
      </c>
      <c r="M335"/>
      <c r="N335">
        <v>3</v>
      </c>
      <c r="O335"/>
      <c r="P335"/>
      <c r="Q335"/>
      <c r="R335" t="inlineStr">
        <is>
          <t xml:space="preserve">Yaencontre</t>
        </is>
      </c>
    </row>
    <row r="336">
      <c r="A336" t="inlineStr">
        <is>
          <t xml:space="preserve">YAE-jht::real-estate::42996-112320743</t>
        </is>
      </c>
      <c r="B336" t="inlineStr">
        <is>
          <t xml:space="preserve">Dúplex en venta, Santa María en Elviria-Cabopino en Marbella</t>
        </is>
      </c>
      <c r="C336" t="inlineStr">
        <is>
          <t xml:space="preserve">Marbella</t>
        </is>
      </c>
      <c r="D336">
        <v>1200000</v>
      </c>
      <c r="E336" t="inlineStr">
        <is>
          <t xml:space="preserve">267.00</t>
        </is>
      </c>
      <c r="F336">
        <v>4494.3820224719</v>
      </c>
      <c r="G336">
        <v>4951.92</v>
      </c>
      <c r="H336">
        <v>1322163</v>
      </c>
      <c r="I336">
        <v>122163</v>
      </c>
      <c r="J336">
        <v>0.092396076174108</v>
      </c>
      <c r="K336">
        <f>IFERROR(ROUND(D336-MAX(I336,0)*03_Assumptions!$B$37,0),"")</f>
      </c>
      <c r="L336">
        <v>0</v>
      </c>
      <c r="M336"/>
      <c r="N336">
        <v>3</v>
      </c>
      <c r="O336"/>
      <c r="P336"/>
      <c r="Q336"/>
      <c r="R336" t="inlineStr">
        <is>
          <t xml:space="preserve">Yaencontre</t>
        </is>
      </c>
    </row>
    <row r="337">
      <c r="A337" t="inlineStr">
        <is>
          <t xml:space="preserve">HTC-58812000000144</t>
        </is>
      </c>
      <c r="B337" t="inlineStr">
        <is>
          <t xml:space="preserve">Apartamento en Casco Antiguo. Este exclusivo complejo residencial está compuesto por 174 apart</t>
        </is>
      </c>
      <c r="C337" t="inlineStr">
        <is>
          <t xml:space="preserve">Marbella</t>
        </is>
      </c>
      <c r="D337">
        <v>450000</v>
      </c>
      <c r="E337" t="inlineStr">
        <is>
          <t xml:space="preserve">100.00</t>
        </is>
      </c>
      <c r="F337">
        <v>4500</v>
      </c>
      <c r="G337">
        <v>4951.92</v>
      </c>
      <c r="H337">
        <v>495192</v>
      </c>
      <c r="I337">
        <v>45192</v>
      </c>
      <c r="J337">
        <v>0.091261571269326</v>
      </c>
      <c r="K337">
        <f>IFERROR(ROUND(D337-MAX(I337,0)*03_Assumptions!$B$37,0),"")</f>
      </c>
      <c r="L337">
        <v>0</v>
      </c>
      <c r="M337"/>
      <c r="N337">
        <v>3</v>
      </c>
      <c r="O337"/>
      <c r="P337"/>
      <c r="Q337"/>
      <c r="R337" t="inlineStr">
        <is>
          <t xml:space="preserve">Habitaclia</t>
        </is>
      </c>
    </row>
    <row r="338">
      <c r="A338" t="inlineStr">
        <is>
          <t xml:space="preserve">HTC-23979000001182</t>
        </is>
      </c>
      <c r="B338" t="inlineStr">
        <is>
          <t xml:space="preserve">Apartamento en Nueva Andalucía centro. Apartamento en nueva andalucía de 140 m2, 3 dormitorios, 3 baños</t>
        </is>
      </c>
      <c r="C338" t="inlineStr">
        <is>
          <t xml:space="preserve">Marbella</t>
        </is>
      </c>
      <c r="D338">
        <v>630000</v>
      </c>
      <c r="E338" t="inlineStr">
        <is>
          <t xml:space="preserve">140.00</t>
        </is>
      </c>
      <c r="F338">
        <v>4500</v>
      </c>
      <c r="G338">
        <v>4951.92</v>
      </c>
      <c r="H338">
        <v>693269</v>
      </c>
      <c r="I338">
        <v>63269</v>
      </c>
      <c r="J338">
        <v>0.091261571269326</v>
      </c>
      <c r="K338">
        <f>IFERROR(ROUND(D338-MAX(I338,0)*03_Assumptions!$B$37,0),"")</f>
      </c>
      <c r="L338">
        <v>0</v>
      </c>
      <c r="M338"/>
      <c r="N338">
        <v>3</v>
      </c>
      <c r="O338"/>
      <c r="P338"/>
      <c r="Q338"/>
      <c r="R338" t="inlineStr">
        <is>
          <t xml:space="preserve">Habitaclia</t>
        </is>
      </c>
    </row>
    <row r="339">
      <c r="A339" t="inlineStr">
        <is>
          <t xml:space="preserve">HTC-37443000000459</t>
        </is>
      </c>
      <c r="B339" t="inlineStr">
        <is>
          <t xml:space="preserve">Apartamento en Plaza juan de la rosa 3m. 120 m² en la ubicación más estratégica del centro de marbella</t>
        </is>
      </c>
      <c r="C339" t="inlineStr">
        <is>
          <t xml:space="preserve">Marbella</t>
        </is>
      </c>
      <c r="D339">
        <v>540000</v>
      </c>
      <c r="E339" t="inlineStr">
        <is>
          <t xml:space="preserve">120.00</t>
        </is>
      </c>
      <c r="F339">
        <v>4500</v>
      </c>
      <c r="G339">
        <v>4951.92</v>
      </c>
      <c r="H339">
        <v>594230</v>
      </c>
      <c r="I339">
        <v>54230</v>
      </c>
      <c r="J339">
        <v>0.091261571269326</v>
      </c>
      <c r="K339">
        <f>IFERROR(ROUND(D339-MAX(I339,0)*03_Assumptions!$B$37,0),"")</f>
      </c>
      <c r="L339">
        <v>0</v>
      </c>
      <c r="M339"/>
      <c r="N339">
        <v>3</v>
      </c>
      <c r="O339"/>
      <c r="P339"/>
      <c r="Q339"/>
      <c r="R339" t="inlineStr">
        <is>
          <t xml:space="preserve">Habitaclia</t>
        </is>
      </c>
    </row>
    <row r="340">
      <c r="A340" t="inlineStr">
        <is>
          <t xml:space="preserve">HTC-43993000002354</t>
        </is>
      </c>
      <c r="B340" t="inlineStr">
        <is>
          <t xml:space="preserve">Piso en Lomas de marbella. Medblue iii</t>
        </is>
      </c>
      <c r="C340" t="inlineStr">
        <is>
          <t xml:space="preserve">Marbella</t>
        </is>
      </c>
      <c r="D340">
        <v>509000</v>
      </c>
      <c r="E340" t="inlineStr">
        <is>
          <t xml:space="preserve">113.00</t>
        </is>
      </c>
      <c r="F340">
        <v>4504.4247787611</v>
      </c>
      <c r="G340">
        <v>4951.92</v>
      </c>
      <c r="H340">
        <v>559567</v>
      </c>
      <c r="I340">
        <v>50567</v>
      </c>
      <c r="J340">
        <v>0.09036802315848</v>
      </c>
      <c r="K340">
        <f>IFERROR(ROUND(D340-MAX(I340,0)*03_Assumptions!$B$37,0),"")</f>
      </c>
      <c r="L340">
        <v>0</v>
      </c>
      <c r="M340"/>
      <c r="N340">
        <v>3</v>
      </c>
      <c r="O340"/>
      <c r="P340"/>
      <c r="Q340"/>
      <c r="R340" t="inlineStr">
        <is>
          <t xml:space="preserve">Habitaclia</t>
        </is>
      </c>
    </row>
    <row r="341">
      <c r="A341" t="inlineStr">
        <is>
          <t xml:space="preserve">HTC-55126000000674</t>
        </is>
      </c>
      <c r="B341" t="inlineStr">
        <is>
          <t xml:space="preserve">Piso en Lomas de marbella</t>
        </is>
      </c>
      <c r="C341" t="inlineStr">
        <is>
          <t xml:space="preserve">Marbella</t>
        </is>
      </c>
      <c r="D341">
        <v>509000</v>
      </c>
      <c r="E341" t="inlineStr">
        <is>
          <t xml:space="preserve">113.00</t>
        </is>
      </c>
      <c r="F341">
        <v>4504.4247787611</v>
      </c>
      <c r="G341">
        <v>4951.92</v>
      </c>
      <c r="H341">
        <v>559567</v>
      </c>
      <c r="I341">
        <v>50567</v>
      </c>
      <c r="J341">
        <v>0.09036802315848</v>
      </c>
      <c r="K341">
        <f>IFERROR(ROUND(D341-MAX(I341,0)*03_Assumptions!$B$37,0),"")</f>
      </c>
      <c r="L341">
        <v>0</v>
      </c>
      <c r="M341"/>
      <c r="N341">
        <v>4</v>
      </c>
      <c r="O341"/>
      <c r="P341"/>
      <c r="Q341"/>
      <c r="R341" t="inlineStr">
        <is>
          <t xml:space="preserve">Habitaclia</t>
        </is>
      </c>
    </row>
    <row r="342">
      <c r="A342" t="inlineStr">
        <is>
          <t xml:space="preserve">HTC-36231000000352</t>
        </is>
      </c>
      <c r="B342" t="inlineStr">
        <is>
          <t xml:space="preserve">Apartamento Calle n andalucia j. Urbanización be aloha marbella</t>
        </is>
      </c>
      <c r="C342" t="inlineStr">
        <is>
          <t xml:space="preserve">Marbella</t>
        </is>
      </c>
      <c r="D342">
        <v>464500</v>
      </c>
      <c r="E342" t="inlineStr">
        <is>
          <t xml:space="preserve">103.00</t>
        </is>
      </c>
      <c r="F342">
        <v>4509.7087378641</v>
      </c>
      <c r="G342">
        <v>4951.92</v>
      </c>
      <c r="H342">
        <v>510048</v>
      </c>
      <c r="I342">
        <v>45548</v>
      </c>
      <c r="J342">
        <v>0.08930097056009</v>
      </c>
      <c r="K342">
        <f>IFERROR(ROUND(D342-MAX(I342,0)*03_Assumptions!$B$37,0),"")</f>
      </c>
      <c r="L342">
        <v>0</v>
      </c>
      <c r="M342"/>
      <c r="N342">
        <v>3</v>
      </c>
      <c r="O342"/>
      <c r="P342"/>
      <c r="Q342"/>
      <c r="R342" t="inlineStr">
        <is>
          <t xml:space="preserve">Habitaclia</t>
        </is>
      </c>
    </row>
    <row r="343">
      <c r="A343" t="inlineStr">
        <is>
          <t xml:space="preserve">IDL-112397639</t>
        </is>
      </c>
      <c r="B343" t="inlineStr">
        <is>
          <t xml:space="preserve">Flat / apartment in Calle del Moscatelar, 34, Conde Orgaz-Piovera, Madrid</t>
        </is>
      </c>
      <c r="C343" t="inlineStr">
        <is>
          <t xml:space="preserve">Madrid</t>
        </is>
      </c>
      <c r="D343">
        <v>2700</v>
      </c>
      <c r="E343" t="inlineStr">
        <is>
          <t xml:space="preserve">87.00</t>
        </is>
      </c>
      <c r="F343">
        <v>31.034482758621</v>
      </c>
      <c r="G343">
        <v>34</v>
      </c>
      <c r="H343">
        <v>2958</v>
      </c>
      <c r="I343">
        <v>258</v>
      </c>
      <c r="J343">
        <v>0.087221095334686</v>
      </c>
      <c r="K343">
        <f>IFERROR(ROUND(D343-MAX(I343,0)*03_Assumptions!$B$37,0),"")</f>
      </c>
      <c r="L343">
        <v>0</v>
      </c>
      <c r="M343"/>
      <c r="N343">
        <v>4</v>
      </c>
      <c r="O343"/>
      <c r="P343"/>
      <c r="Q343"/>
      <c r="R343" t="inlineStr">
        <is>
          <t xml:space="preserve">Idealista</t>
        </is>
      </c>
    </row>
    <row r="344">
      <c r="A344" t="inlineStr">
        <is>
          <t xml:space="preserve">YAE-jht::real-estate::93151-112394892</t>
        </is>
      </c>
      <c r="B344" t="inlineStr">
        <is>
          <t xml:space="preserve">Piso en venta, Nueva Andalucía en Nueva Andalucía en Marbella</t>
        </is>
      </c>
      <c r="C344" t="inlineStr">
        <is>
          <t xml:space="preserve">Marbella</t>
        </is>
      </c>
      <c r="D344">
        <v>520000</v>
      </c>
      <c r="E344" t="inlineStr">
        <is>
          <t xml:space="preserve">115.00</t>
        </is>
      </c>
      <c r="F344">
        <v>4521.7391304348</v>
      </c>
      <c r="G344">
        <v>4951.92</v>
      </c>
      <c r="H344">
        <v>569471</v>
      </c>
      <c r="I344">
        <v>49471</v>
      </c>
      <c r="J344">
        <v>0.08687153055082</v>
      </c>
      <c r="K344">
        <f>IFERROR(ROUND(D344-MAX(I344,0)*03_Assumptions!$B$37,0),"")</f>
      </c>
      <c r="L344">
        <v>0</v>
      </c>
      <c r="M344"/>
      <c r="N344">
        <v>3</v>
      </c>
      <c r="O344"/>
      <c r="P344"/>
      <c r="Q344"/>
      <c r="R344" t="inlineStr">
        <is>
          <t xml:space="preserve">Yaencontre</t>
        </is>
      </c>
    </row>
    <row r="345">
      <c r="A345" t="inlineStr">
        <is>
          <t xml:space="preserve">IDL-112394892</t>
        </is>
      </c>
      <c r="B345" t="inlineStr">
        <is>
          <t xml:space="preserve">Flat / apartment in Nueva Andalucía, Marbella</t>
        </is>
      </c>
      <c r="C345" t="inlineStr">
        <is>
          <t xml:space="preserve">Marbella</t>
        </is>
      </c>
      <c r="D345">
        <v>520000</v>
      </c>
      <c r="E345" t="inlineStr">
        <is>
          <t xml:space="preserve">115.00</t>
        </is>
      </c>
      <c r="F345">
        <v>4521.7391304348</v>
      </c>
      <c r="G345">
        <v>4951.92</v>
      </c>
      <c r="H345">
        <v>569471</v>
      </c>
      <c r="I345">
        <v>49471</v>
      </c>
      <c r="J345">
        <v>0.08687153055082</v>
      </c>
      <c r="K345">
        <f>IFERROR(ROUND(D345-MAX(I345,0)*03_Assumptions!$B$37,0),"")</f>
      </c>
      <c r="L345">
        <v>0</v>
      </c>
      <c r="M345"/>
      <c r="N345">
        <v>4</v>
      </c>
      <c r="O345"/>
      <c r="P345"/>
      <c r="Q345"/>
      <c r="R345" t="inlineStr">
        <is>
          <t xml:space="preserve">Idealista</t>
        </is>
      </c>
    </row>
    <row r="346">
      <c r="A346" t="inlineStr">
        <is>
          <t xml:space="preserve">YAE-jht::real-estate::75646-promo-6-112392305</t>
        </is>
      </c>
      <c r="B346" t="inlineStr">
        <is>
          <t xml:space="preserve">Piso en venta, Rodeo Alto-Guadaiza-La Campana en Nueva Andalucía en Marbella</t>
        </is>
      </c>
      <c r="C346" t="inlineStr">
        <is>
          <t xml:space="preserve">Marbella</t>
        </is>
      </c>
      <c r="D346">
        <v>475000</v>
      </c>
      <c r="E346" t="inlineStr">
        <is>
          <t xml:space="preserve">105.00</t>
        </is>
      </c>
      <c r="F346">
        <v>4523.8095238095</v>
      </c>
      <c r="G346">
        <v>4951.92</v>
      </c>
      <c r="H346">
        <v>519952</v>
      </c>
      <c r="I346">
        <v>44952</v>
      </c>
      <c r="J346">
        <v>0.086453431434772</v>
      </c>
      <c r="K346">
        <f>IFERROR(ROUND(D346-MAX(I346,0)*03_Assumptions!$B$37,0),"")</f>
      </c>
      <c r="L346">
        <v>0</v>
      </c>
      <c r="M346"/>
      <c r="N346">
        <v>3</v>
      </c>
      <c r="O346"/>
      <c r="P346"/>
      <c r="Q346"/>
      <c r="R346" t="inlineStr">
        <is>
          <t xml:space="preserve">Yaencontre</t>
        </is>
      </c>
    </row>
    <row r="347">
      <c r="A347" t="inlineStr">
        <is>
          <t xml:space="preserve">IDL-112392305</t>
        </is>
      </c>
      <c r="B347" t="inlineStr">
        <is>
          <t xml:space="preserve">Flat / apartment in Rodeo Alto-Guadaiza-La Campana, Marbella</t>
        </is>
      </c>
      <c r="C347" t="inlineStr">
        <is>
          <t xml:space="preserve">Marbella</t>
        </is>
      </c>
      <c r="D347">
        <v>475000</v>
      </c>
      <c r="E347" t="inlineStr">
        <is>
          <t xml:space="preserve">105.00</t>
        </is>
      </c>
      <c r="F347">
        <v>4523.8095238095</v>
      </c>
      <c r="G347">
        <v>4951.92</v>
      </c>
      <c r="H347">
        <v>519952</v>
      </c>
      <c r="I347">
        <v>44952</v>
      </c>
      <c r="J347">
        <v>0.086453431434772</v>
      </c>
      <c r="K347">
        <f>IFERROR(ROUND(D347-MAX(I347,0)*03_Assumptions!$B$37,0),"")</f>
      </c>
      <c r="L347">
        <v>0</v>
      </c>
      <c r="M347"/>
      <c r="N347">
        <v>4</v>
      </c>
      <c r="O347"/>
      <c r="P347"/>
      <c r="Q347"/>
      <c r="R347" t="inlineStr">
        <is>
          <t xml:space="preserve">Idealista</t>
        </is>
      </c>
    </row>
    <row r="348">
      <c r="A348" t="inlineStr">
        <is>
          <t xml:space="preserve">YAE-jht::real-estate::86890-112341516</t>
        </is>
      </c>
      <c r="B348" t="inlineStr">
        <is>
          <t xml:space="preserve">Piso en venta en calle Montemediob Sierra Blanc, Sierra Blanca en Nagüeles-Milla de Oro en Marbella</t>
        </is>
      </c>
      <c r="C348" t="inlineStr">
        <is>
          <t xml:space="preserve">Marbella</t>
        </is>
      </c>
      <c r="D348">
        <v>540000</v>
      </c>
      <c r="E348" t="inlineStr">
        <is>
          <t xml:space="preserve">119.00</t>
        </is>
      </c>
      <c r="F348">
        <v>4537.8151260504</v>
      </c>
      <c r="G348">
        <v>4951.92</v>
      </c>
      <c r="H348">
        <v>589278</v>
      </c>
      <c r="I348">
        <v>49278</v>
      </c>
      <c r="J348">
        <v>0.083625113885034</v>
      </c>
      <c r="K348">
        <f>IFERROR(ROUND(D348-MAX(I348,0)*03_Assumptions!$B$37,0),"")</f>
      </c>
      <c r="L348">
        <v>0</v>
      </c>
      <c r="M348"/>
      <c r="N348">
        <v>3</v>
      </c>
      <c r="O348"/>
      <c r="P348"/>
      <c r="Q348"/>
      <c r="R348" t="inlineStr">
        <is>
          <t xml:space="preserve">Yaencontre</t>
        </is>
      </c>
    </row>
    <row r="349">
      <c r="A349" t="inlineStr">
        <is>
          <t xml:space="preserve">YAE-jht::real-estate::44344-112342008</t>
        </is>
      </c>
      <c r="B349" t="inlineStr">
        <is>
          <t xml:space="preserve">Piso en venta, Linda Vista-Nueva Alcántara-Cortijo Blanco en San Pedro de Alcántara en Marbella</t>
        </is>
      </c>
      <c r="C349" t="inlineStr">
        <is>
          <t xml:space="preserve">Marbella</t>
        </is>
      </c>
      <c r="D349">
        <v>640000</v>
      </c>
      <c r="E349" t="inlineStr">
        <is>
          <t xml:space="preserve">141.00</t>
        </is>
      </c>
      <c r="F349">
        <v>4539.0070921986</v>
      </c>
      <c r="G349">
        <v>4951.92</v>
      </c>
      <c r="H349">
        <v>698221</v>
      </c>
      <c r="I349">
        <v>58221</v>
      </c>
      <c r="J349">
        <v>0.083384406008461</v>
      </c>
      <c r="K349">
        <f>IFERROR(ROUND(D349-MAX(I349,0)*03_Assumptions!$B$37,0),"")</f>
      </c>
      <c r="L349">
        <v>0</v>
      </c>
      <c r="M349"/>
      <c r="N349">
        <v>3</v>
      </c>
      <c r="O349"/>
      <c r="P349"/>
      <c r="Q349"/>
      <c r="R349" t="inlineStr">
        <is>
          <t xml:space="preserve">Yaencontre</t>
        </is>
      </c>
    </row>
    <row r="350">
      <c r="A350" t="inlineStr">
        <is>
          <t xml:space="preserve">YAE-jht::real-estate::43414-112318994</t>
        </is>
      </c>
      <c r="B350" t="inlineStr">
        <is>
          <t xml:space="preserve">Piso en venta en avenida Dama de Noche, Santa María en Elviria-Cabopino en Marbella</t>
        </is>
      </c>
      <c r="C350" t="inlineStr">
        <is>
          <t xml:space="preserve">Marbella</t>
        </is>
      </c>
      <c r="D350">
        <v>459000</v>
      </c>
      <c r="E350" t="inlineStr">
        <is>
          <t xml:space="preserve">101.00</t>
        </is>
      </c>
      <c r="F350">
        <v>4544.5544554455</v>
      </c>
      <c r="G350">
        <v>4951.92</v>
      </c>
      <c r="H350">
        <v>500144</v>
      </c>
      <c r="I350">
        <v>41144</v>
      </c>
      <c r="J350">
        <v>0.082264161083874</v>
      </c>
      <c r="K350">
        <f>IFERROR(ROUND(D350-MAX(I350,0)*03_Assumptions!$B$37,0),"")</f>
      </c>
      <c r="L350">
        <v>0</v>
      </c>
      <c r="M350"/>
      <c r="N350">
        <v>3</v>
      </c>
      <c r="O350"/>
      <c r="P350"/>
      <c r="Q350"/>
      <c r="R350" t="inlineStr">
        <is>
          <t xml:space="preserve">Yaencontre</t>
        </is>
      </c>
    </row>
    <row r="351">
      <c r="A351" t="inlineStr">
        <is>
          <t xml:space="preserve">YAE-jht::real-estate::93151-112324137</t>
        </is>
      </c>
      <c r="B351" t="inlineStr">
        <is>
          <t xml:space="preserve">Piso en venta, Rodeo Alto-Guadaiza-La Campana en Nueva Andalucía en Marbella</t>
        </is>
      </c>
      <c r="C351" t="inlineStr">
        <is>
          <t xml:space="preserve">Marbella</t>
        </is>
      </c>
      <c r="D351">
        <v>410000</v>
      </c>
      <c r="E351" t="inlineStr">
        <is>
          <t xml:space="preserve">90.00</t>
        </is>
      </c>
      <c r="F351">
        <v>4555.5555555556</v>
      </c>
      <c r="G351">
        <v>4951.92</v>
      </c>
      <c r="H351">
        <v>445673</v>
      </c>
      <c r="I351">
        <v>35673</v>
      </c>
      <c r="J351">
        <v>0.080042578322034</v>
      </c>
      <c r="K351">
        <f>IFERROR(ROUND(D351-MAX(I351,0)*03_Assumptions!$B$37,0),"")</f>
      </c>
      <c r="L351">
        <v>0</v>
      </c>
      <c r="M351"/>
      <c r="N351">
        <v>3</v>
      </c>
      <c r="O351"/>
      <c r="P351"/>
      <c r="Q351"/>
      <c r="R351" t="inlineStr">
        <is>
          <t xml:space="preserve">Yaencontre</t>
        </is>
      </c>
    </row>
    <row r="352">
      <c r="A352" t="inlineStr">
        <is>
          <t xml:space="preserve">YAE-jht::real-estate::75646-promo-6-112392316</t>
        </is>
      </c>
      <c r="B352" t="inlineStr">
        <is>
          <t xml:space="preserve">Piso en venta, Rodeo Alto-Guadaiza-La Campana en Nueva Andalucía en Marbella</t>
        </is>
      </c>
      <c r="C352" t="inlineStr">
        <is>
          <t xml:space="preserve">Marbella</t>
        </is>
      </c>
      <c r="D352">
        <v>465000</v>
      </c>
      <c r="E352" t="inlineStr">
        <is>
          <t xml:space="preserve">102.00</t>
        </is>
      </c>
      <c r="F352">
        <v>4558.8235294118</v>
      </c>
      <c r="G352">
        <v>4951.92</v>
      </c>
      <c r="H352">
        <v>505096</v>
      </c>
      <c r="I352">
        <v>40096</v>
      </c>
      <c r="J352">
        <v>0.079382637560428</v>
      </c>
      <c r="K352">
        <f>IFERROR(ROUND(D352-MAX(I352,0)*03_Assumptions!$B$37,0),"")</f>
      </c>
      <c r="L352">
        <v>0</v>
      </c>
      <c r="M352"/>
      <c r="N352">
        <v>3</v>
      </c>
      <c r="O352"/>
      <c r="P352"/>
      <c r="Q352"/>
      <c r="R352" t="inlineStr">
        <is>
          <t xml:space="preserve">Yaencontre</t>
        </is>
      </c>
    </row>
    <row r="353">
      <c r="A353" t="inlineStr">
        <is>
          <t xml:space="preserve">YAE-jht::real-estate::42010-112370835</t>
        </is>
      </c>
      <c r="B353" t="inlineStr">
        <is>
          <t xml:space="preserve">Piso en venta en avenida Ricardo Soriano, Ricardo Soriano en Marbella Pueblo en Marbella</t>
        </is>
      </c>
      <c r="C353" t="inlineStr">
        <is>
          <t xml:space="preserve">Marbella</t>
        </is>
      </c>
      <c r="D353">
        <v>465000</v>
      </c>
      <c r="E353" t="inlineStr">
        <is>
          <t xml:space="preserve">102.00</t>
        </is>
      </c>
      <c r="F353">
        <v>4558.8235294118</v>
      </c>
      <c r="G353">
        <v>4951.92</v>
      </c>
      <c r="H353">
        <v>505096</v>
      </c>
      <c r="I353">
        <v>40096</v>
      </c>
      <c r="J353">
        <v>0.079382637560428</v>
      </c>
      <c r="K353">
        <f>IFERROR(ROUND(D353-MAX(I353,0)*03_Assumptions!$B$37,0),"")</f>
      </c>
      <c r="L353">
        <v>0</v>
      </c>
      <c r="M353"/>
      <c r="N353">
        <v>3</v>
      </c>
      <c r="O353"/>
      <c r="P353"/>
      <c r="Q353"/>
      <c r="R353" t="inlineStr">
        <is>
          <t xml:space="preserve">Yaencontre</t>
        </is>
      </c>
    </row>
    <row r="354">
      <c r="A354" t="inlineStr">
        <is>
          <t xml:space="preserve">IDL-112392316</t>
        </is>
      </c>
      <c r="B354" t="inlineStr">
        <is>
          <t xml:space="preserve">Flat / apartment in Rodeo Alto-Guadaiza-La Campana, Marbella</t>
        </is>
      </c>
      <c r="C354" t="inlineStr">
        <is>
          <t xml:space="preserve">Marbella</t>
        </is>
      </c>
      <c r="D354">
        <v>465000</v>
      </c>
      <c r="E354" t="inlineStr">
        <is>
          <t xml:space="preserve">102.00</t>
        </is>
      </c>
      <c r="F354">
        <v>4558.8235294118</v>
      </c>
      <c r="G354">
        <v>4951.92</v>
      </c>
      <c r="H354">
        <v>505096</v>
      </c>
      <c r="I354">
        <v>40096</v>
      </c>
      <c r="J354">
        <v>0.079382637560428</v>
      </c>
      <c r="K354">
        <f>IFERROR(ROUND(D354-MAX(I354,0)*03_Assumptions!$B$37,0),"")</f>
      </c>
      <c r="L354">
        <v>0</v>
      </c>
      <c r="M354"/>
      <c r="N354">
        <v>4</v>
      </c>
      <c r="O354"/>
      <c r="P354"/>
      <c r="Q354"/>
      <c r="R354" t="inlineStr">
        <is>
          <t xml:space="preserve">Idealista</t>
        </is>
      </c>
    </row>
    <row r="355">
      <c r="A355" t="inlineStr">
        <is>
          <t xml:space="preserve">IDL-112332116</t>
        </is>
      </c>
      <c r="B355" t="inlineStr">
        <is>
          <t xml:space="preserve">Flat / apartment in Calle de Cebreros, 64, Lucero, Madrid</t>
        </is>
      </c>
      <c r="C355" t="inlineStr">
        <is>
          <t xml:space="preserve">Madrid</t>
        </is>
      </c>
      <c r="D355">
        <v>940</v>
      </c>
      <c r="E355" t="inlineStr">
        <is>
          <t xml:space="preserve">30.00</t>
        </is>
      </c>
      <c r="F355">
        <v>31.333333333333</v>
      </c>
      <c r="G355">
        <v>34</v>
      </c>
      <c r="H355">
        <v>1020</v>
      </c>
      <c r="I355">
        <v>80</v>
      </c>
      <c r="J355">
        <v>0.07843137254902</v>
      </c>
      <c r="K355">
        <f>IFERROR(ROUND(D355-MAX(I355,0)*03_Assumptions!$B$37,0),"")</f>
      </c>
      <c r="L355">
        <v>0</v>
      </c>
      <c r="M355"/>
      <c r="N355">
        <v>4</v>
      </c>
      <c r="O355"/>
      <c r="P355"/>
      <c r="Q355"/>
      <c r="R355" t="inlineStr">
        <is>
          <t xml:space="preserve">Idealista</t>
        </is>
      </c>
    </row>
    <row r="356">
      <c r="A356" t="inlineStr">
        <is>
          <t xml:space="preserve">YAE-jht::real-estate::43243-112377047</t>
        </is>
      </c>
      <c r="B356" t="inlineStr">
        <is>
          <t xml:space="preserve">Piso en venta, La Carolina-Guadalpín en Nagüeles-Milla de Oro en Marbella</t>
        </is>
      </c>
      <c r="C356" t="inlineStr">
        <is>
          <t xml:space="preserve">Marbella</t>
        </is>
      </c>
      <c r="D356">
        <v>320000</v>
      </c>
      <c r="E356" t="inlineStr">
        <is>
          <t xml:space="preserve">70.00</t>
        </is>
      </c>
      <c r="F356">
        <v>4571.4285714286</v>
      </c>
      <c r="G356">
        <v>4951.92</v>
      </c>
      <c r="H356">
        <v>346634</v>
      </c>
      <c r="I356">
        <v>26634</v>
      </c>
      <c r="J356">
        <v>0.076837151765664</v>
      </c>
      <c r="K356">
        <f>IFERROR(ROUND(D356-MAX(I356,0)*03_Assumptions!$B$37,0),"")</f>
      </c>
      <c r="L356">
        <v>0</v>
      </c>
      <c r="M356"/>
      <c r="N356">
        <v>3</v>
      </c>
      <c r="O356"/>
      <c r="P356" t="inlineStr">
        <is>
          <t xml:space="preserve">Gran Oportunidad</t>
        </is>
      </c>
      <c r="Q356"/>
      <c r="R356" t="inlineStr">
        <is>
          <t xml:space="preserve">Yaencontre</t>
        </is>
      </c>
    </row>
    <row r="357">
      <c r="A357" t="inlineStr">
        <is>
          <t xml:space="preserve">IDL-112397797</t>
        </is>
      </c>
      <c r="B357" t="inlineStr">
        <is>
          <t xml:space="preserve">Flat / apartment in Plaza de la Constitución, Zona Puerto Deportivo, Fuengirola</t>
        </is>
      </c>
      <c r="C357" t="inlineStr">
        <is>
          <t xml:space="preserve">Fuengirola</t>
        </is>
      </c>
      <c r="D357">
        <v>499000</v>
      </c>
      <c r="E357" t="inlineStr">
        <is>
          <t xml:space="preserve">119.00</t>
        </is>
      </c>
      <c r="F357">
        <v>4193.2773109244</v>
      </c>
      <c r="G357">
        <v>4540</v>
      </c>
      <c r="H357">
        <v>540260</v>
      </c>
      <c r="I357">
        <v>41260</v>
      </c>
      <c r="J357">
        <v>0.076370636360271</v>
      </c>
      <c r="K357">
        <f>IFERROR(ROUND(D357-MAX(I357,0)*03_Assumptions!$B$37,0),"")</f>
      </c>
      <c r="L357">
        <v>0</v>
      </c>
      <c r="M357"/>
      <c r="N357">
        <v>3</v>
      </c>
      <c r="O357"/>
      <c r="P357"/>
      <c r="Q357"/>
      <c r="R357" t="inlineStr">
        <is>
          <t xml:space="preserve">Idealista</t>
        </is>
      </c>
    </row>
    <row r="358">
      <c r="A358" t="inlineStr">
        <is>
          <t xml:space="preserve">HTC-50948000000815</t>
        </is>
      </c>
      <c r="B358" t="inlineStr">
        <is>
          <t xml:space="preserve">Apartamento en Califa-ur nva andalucia 16. Apartamento de 3 dormitorios totalmente reformado y amueblado co</t>
        </is>
      </c>
      <c r="C358" t="inlineStr">
        <is>
          <t xml:space="preserve">Marbella</t>
        </is>
      </c>
      <c r="D358">
        <v>549000</v>
      </c>
      <c r="E358" t="inlineStr">
        <is>
          <t xml:space="preserve">120.00</t>
        </is>
      </c>
      <c r="F358">
        <v>4575</v>
      </c>
      <c r="G358">
        <v>4951.92</v>
      </c>
      <c r="H358">
        <v>594230</v>
      </c>
      <c r="I358">
        <v>45230</v>
      </c>
      <c r="J358">
        <v>0.076115930790481</v>
      </c>
      <c r="K358">
        <f>IFERROR(ROUND(D358-MAX(I358,0)*03_Assumptions!$B$37,0),"")</f>
      </c>
      <c r="L358">
        <v>0</v>
      </c>
      <c r="M358"/>
      <c r="N358">
        <v>3</v>
      </c>
      <c r="O358"/>
      <c r="P358"/>
      <c r="Q358"/>
      <c r="R358" t="inlineStr">
        <is>
          <t xml:space="preserve">Habitaclia</t>
        </is>
      </c>
    </row>
    <row r="359">
      <c r="A359" t="inlineStr">
        <is>
          <t xml:space="preserve">HTC-23200000000152</t>
        </is>
      </c>
      <c r="B359" t="inlineStr">
        <is>
          <t xml:space="preserve">Apartamento en Las Chapas - Alicate Playa. Marbellaapartamento</t>
        </is>
      </c>
      <c r="C359" t="inlineStr">
        <is>
          <t xml:space="preserve">Marbella</t>
        </is>
      </c>
      <c r="D359">
        <v>325000</v>
      </c>
      <c r="E359" t="inlineStr">
        <is>
          <t xml:space="preserve">71.00</t>
        </is>
      </c>
      <c r="F359">
        <v>4577.4647887324</v>
      </c>
      <c r="G359">
        <v>4951.92</v>
      </c>
      <c r="H359">
        <v>351586</v>
      </c>
      <c r="I359">
        <v>26586</v>
      </c>
      <c r="J359">
        <v>0.075618186737186</v>
      </c>
      <c r="K359">
        <f>IFERROR(ROUND(D359-MAX(I359,0)*03_Assumptions!$B$37,0),"")</f>
      </c>
      <c r="L359">
        <v>0</v>
      </c>
      <c r="M359"/>
      <c r="N359">
        <v>3</v>
      </c>
      <c r="O359"/>
      <c r="P359"/>
      <c r="Q359"/>
      <c r="R359" t="inlineStr">
        <is>
          <t xml:space="preserve">Habitaclia</t>
        </is>
      </c>
    </row>
    <row r="360">
      <c r="A360" t="inlineStr">
        <is>
          <t xml:space="preserve">YAE-jht::real-estate::42083-112341326</t>
        </is>
      </c>
      <c r="B360" t="inlineStr">
        <is>
          <t xml:space="preserve">Piso en venta, La Carolina-Guadalpín en Nagüeles-Milla de Oro en Marbella</t>
        </is>
      </c>
      <c r="C360" t="inlineStr">
        <is>
          <t xml:space="preserve">Marbella</t>
        </is>
      </c>
      <c r="D360">
        <v>550000</v>
      </c>
      <c r="E360" t="inlineStr">
        <is>
          <t xml:space="preserve">120.00</t>
        </is>
      </c>
      <c r="F360">
        <v>4583.3333333333</v>
      </c>
      <c r="G360">
        <v>4951.92</v>
      </c>
      <c r="H360">
        <v>594230</v>
      </c>
      <c r="I360">
        <v>44230</v>
      </c>
      <c r="J360">
        <v>0.074433081848387</v>
      </c>
      <c r="K360">
        <f>IFERROR(ROUND(D360-MAX(I360,0)*03_Assumptions!$B$37,0),"")</f>
      </c>
      <c r="L360">
        <v>0</v>
      </c>
      <c r="M360"/>
      <c r="N360">
        <v>3</v>
      </c>
      <c r="O360"/>
      <c r="P360"/>
      <c r="Q360"/>
      <c r="R360" t="inlineStr">
        <is>
          <t xml:space="preserve">Yaencontre</t>
        </is>
      </c>
    </row>
    <row r="361">
      <c r="A361" t="inlineStr">
        <is>
          <t xml:space="preserve">FTC-186677033</t>
        </is>
      </c>
      <c r="B361" t="inlineStr">
        <is>
          <t xml:space="preserve">Apartamento con terraza en San Pedro de Alcántara pueblo</t>
        </is>
      </c>
      <c r="C361" t="inlineStr">
        <is>
          <t xml:space="preserve">Marbella</t>
        </is>
      </c>
      <c r="D361">
        <v>390000</v>
      </c>
      <c r="E361" t="inlineStr">
        <is>
          <t xml:space="preserve">85.00</t>
        </is>
      </c>
      <c r="F361">
        <v>4588.2352941176</v>
      </c>
      <c r="G361">
        <v>4951.92</v>
      </c>
      <c r="H361">
        <v>420913</v>
      </c>
      <c r="I361">
        <v>30913</v>
      </c>
      <c r="J361">
        <v>0.073443170705979</v>
      </c>
      <c r="K361">
        <f>IFERROR(ROUND(D361-MAX(I361,0)*03_Assumptions!$B$37,0),"")</f>
      </c>
      <c r="L361">
        <v>0</v>
      </c>
      <c r="M361"/>
      <c r="N361">
        <v>3</v>
      </c>
      <c r="O361"/>
      <c r="P361"/>
      <c r="Q361"/>
      <c r="R361" t="inlineStr">
        <is>
          <t xml:space="preserve">Fotocasa</t>
        </is>
      </c>
    </row>
    <row r="362">
      <c r="A362" t="inlineStr">
        <is>
          <t xml:space="preserve">HTC-26701000000545</t>
        </is>
      </c>
      <c r="B362" t="inlineStr">
        <is>
          <t xml:space="preserve">Apartamento en Calle aries 111</t>
        </is>
      </c>
      <c r="C362" t="inlineStr">
        <is>
          <t xml:space="preserve">Marbella</t>
        </is>
      </c>
      <c r="D362">
        <v>390000</v>
      </c>
      <c r="E362" t="inlineStr">
        <is>
          <t xml:space="preserve">85.00</t>
        </is>
      </c>
      <c r="F362">
        <v>4588.2352941176</v>
      </c>
      <c r="G362">
        <v>4951.92</v>
      </c>
      <c r="H362">
        <v>420913</v>
      </c>
      <c r="I362">
        <v>30913</v>
      </c>
      <c r="J362">
        <v>0.073443170705979</v>
      </c>
      <c r="K362">
        <f>IFERROR(ROUND(D362-MAX(I362,0)*03_Assumptions!$B$37,0),"")</f>
      </c>
      <c r="L362">
        <v>0</v>
      </c>
      <c r="M362"/>
      <c r="N362">
        <v>3</v>
      </c>
      <c r="O362"/>
      <c r="P362"/>
      <c r="Q362"/>
      <c r="R362" t="inlineStr">
        <is>
          <t xml:space="preserve">Habitaclia</t>
        </is>
      </c>
    </row>
    <row r="363">
      <c r="A363" t="inlineStr">
        <is>
          <t xml:space="preserve">HTC-52417000000386</t>
        </is>
      </c>
      <c r="B363" t="inlineStr">
        <is>
          <t xml:space="preserve">Piso Avenida ricardo soriano</t>
        </is>
      </c>
      <c r="C363" t="inlineStr">
        <is>
          <t xml:space="preserve">Marbella</t>
        </is>
      </c>
      <c r="D363">
        <v>390000</v>
      </c>
      <c r="E363" t="inlineStr">
        <is>
          <t xml:space="preserve">85.00</t>
        </is>
      </c>
      <c r="F363">
        <v>4588.2352941176</v>
      </c>
      <c r="G363">
        <v>4951.92</v>
      </c>
      <c r="H363">
        <v>420913</v>
      </c>
      <c r="I363">
        <v>30913</v>
      </c>
      <c r="J363">
        <v>0.073443170705979</v>
      </c>
      <c r="K363">
        <f>IFERROR(ROUND(D363-MAX(I363,0)*03_Assumptions!$B$37,0),"")</f>
      </c>
      <c r="L363">
        <v>0</v>
      </c>
      <c r="M363"/>
      <c r="N363">
        <v>3</v>
      </c>
      <c r="O363"/>
      <c r="P363"/>
      <c r="Q363"/>
      <c r="R363" t="inlineStr">
        <is>
          <t xml:space="preserve">Habitaclia</t>
        </is>
      </c>
    </row>
    <row r="364">
      <c r="A364" t="inlineStr">
        <is>
          <t xml:space="preserve">HTC-44024000000553</t>
        </is>
      </c>
      <c r="B364" t="inlineStr">
        <is>
          <t xml:space="preserve">Apartamento en San Pedro de Alcántara Pueblo</t>
        </is>
      </c>
      <c r="C364" t="inlineStr">
        <is>
          <t xml:space="preserve">Marbella</t>
        </is>
      </c>
      <c r="D364">
        <v>390000</v>
      </c>
      <c r="E364" t="inlineStr">
        <is>
          <t xml:space="preserve">85.00</t>
        </is>
      </c>
      <c r="F364">
        <v>4588.2352941176</v>
      </c>
      <c r="G364">
        <v>4951.92</v>
      </c>
      <c r="H364">
        <v>420913</v>
      </c>
      <c r="I364">
        <v>30913</v>
      </c>
      <c r="J364">
        <v>0.073443170705979</v>
      </c>
      <c r="K364">
        <f>IFERROR(ROUND(D364-MAX(I364,0)*03_Assumptions!$B$37,0),"")</f>
      </c>
      <c r="L364">
        <v>0</v>
      </c>
      <c r="M364"/>
      <c r="N364">
        <v>3</v>
      </c>
      <c r="O364"/>
      <c r="P364"/>
      <c r="Q364"/>
      <c r="R364" t="inlineStr">
        <is>
          <t xml:space="preserve">Habitaclia</t>
        </is>
      </c>
    </row>
    <row r="365">
      <c r="A365" t="inlineStr">
        <is>
          <t xml:space="preserve">YAE-jht::real-estate::45522-112354479</t>
        </is>
      </c>
      <c r="B365" t="inlineStr">
        <is>
          <t xml:space="preserve">Piso en venta en calle Alonso de Bazán, Playa Bajadilla-Puertos en Marbella Pueblo en Marbella</t>
        </is>
      </c>
      <c r="C365" t="inlineStr">
        <is>
          <t xml:space="preserve">Marbella</t>
        </is>
      </c>
      <c r="D365">
        <v>1699000</v>
      </c>
      <c r="E365" t="inlineStr">
        <is>
          <t xml:space="preserve">370.00</t>
        </is>
      </c>
      <c r="F365">
        <v>4591.8918918919</v>
      </c>
      <c r="G365">
        <v>4951.92</v>
      </c>
      <c r="H365">
        <v>1832210</v>
      </c>
      <c r="I365">
        <v>133210</v>
      </c>
      <c r="J365">
        <v>0.072704750502453</v>
      </c>
      <c r="K365">
        <f>IFERROR(ROUND(D365-MAX(I365,0)*03_Assumptions!$B$37,0),"")</f>
      </c>
      <c r="L365">
        <v>0</v>
      </c>
      <c r="M365"/>
      <c r="N365">
        <v>3</v>
      </c>
      <c r="O365"/>
      <c r="P365"/>
      <c r="Q365"/>
      <c r="R365" t="inlineStr">
        <is>
          <t xml:space="preserve">Yaencontre</t>
        </is>
      </c>
    </row>
    <row r="366">
      <c r="A366" t="inlineStr">
        <is>
          <t xml:space="preserve">IDL-112392207</t>
        </is>
      </c>
      <c r="B366" t="inlineStr">
        <is>
          <t xml:space="preserve">Flat / apartment in Calle Ricardo León, Centro Ciudad, Fuengirola</t>
        </is>
      </c>
      <c r="C366" t="inlineStr">
        <is>
          <t xml:space="preserve">Fuengirola</t>
        </is>
      </c>
      <c r="D366">
        <v>379000</v>
      </c>
      <c r="E366" t="inlineStr">
        <is>
          <t xml:space="preserve">90.00</t>
        </is>
      </c>
      <c r="F366">
        <v>4211.1111111111</v>
      </c>
      <c r="G366">
        <v>4540</v>
      </c>
      <c r="H366">
        <v>408600</v>
      </c>
      <c r="I366">
        <v>29600</v>
      </c>
      <c r="J366">
        <v>0.072442486539403</v>
      </c>
      <c r="K366">
        <f>IFERROR(ROUND(D366-MAX(I366,0)*03_Assumptions!$B$37,0),"")</f>
      </c>
      <c r="L366">
        <v>0</v>
      </c>
      <c r="M366"/>
      <c r="N366">
        <v>3</v>
      </c>
      <c r="O366"/>
      <c r="P366"/>
      <c r="Q366"/>
      <c r="R366" t="inlineStr">
        <is>
          <t xml:space="preserve">Idealista</t>
        </is>
      </c>
    </row>
    <row r="367">
      <c r="A367" t="inlineStr">
        <is>
          <t xml:space="preserve">HTC-22048000009264</t>
        </is>
      </c>
      <c r="B367" t="inlineStr">
        <is>
          <t xml:space="preserve">Apartamento en Nueva Andalucía centro. Fabuloso nuevo apartamentos de 2, 3 y 4 dormitorios en nueva and</t>
        </is>
      </c>
      <c r="C367" t="inlineStr">
        <is>
          <t xml:space="preserve">Marbella</t>
        </is>
      </c>
      <c r="D367">
        <v>455000</v>
      </c>
      <c r="E367" t="inlineStr">
        <is>
          <t xml:space="preserve">99.00</t>
        </is>
      </c>
      <c r="F367">
        <v>4595.9595959596</v>
      </c>
      <c r="G367">
        <v>4951.92</v>
      </c>
      <c r="H367">
        <v>490240</v>
      </c>
      <c r="I367">
        <v>35240</v>
      </c>
      <c r="J367">
        <v>0.071883310724003</v>
      </c>
      <c r="K367">
        <f>IFERROR(ROUND(D367-MAX(I367,0)*03_Assumptions!$B$37,0),"")</f>
      </c>
      <c r="L367">
        <v>0</v>
      </c>
      <c r="M367"/>
      <c r="N367">
        <v>3</v>
      </c>
      <c r="O367"/>
      <c r="P367"/>
      <c r="Q367"/>
      <c r="R367" t="inlineStr">
        <is>
          <t xml:space="preserve">Habitaclia</t>
        </is>
      </c>
    </row>
    <row r="368">
      <c r="A368" t="inlineStr">
        <is>
          <t xml:space="preserve">YAE-jht::real-estate::42979-112332972</t>
        </is>
      </c>
      <c r="B368" t="inlineStr">
        <is>
          <t xml:space="preserve">Piso en venta, Santa María en Elviria-Cabopino en Marbella</t>
        </is>
      </c>
      <c r="C368" t="inlineStr">
        <is>
          <t xml:space="preserve">Marbella</t>
        </is>
      </c>
      <c r="D368">
        <v>285000</v>
      </c>
      <c r="E368" t="inlineStr">
        <is>
          <t xml:space="preserve">62.00</t>
        </is>
      </c>
      <c r="F368">
        <v>4596.7741935484</v>
      </c>
      <c r="G368">
        <v>4951.92</v>
      </c>
      <c r="H368">
        <v>307019</v>
      </c>
      <c r="I368">
        <v>22019</v>
      </c>
      <c r="J368">
        <v>0.071718809361139</v>
      </c>
      <c r="K368">
        <f>IFERROR(ROUND(D368-MAX(I368,0)*03_Assumptions!$B$37,0),"")</f>
      </c>
      <c r="L368">
        <v>0</v>
      </c>
      <c r="M368"/>
      <c r="N368">
        <v>3</v>
      </c>
      <c r="O368"/>
      <c r="P368"/>
      <c r="Q368"/>
      <c r="R368" t="inlineStr">
        <is>
          <t xml:space="preserve">Yaencontre</t>
        </is>
      </c>
    </row>
    <row r="369">
      <c r="A369" t="inlineStr">
        <is>
          <t xml:space="preserve">HTC-21940000002087</t>
        </is>
      </c>
      <c r="B369" t="inlineStr">
        <is>
          <t xml:space="preserve">Piso en San Pedro de Alcántara Pueblo. San pedro de alcántarapiso</t>
        </is>
      </c>
      <c r="C369" t="inlineStr">
        <is>
          <t xml:space="preserve">Marbella</t>
        </is>
      </c>
      <c r="D369">
        <v>399999</v>
      </c>
      <c r="E369" t="inlineStr">
        <is>
          <t xml:space="preserve">87.00</t>
        </is>
      </c>
      <c r="F369">
        <v>4597.6896551724</v>
      </c>
      <c r="G369">
        <v>4951.92</v>
      </c>
      <c r="H369">
        <v>430817</v>
      </c>
      <c r="I369">
        <v>30818</v>
      </c>
      <c r="J369">
        <v>0.071533939326077</v>
      </c>
      <c r="K369">
        <f>IFERROR(ROUND(D369-MAX(I369,0)*03_Assumptions!$B$37,0),"")</f>
      </c>
      <c r="L369">
        <v>0</v>
      </c>
      <c r="M369"/>
      <c r="N369">
        <v>3</v>
      </c>
      <c r="O369"/>
      <c r="P369"/>
      <c r="Q369"/>
      <c r="R369" t="inlineStr">
        <is>
          <t xml:space="preserve">Habitaclia</t>
        </is>
      </c>
    </row>
    <row r="370">
      <c r="A370" t="inlineStr">
        <is>
          <t xml:space="preserve">HTC-23972000001865</t>
        </is>
      </c>
      <c r="B370" t="inlineStr">
        <is>
          <t xml:space="preserve">Piso Avenida jardines de las golondrinas. Apartamento en elviria playa</t>
        </is>
      </c>
      <c r="C370" t="inlineStr">
        <is>
          <t xml:space="preserve">Marbella</t>
        </is>
      </c>
      <c r="D370">
        <v>895000</v>
      </c>
      <c r="E370" t="inlineStr">
        <is>
          <t xml:space="preserve">194.00</t>
        </is>
      </c>
      <c r="F370">
        <v>4613.4020618557</v>
      </c>
      <c r="G370">
        <v>4951.92</v>
      </c>
      <c r="H370">
        <v>960672</v>
      </c>
      <c r="I370">
        <v>65672</v>
      </c>
      <c r="J370">
        <v>0.068360946490317</v>
      </c>
      <c r="K370">
        <f>IFERROR(ROUND(D370-MAX(I370,0)*03_Assumptions!$B$37,0),"")</f>
      </c>
      <c r="L370">
        <v>0</v>
      </c>
      <c r="M370"/>
      <c r="N370">
        <v>3</v>
      </c>
      <c r="O370"/>
      <c r="P370"/>
      <c r="Q370"/>
      <c r="R370" t="inlineStr">
        <is>
          <t xml:space="preserve">Habitaclia</t>
        </is>
      </c>
    </row>
    <row r="371">
      <c r="A371" t="inlineStr">
        <is>
          <t xml:space="preserve">YAE-jht::real-estate::43694-112378290</t>
        </is>
      </c>
      <c r="B371" t="inlineStr">
        <is>
          <t xml:space="preserve">Dúplex en venta en calle El Califa, Nueva Andalucía en Nueva Andalucía en Marbella</t>
        </is>
      </c>
      <c r="C371" t="inlineStr">
        <is>
          <t xml:space="preserve">Marbella</t>
        </is>
      </c>
      <c r="D371">
        <v>1795000</v>
      </c>
      <c r="E371" t="inlineStr">
        <is>
          <t xml:space="preserve">389.00</t>
        </is>
      </c>
      <c r="F371">
        <v>4614.3958868895</v>
      </c>
      <c r="G371">
        <v>4951.92</v>
      </c>
      <c r="H371">
        <v>1926297</v>
      </c>
      <c r="I371">
        <v>131297</v>
      </c>
      <c r="J371">
        <v>0.068160251601508</v>
      </c>
      <c r="K371">
        <f>IFERROR(ROUND(D371-MAX(I371,0)*03_Assumptions!$B$37,0),"")</f>
      </c>
      <c r="L371">
        <v>0</v>
      </c>
      <c r="M371"/>
      <c r="N371">
        <v>3</v>
      </c>
      <c r="O371"/>
      <c r="P371"/>
      <c r="Q371"/>
      <c r="R371" t="inlineStr">
        <is>
          <t xml:space="preserve">Yaencontre</t>
        </is>
      </c>
    </row>
    <row r="372">
      <c r="A372" t="inlineStr">
        <is>
          <t xml:space="preserve">FTC-189849668</t>
        </is>
      </c>
      <c r="B372" t="inlineStr">
        <is>
          <t xml:space="preserve">Ático con piscina en Cabopino - Artola</t>
        </is>
      </c>
      <c r="C372" t="inlineStr">
        <is>
          <t xml:space="preserve">Marbella</t>
        </is>
      </c>
      <c r="D372">
        <v>1057000</v>
      </c>
      <c r="E372" t="inlineStr">
        <is>
          <t xml:space="preserve">229.00</t>
        </is>
      </c>
      <c r="F372">
        <v>4615.7205240175</v>
      </c>
      <c r="G372">
        <v>4951.92</v>
      </c>
      <c r="H372">
        <v>1133990</v>
      </c>
      <c r="I372">
        <v>76990</v>
      </c>
      <c r="J372">
        <v>0.067892751898765</v>
      </c>
      <c r="K372">
        <f>IFERROR(ROUND(D372-MAX(I372,0)*03_Assumptions!$B$37,0),"")</f>
      </c>
      <c r="L372">
        <v>0</v>
      </c>
      <c r="M372"/>
      <c r="N372">
        <v>4</v>
      </c>
      <c r="O372"/>
      <c r="P372"/>
      <c r="Q372"/>
      <c r="R372" t="inlineStr">
        <is>
          <t xml:space="preserve">Fotocasa</t>
        </is>
      </c>
    </row>
    <row r="373">
      <c r="A373" t="inlineStr">
        <is>
          <t xml:space="preserve">HTC-58972000000049</t>
        </is>
      </c>
      <c r="B373" t="inlineStr">
        <is>
          <t xml:space="preserve">Ático en Cabopino - Artola. En exlcusiva increible ático en zona cabopino</t>
        </is>
      </c>
      <c r="C373" t="inlineStr">
        <is>
          <t xml:space="preserve">Marbella</t>
        </is>
      </c>
      <c r="D373">
        <v>1057000</v>
      </c>
      <c r="E373" t="inlineStr">
        <is>
          <t xml:space="preserve">229.00</t>
        </is>
      </c>
      <c r="F373">
        <v>4615.7205240175</v>
      </c>
      <c r="G373">
        <v>4951.92</v>
      </c>
      <c r="H373">
        <v>1133990</v>
      </c>
      <c r="I373">
        <v>76990</v>
      </c>
      <c r="J373">
        <v>0.067892751898765</v>
      </c>
      <c r="K373">
        <f>IFERROR(ROUND(D373-MAX(I373,0)*03_Assumptions!$B$37,0),"")</f>
      </c>
      <c r="L373">
        <v>0</v>
      </c>
      <c r="M373"/>
      <c r="N373">
        <v>4</v>
      </c>
      <c r="O373"/>
      <c r="P373"/>
      <c r="Q373"/>
      <c r="R373" t="inlineStr">
        <is>
          <t xml:space="preserve">Habitaclia</t>
        </is>
      </c>
    </row>
    <row r="374">
      <c r="A374" t="inlineStr">
        <is>
          <t xml:space="preserve">YAE-jht::real-estate::41093-112365562</t>
        </is>
      </c>
      <c r="B374" t="inlineStr">
        <is>
          <t xml:space="preserve">Piso en venta en calle Aries, Los Naranjos en Nueva Andalucía en Marbella</t>
        </is>
      </c>
      <c r="C374" t="inlineStr">
        <is>
          <t xml:space="preserve">Marbella</t>
        </is>
      </c>
      <c r="D374">
        <v>495000</v>
      </c>
      <c r="E374" t="inlineStr">
        <is>
          <t xml:space="preserve">107.00</t>
        </is>
      </c>
      <c r="F374">
        <v>4626.1682242991</v>
      </c>
      <c r="G374">
        <v>4951.92</v>
      </c>
      <c r="H374">
        <v>529855</v>
      </c>
      <c r="I374">
        <v>34855</v>
      </c>
      <c r="J374">
        <v>0.065782923734821</v>
      </c>
      <c r="K374">
        <f>IFERROR(ROUND(D374-MAX(I374,0)*03_Assumptions!$B$37,0),"")</f>
      </c>
      <c r="L374">
        <v>0</v>
      </c>
      <c r="M374"/>
      <c r="N374">
        <v>3</v>
      </c>
      <c r="O374"/>
      <c r="P374"/>
      <c r="Q374"/>
      <c r="R374" t="inlineStr">
        <is>
          <t xml:space="preserve">Yaencontre</t>
        </is>
      </c>
    </row>
    <row r="375">
      <c r="A375" t="inlineStr">
        <is>
          <t xml:space="preserve">YAE-jht::real-estate::42999-112381608</t>
        </is>
      </c>
      <c r="B375" t="inlineStr">
        <is>
          <t xml:space="preserve">Piso en venta en calle Las Mimosas, Puerto Banús en Nueva Andalucía en Marbella</t>
        </is>
      </c>
      <c r="C375" t="inlineStr">
        <is>
          <t xml:space="preserve">Marbella</t>
        </is>
      </c>
      <c r="D375">
        <v>740340</v>
      </c>
      <c r="E375" t="inlineStr">
        <is>
          <t xml:space="preserve">160.00</t>
        </is>
      </c>
      <c r="F375">
        <v>4627.125</v>
      </c>
      <c r="G375">
        <v>4951.92</v>
      </c>
      <c r="H375">
        <v>792307</v>
      </c>
      <c r="I375">
        <v>51967</v>
      </c>
      <c r="J375">
        <v>0.065589710657684</v>
      </c>
      <c r="K375">
        <f>IFERROR(ROUND(D375-MAX(I375,0)*03_Assumptions!$B$37,0),"")</f>
      </c>
      <c r="L375">
        <v>0</v>
      </c>
      <c r="M375"/>
      <c r="N375">
        <v>3</v>
      </c>
      <c r="O375"/>
      <c r="P375"/>
      <c r="Q375"/>
      <c r="R375" t="inlineStr">
        <is>
          <t xml:space="preserve">Yaencontre</t>
        </is>
      </c>
    </row>
    <row r="376">
      <c r="A376" t="inlineStr">
        <is>
          <t xml:space="preserve">FTC-187017264</t>
        </is>
      </c>
      <c r="B376" t="inlineStr">
        <is>
          <t xml:space="preserve">Planta baja con piscina en Elviria</t>
        </is>
      </c>
      <c r="C376" t="inlineStr">
        <is>
          <t xml:space="preserve">Marbella</t>
        </is>
      </c>
      <c r="D376">
        <v>810000</v>
      </c>
      <c r="E376" t="inlineStr">
        <is>
          <t xml:space="preserve">175.00</t>
        </is>
      </c>
      <c r="F376">
        <v>4628.5714285714</v>
      </c>
      <c r="G376">
        <v>4951.92</v>
      </c>
      <c r="H376">
        <v>866586</v>
      </c>
      <c r="I376">
        <v>56586</v>
      </c>
      <c r="J376">
        <v>0.065297616162735</v>
      </c>
      <c r="K376">
        <f>IFERROR(ROUND(D376-MAX(I376,0)*03_Assumptions!$B$37,0),"")</f>
      </c>
      <c r="L376">
        <v>0</v>
      </c>
      <c r="M376"/>
      <c r="N376">
        <v>3</v>
      </c>
      <c r="O376"/>
      <c r="P376"/>
      <c r="Q376"/>
      <c r="R376" t="inlineStr">
        <is>
          <t xml:space="preserve">Fotocasa</t>
        </is>
      </c>
    </row>
    <row r="377">
      <c r="A377" t="inlineStr">
        <is>
          <t xml:space="preserve">HTC-23526000001094</t>
        </is>
      </c>
      <c r="B377" t="inlineStr">
        <is>
          <t xml:space="preserve">Planta baja en Elviria. Planta baja con jardín zew elviria west vive en armonía entre</t>
        </is>
      </c>
      <c r="C377" t="inlineStr">
        <is>
          <t xml:space="preserve">Marbella</t>
        </is>
      </c>
      <c r="D377">
        <v>810000</v>
      </c>
      <c r="E377" t="inlineStr">
        <is>
          <t xml:space="preserve">175.00</t>
        </is>
      </c>
      <c r="F377">
        <v>4628.5714285714</v>
      </c>
      <c r="G377">
        <v>4951.92</v>
      </c>
      <c r="H377">
        <v>866586</v>
      </c>
      <c r="I377">
        <v>56586</v>
      </c>
      <c r="J377">
        <v>0.065297616162735</v>
      </c>
      <c r="K377">
        <f>IFERROR(ROUND(D377-MAX(I377,0)*03_Assumptions!$B$37,0),"")</f>
      </c>
      <c r="L377">
        <v>0</v>
      </c>
      <c r="M377"/>
      <c r="N377">
        <v>3</v>
      </c>
      <c r="O377"/>
      <c r="P377"/>
      <c r="Q377"/>
      <c r="R377" t="inlineStr">
        <is>
          <t xml:space="preserve">Habitaclia</t>
        </is>
      </c>
    </row>
    <row r="378">
      <c r="A378" t="inlineStr">
        <is>
          <t xml:space="preserve">HTC-48818000000208</t>
        </is>
      </c>
      <c r="B378" t="inlineStr">
        <is>
          <t xml:space="preserve">Apartamento en Bello Horizonte - Lindasol. Apartamento con vistas al mar y ubicación privilegiada en marbel</t>
        </is>
      </c>
      <c r="C378" t="inlineStr">
        <is>
          <t xml:space="preserve">Marbella</t>
        </is>
      </c>
      <c r="D378">
        <v>395000</v>
      </c>
      <c r="E378" t="inlineStr">
        <is>
          <t xml:space="preserve">85.00</t>
        </is>
      </c>
      <c r="F378">
        <v>4647.0588235294</v>
      </c>
      <c r="G378">
        <v>4951.92</v>
      </c>
      <c r="H378">
        <v>420913</v>
      </c>
      <c r="I378">
        <v>25913</v>
      </c>
      <c r="J378">
        <v>0.061564236997082</v>
      </c>
      <c r="K378">
        <f>IFERROR(ROUND(D378-MAX(I378,0)*03_Assumptions!$B$37,0),"")</f>
      </c>
      <c r="L378">
        <v>0</v>
      </c>
      <c r="M378"/>
      <c r="N378">
        <v>3</v>
      </c>
      <c r="O378"/>
      <c r="P378"/>
      <c r="Q378"/>
      <c r="R378" t="inlineStr">
        <is>
          <t xml:space="preserve">Habitaclia</t>
        </is>
      </c>
    </row>
    <row r="379">
      <c r="A379" t="inlineStr">
        <is>
          <t xml:space="preserve">YAE-jht::real-estate::93151-112324095</t>
        </is>
      </c>
      <c r="B379" t="inlineStr">
        <is>
          <t xml:space="preserve">Dúplex en venta, La Dama de Noche-La Alzambra en Nueva Andalucía en Marbella</t>
        </is>
      </c>
      <c r="C379" t="inlineStr">
        <is>
          <t xml:space="preserve">Marbella</t>
        </is>
      </c>
      <c r="D379">
        <v>395000</v>
      </c>
      <c r="E379" t="inlineStr">
        <is>
          <t xml:space="preserve">85.00</t>
        </is>
      </c>
      <c r="F379">
        <v>4647.0588235294</v>
      </c>
      <c r="G379">
        <v>4951.92</v>
      </c>
      <c r="H379">
        <v>420913</v>
      </c>
      <c r="I379">
        <v>25913</v>
      </c>
      <c r="J379">
        <v>0.061564236997082</v>
      </c>
      <c r="K379">
        <f>IFERROR(ROUND(D379-MAX(I379,0)*03_Assumptions!$B$37,0),"")</f>
      </c>
      <c r="L379">
        <v>0</v>
      </c>
      <c r="M379"/>
      <c r="N379">
        <v>3</v>
      </c>
      <c r="O379"/>
      <c r="P379"/>
      <c r="Q379"/>
      <c r="R379" t="inlineStr">
        <is>
          <t xml:space="preserve">Yaencontre</t>
        </is>
      </c>
    </row>
    <row r="380">
      <c r="A380" t="inlineStr">
        <is>
          <t xml:space="preserve">HTC-39921000000608</t>
        </is>
      </c>
      <c r="B380" t="inlineStr">
        <is>
          <t xml:space="preserve">Piso Calle de las mártires concepcionistas. Piso exterior en venta totalmente reformado en goya, madrid</t>
        </is>
      </c>
      <c r="C380" t="inlineStr">
        <is>
          <t xml:space="preserve">Madrid</t>
        </is>
      </c>
      <c r="D380">
        <v>2495000</v>
      </c>
      <c r="E380" t="inlineStr">
        <is>
          <t xml:space="preserve">286.00</t>
        </is>
      </c>
      <c r="F380">
        <v>8723.7762237762</v>
      </c>
      <c r="G380">
        <v>9286</v>
      </c>
      <c r="H380">
        <v>2655796</v>
      </c>
      <c r="I380">
        <v>160796</v>
      </c>
      <c r="J380">
        <v>0.060545312968315</v>
      </c>
      <c r="K380">
        <f>IFERROR(ROUND(D380-MAX(I380,0)*03_Assumptions!$B$37,0),"")</f>
      </c>
      <c r="L380">
        <v>0</v>
      </c>
      <c r="M380"/>
      <c r="N380">
        <v>4</v>
      </c>
      <c r="O380"/>
      <c r="P380"/>
      <c r="Q380"/>
      <c r="R380" t="inlineStr">
        <is>
          <t xml:space="preserve">Habitaclia</t>
        </is>
      </c>
    </row>
    <row r="381">
      <c r="A381" t="inlineStr">
        <is>
          <t xml:space="preserve">IDL-112403111</t>
        </is>
      </c>
      <c r="B381" t="inlineStr">
        <is>
          <t xml:space="preserve">Flat / apartment in Calle José Manuel Vallés, 404, La Puya - La Ermita, Marbella</t>
        </is>
      </c>
      <c r="C381" t="inlineStr">
        <is>
          <t xml:space="preserve">Marbella</t>
        </is>
      </c>
      <c r="D381">
        <v>699000</v>
      </c>
      <c r="E381" t="inlineStr">
        <is>
          <t xml:space="preserve">150.00</t>
        </is>
      </c>
      <c r="F381">
        <v>4660</v>
      </c>
      <c r="G381">
        <v>4951.92</v>
      </c>
      <c r="H381">
        <v>742788</v>
      </c>
      <c r="I381">
        <v>43788</v>
      </c>
      <c r="J381">
        <v>0.058950871581124</v>
      </c>
      <c r="K381">
        <f>IFERROR(ROUND(D381-MAX(I381,0)*03_Assumptions!$B$37,0),"")</f>
      </c>
      <c r="L381">
        <v>0</v>
      </c>
      <c r="M381"/>
      <c r="N381">
        <v>3</v>
      </c>
      <c r="O381"/>
      <c r="P381"/>
      <c r="Q381"/>
      <c r="R381" t="inlineStr">
        <is>
          <t xml:space="preserve">Idealista</t>
        </is>
      </c>
    </row>
    <row r="382">
      <c r="A382" t="inlineStr">
        <is>
          <t xml:space="preserve">HTC-44024000000550</t>
        </is>
      </c>
      <c r="B382" t="inlineStr">
        <is>
          <t xml:space="preserve">Apartamento en Nueva Alcántara</t>
        </is>
      </c>
      <c r="C382" t="inlineStr">
        <is>
          <t xml:space="preserve">Marbella</t>
        </is>
      </c>
      <c r="D382">
        <v>420000</v>
      </c>
      <c r="E382" t="inlineStr">
        <is>
          <t xml:space="preserve">90.00</t>
        </is>
      </c>
      <c r="F382">
        <v>4666.6666666667</v>
      </c>
      <c r="G382">
        <v>4951.92</v>
      </c>
      <c r="H382">
        <v>445673</v>
      </c>
      <c r="I382">
        <v>25673</v>
      </c>
      <c r="J382">
        <v>0.057604592427449</v>
      </c>
      <c r="K382">
        <f>IFERROR(ROUND(D382-MAX(I382,0)*03_Assumptions!$B$37,0),"")</f>
      </c>
      <c r="L382">
        <v>0</v>
      </c>
      <c r="M382"/>
      <c r="N382">
        <v>3</v>
      </c>
      <c r="O382"/>
      <c r="P382"/>
      <c r="Q382"/>
      <c r="R382" t="inlineStr">
        <is>
          <t xml:space="preserve">Habitaclia</t>
        </is>
      </c>
    </row>
    <row r="383">
      <c r="A383" t="inlineStr">
        <is>
          <t xml:space="preserve">HTC-59730000000343</t>
        </is>
      </c>
      <c r="B383" t="inlineStr">
        <is>
          <t xml:space="preserve">Apartamento en Lomas de Marbella Club</t>
        </is>
      </c>
      <c r="C383" t="inlineStr">
        <is>
          <t xml:space="preserve">Marbella</t>
        </is>
      </c>
      <c r="D383">
        <v>1250000</v>
      </c>
      <c r="E383" t="inlineStr">
        <is>
          <t xml:space="preserve">267.00</t>
        </is>
      </c>
      <c r="F383">
        <v>4681.6479400749</v>
      </c>
      <c r="G383">
        <v>4951.92</v>
      </c>
      <c r="H383">
        <v>1322163</v>
      </c>
      <c r="I383">
        <v>72163</v>
      </c>
      <c r="J383">
        <v>0.054579246014696</v>
      </c>
      <c r="K383">
        <f>IFERROR(ROUND(D383-MAX(I383,0)*03_Assumptions!$B$37,0),"")</f>
      </c>
      <c r="L383">
        <v>0</v>
      </c>
      <c r="M383"/>
      <c r="N383">
        <v>3</v>
      </c>
      <c r="O383"/>
      <c r="P383"/>
      <c r="Q383"/>
      <c r="R383" t="inlineStr">
        <is>
          <t xml:space="preserve">Habitaclia</t>
        </is>
      </c>
    </row>
    <row r="384">
      <c r="A384" t="inlineStr">
        <is>
          <t xml:space="preserve">FTC-187017273</t>
        </is>
      </c>
      <c r="B384" t="inlineStr">
        <is>
          <t xml:space="preserve">Planta baja en HIEDRA-UR ELVIRIA, 4, Elviria</t>
        </is>
      </c>
      <c r="C384" t="inlineStr">
        <is>
          <t xml:space="preserve">Marbella</t>
        </is>
      </c>
      <c r="D384">
        <v>830000</v>
      </c>
      <c r="E384" t="inlineStr">
        <is>
          <t xml:space="preserve">177.00</t>
        </is>
      </c>
      <c r="F384">
        <v>4689.2655367232</v>
      </c>
      <c r="G384">
        <v>4951.92</v>
      </c>
      <c r="H384">
        <v>876490</v>
      </c>
      <c r="I384">
        <v>46490</v>
      </c>
      <c r="J384">
        <v>0.053040934279398</v>
      </c>
      <c r="K384">
        <f>IFERROR(ROUND(D384-MAX(I384,0)*03_Assumptions!$B$37,0),"")</f>
      </c>
      <c r="L384">
        <v>0</v>
      </c>
      <c r="M384"/>
      <c r="N384">
        <v>3</v>
      </c>
      <c r="O384"/>
      <c r="P384"/>
      <c r="Q384"/>
      <c r="R384" t="inlineStr">
        <is>
          <t xml:space="preserve">Fotocasa</t>
        </is>
      </c>
    </row>
    <row r="385">
      <c r="A385" t="inlineStr">
        <is>
          <t xml:space="preserve">HTC-23526000001095</t>
        </is>
      </c>
      <c r="B385" t="inlineStr">
        <is>
          <t xml:space="preserve">Planta baja en Hiedra-ur elviria 4. Planta baja con jardín zew elviria west vive en armonía entre</t>
        </is>
      </c>
      <c r="C385" t="inlineStr">
        <is>
          <t xml:space="preserve">Marbella</t>
        </is>
      </c>
      <c r="D385">
        <v>830000</v>
      </c>
      <c r="E385" t="inlineStr">
        <is>
          <t xml:space="preserve">177.00</t>
        </is>
      </c>
      <c r="F385">
        <v>4689.2655367232</v>
      </c>
      <c r="G385">
        <v>4951.92</v>
      </c>
      <c r="H385">
        <v>876490</v>
      </c>
      <c r="I385">
        <v>46490</v>
      </c>
      <c r="J385">
        <v>0.053040934279398</v>
      </c>
      <c r="K385">
        <f>IFERROR(ROUND(D385-MAX(I385,0)*03_Assumptions!$B$37,0),"")</f>
      </c>
      <c r="L385">
        <v>0</v>
      </c>
      <c r="M385"/>
      <c r="N385">
        <v>3</v>
      </c>
      <c r="O385"/>
      <c r="P385"/>
      <c r="Q385"/>
      <c r="R385" t="inlineStr">
        <is>
          <t xml:space="preserve">Habitaclia</t>
        </is>
      </c>
    </row>
    <row r="386">
      <c r="A386" t="inlineStr">
        <is>
          <t xml:space="preserve">HTC-23972000001759</t>
        </is>
      </c>
      <c r="B386" t="inlineStr">
        <is>
          <t xml:space="preserve">Apartamento en Playa Bajadilla - Puertos. Apartamento con vistas al mar en el paseo marítimo</t>
        </is>
      </c>
      <c r="C386" t="inlineStr">
        <is>
          <t xml:space="preserve">Marbella</t>
        </is>
      </c>
      <c r="D386">
        <v>695000</v>
      </c>
      <c r="E386" t="inlineStr">
        <is>
          <t xml:space="preserve">148.00</t>
        </is>
      </c>
      <c r="F386">
        <v>4695.9459459459</v>
      </c>
      <c r="G386">
        <v>4951.92</v>
      </c>
      <c r="H386">
        <v>732884</v>
      </c>
      <c r="I386">
        <v>37884</v>
      </c>
      <c r="J386">
        <v>0.0516918799282</v>
      </c>
      <c r="K386">
        <f>IFERROR(ROUND(D386-MAX(I386,0)*03_Assumptions!$B$37,0),"")</f>
      </c>
      <c r="L386">
        <v>0</v>
      </c>
      <c r="M386"/>
      <c r="N386">
        <v>3</v>
      </c>
      <c r="O386"/>
      <c r="P386"/>
      <c r="Q386"/>
      <c r="R386" t="inlineStr">
        <is>
          <t xml:space="preserve">Habitaclia</t>
        </is>
      </c>
    </row>
    <row r="387">
      <c r="A387" t="inlineStr">
        <is>
          <t xml:space="preserve">YAE-jht::real-estate::64304-112383498</t>
        </is>
      </c>
      <c r="B387" t="inlineStr">
        <is>
          <t xml:space="preserve">Piso en venta, Romana Playa en Elviria-Cabopino en Marbella</t>
        </is>
      </c>
      <c r="C387" t="inlineStr">
        <is>
          <t xml:space="preserve">Marbella</t>
        </is>
      </c>
      <c r="D387">
        <v>620000</v>
      </c>
      <c r="E387" t="inlineStr">
        <is>
          <t xml:space="preserve">132.00</t>
        </is>
      </c>
      <c r="F387">
        <v>4696.9696969697</v>
      </c>
      <c r="G387">
        <v>4951.92</v>
      </c>
      <c r="H387">
        <v>653653</v>
      </c>
      <c r="I387">
        <v>33653</v>
      </c>
      <c r="J387">
        <v>0.051485141728926</v>
      </c>
      <c r="K387">
        <f>IFERROR(ROUND(D387-MAX(I387,0)*03_Assumptions!$B$37,0),"")</f>
      </c>
      <c r="L387">
        <v>0</v>
      </c>
      <c r="M387"/>
      <c r="N387">
        <v>3</v>
      </c>
      <c r="O387"/>
      <c r="P387"/>
      <c r="Q387" t="inlineStr">
        <is>
          <t xml:space="preserve">TENANTED</t>
        </is>
      </c>
      <c r="R387" t="inlineStr">
        <is>
          <t xml:space="preserve">Yaencontre</t>
        </is>
      </c>
    </row>
    <row r="388">
      <c r="A388" t="inlineStr">
        <is>
          <t xml:space="preserve">IDL-112399832</t>
        </is>
      </c>
      <c r="B388" t="inlineStr">
        <is>
          <t xml:space="preserve">Flat / apartment in Avenida Concha Nácar, 4, Romana Playa, Marbella</t>
        </is>
      </c>
      <c r="C388" t="inlineStr">
        <is>
          <t xml:space="preserve">Marbella</t>
        </is>
      </c>
      <c r="D388">
        <v>620000</v>
      </c>
      <c r="E388" t="inlineStr">
        <is>
          <t xml:space="preserve">132.00</t>
        </is>
      </c>
      <c r="F388">
        <v>4696.9696969697</v>
      </c>
      <c r="G388">
        <v>4951.92</v>
      </c>
      <c r="H388">
        <v>653653</v>
      </c>
      <c r="I388">
        <v>33653</v>
      </c>
      <c r="J388">
        <v>0.051485141728926</v>
      </c>
      <c r="K388">
        <f>IFERROR(ROUND(D388-MAX(I388,0)*03_Assumptions!$B$37,0),"")</f>
      </c>
      <c r="L388">
        <v>0</v>
      </c>
      <c r="M388"/>
      <c r="N388">
        <v>4</v>
      </c>
      <c r="O388">
        <v>0</v>
      </c>
      <c r="P388"/>
      <c r="Q388"/>
      <c r="R388" t="inlineStr">
        <is>
          <t xml:space="preserve">Idealista</t>
        </is>
      </c>
    </row>
    <row r="389">
      <c r="A389" t="inlineStr">
        <is>
          <t xml:space="preserve">HTC-23972000001864</t>
        </is>
      </c>
      <c r="B389" t="inlineStr">
        <is>
          <t xml:space="preserve">Piso Avenida ricardo soriano. Apartamento en marbella centro</t>
        </is>
      </c>
      <c r="C389" t="inlineStr">
        <is>
          <t xml:space="preserve">Marbella</t>
        </is>
      </c>
      <c r="D389">
        <v>495000</v>
      </c>
      <c r="E389" t="inlineStr">
        <is>
          <t xml:space="preserve">105.00</t>
        </is>
      </c>
      <c r="F389">
        <v>4714.2857142857</v>
      </c>
      <c r="G389">
        <v>4951.92</v>
      </c>
      <c r="H389">
        <v>519952</v>
      </c>
      <c r="I389">
        <v>24952</v>
      </c>
      <c r="J389">
        <v>0.047988312758341</v>
      </c>
      <c r="K389">
        <f>IFERROR(ROUND(D389-MAX(I389,0)*03_Assumptions!$B$37,0),"")</f>
      </c>
      <c r="L389">
        <v>0</v>
      </c>
      <c r="M389"/>
      <c r="N389">
        <v>3</v>
      </c>
      <c r="O389"/>
      <c r="P389"/>
      <c r="Q389"/>
      <c r="R389" t="inlineStr">
        <is>
          <t xml:space="preserve">Habitaclia</t>
        </is>
      </c>
    </row>
    <row r="390">
      <c r="A390" t="inlineStr">
        <is>
          <t xml:space="preserve">HTC-24141000000578</t>
        </is>
      </c>
      <c r="B390" t="inlineStr">
        <is>
          <t xml:space="preserve">Piso en Nagüeles Alto. Exclusivo apartamento en jardines de sierra blanca, marbella</t>
        </is>
      </c>
      <c r="C390" t="inlineStr">
        <is>
          <t xml:space="preserve">Marbella</t>
        </is>
      </c>
      <c r="D390">
        <v>699000</v>
      </c>
      <c r="E390" t="inlineStr">
        <is>
          <t xml:space="preserve">148.00</t>
        </is>
      </c>
      <c r="F390">
        <v>4722.972972973</v>
      </c>
      <c r="G390">
        <v>4951.92</v>
      </c>
      <c r="H390">
        <v>732884</v>
      </c>
      <c r="I390">
        <v>33884</v>
      </c>
      <c r="J390">
        <v>0.046233991467355</v>
      </c>
      <c r="K390">
        <f>IFERROR(ROUND(D390-MAX(I390,0)*03_Assumptions!$B$37,0),"")</f>
      </c>
      <c r="L390">
        <v>0</v>
      </c>
      <c r="M390"/>
      <c r="N390">
        <v>3</v>
      </c>
      <c r="O390"/>
      <c r="P390"/>
      <c r="Q390"/>
      <c r="R390" t="inlineStr">
        <is>
          <t xml:space="preserve">Habitaclia</t>
        </is>
      </c>
    </row>
    <row r="391">
      <c r="A391" t="inlineStr">
        <is>
          <t xml:space="preserve">YAE-jht::real-estate::40804-112367796</t>
        </is>
      </c>
      <c r="B391" t="inlineStr">
        <is>
          <t xml:space="preserve">Piso en venta, Nagüeles en Nagüeles-Milla de Oro en Marbella</t>
        </is>
      </c>
      <c r="C391" t="inlineStr">
        <is>
          <t xml:space="preserve">Marbella</t>
        </is>
      </c>
      <c r="D391">
        <v>699000</v>
      </c>
      <c r="E391" t="inlineStr">
        <is>
          <t xml:space="preserve">148.00</t>
        </is>
      </c>
      <c r="F391">
        <v>4722.972972973</v>
      </c>
      <c r="G391">
        <v>4951.92</v>
      </c>
      <c r="H391">
        <v>732884</v>
      </c>
      <c r="I391">
        <v>33884</v>
      </c>
      <c r="J391">
        <v>0.046233991467355</v>
      </c>
      <c r="K391">
        <f>IFERROR(ROUND(D391-MAX(I391,0)*03_Assumptions!$B$37,0),"")</f>
      </c>
      <c r="L391">
        <v>0</v>
      </c>
      <c r="M391"/>
      <c r="N391">
        <v>3</v>
      </c>
      <c r="O391"/>
      <c r="P391"/>
      <c r="Q391"/>
      <c r="R391" t="inlineStr">
        <is>
          <t xml:space="preserve">Yaencontre</t>
        </is>
      </c>
    </row>
    <row r="392">
      <c r="A392" t="inlineStr">
        <is>
          <t xml:space="preserve">FTC-189229637</t>
        </is>
      </c>
      <c r="B392" t="inlineStr">
        <is>
          <t xml:space="preserve">Apartamento con piscina en San Pedro de Alcántara pueblo</t>
        </is>
      </c>
      <c r="C392" t="inlineStr">
        <is>
          <t xml:space="preserve">Marbella</t>
        </is>
      </c>
      <c r="D392">
        <v>695000</v>
      </c>
      <c r="E392" t="inlineStr">
        <is>
          <t xml:space="preserve">147.00</t>
        </is>
      </c>
      <c r="F392">
        <v>4727.8911564626</v>
      </c>
      <c r="G392">
        <v>4951.92</v>
      </c>
      <c r="H392">
        <v>727932</v>
      </c>
      <c r="I392">
        <v>32932</v>
      </c>
      <c r="J392">
        <v>0.045240804281453</v>
      </c>
      <c r="K392">
        <f>IFERROR(ROUND(D392-MAX(I392,0)*03_Assumptions!$B$37,0),"")</f>
      </c>
      <c r="L392">
        <v>0</v>
      </c>
      <c r="M392"/>
      <c r="N392">
        <v>3</v>
      </c>
      <c r="O392"/>
      <c r="P392"/>
      <c r="Q392"/>
      <c r="R392" t="inlineStr">
        <is>
          <t xml:space="preserve">Fotocasa</t>
        </is>
      </c>
    </row>
    <row r="393">
      <c r="A393" t="inlineStr">
        <is>
          <t xml:space="preserve">HTC-52801000001335</t>
        </is>
      </c>
      <c r="B393" t="inlineStr">
        <is>
          <t xml:space="preserve">Apartamento en San Pedro de Alcántara Pueblo. Apartamento en planta media en san pedro de alcántara</t>
        </is>
      </c>
      <c r="C393" t="inlineStr">
        <is>
          <t xml:space="preserve">Marbella</t>
        </is>
      </c>
      <c r="D393">
        <v>695000</v>
      </c>
      <c r="E393" t="inlineStr">
        <is>
          <t xml:space="preserve">147.00</t>
        </is>
      </c>
      <c r="F393">
        <v>4727.8911564626</v>
      </c>
      <c r="G393">
        <v>4951.92</v>
      </c>
      <c r="H393">
        <v>727932</v>
      </c>
      <c r="I393">
        <v>32932</v>
      </c>
      <c r="J393">
        <v>0.045240804281453</v>
      </c>
      <c r="K393">
        <f>IFERROR(ROUND(D393-MAX(I393,0)*03_Assumptions!$B$37,0),"")</f>
      </c>
      <c r="L393">
        <v>0</v>
      </c>
      <c r="M393"/>
      <c r="N393">
        <v>3</v>
      </c>
      <c r="O393"/>
      <c r="P393"/>
      <c r="Q393"/>
      <c r="R393" t="inlineStr">
        <is>
          <t xml:space="preserve">Habitaclia</t>
        </is>
      </c>
    </row>
    <row r="394">
      <c r="A394" t="inlineStr">
        <is>
          <t xml:space="preserve">HTC-23972000001913</t>
        </is>
      </c>
      <c r="B394" t="inlineStr">
        <is>
          <t xml:space="preserve">Piso Avenida ricardo soriano. Apartamento en marbella ciudad</t>
        </is>
      </c>
      <c r="C394" t="inlineStr">
        <is>
          <t xml:space="preserve">Marbella</t>
        </is>
      </c>
      <c r="D394">
        <v>975000</v>
      </c>
      <c r="E394" t="inlineStr">
        <is>
          <t xml:space="preserve">206.00</t>
        </is>
      </c>
      <c r="F394">
        <v>4733.0097087379</v>
      </c>
      <c r="G394">
        <v>4951.92</v>
      </c>
      <c r="H394">
        <v>1020096</v>
      </c>
      <c r="I394">
        <v>45096</v>
      </c>
      <c r="J394">
        <v>0.044207154247673</v>
      </c>
      <c r="K394">
        <f>IFERROR(ROUND(D394-MAX(I394,0)*03_Assumptions!$B$37,0),"")</f>
      </c>
      <c r="L394">
        <v>0</v>
      </c>
      <c r="M394"/>
      <c r="N394">
        <v>3</v>
      </c>
      <c r="O394"/>
      <c r="P394"/>
      <c r="Q394"/>
      <c r="R394" t="inlineStr">
        <is>
          <t xml:space="preserve">Habitaclia</t>
        </is>
      </c>
    </row>
    <row r="395">
      <c r="A395" t="inlineStr">
        <is>
          <t xml:space="preserve">IDL-112397637</t>
        </is>
      </c>
      <c r="B395" t="inlineStr">
        <is>
          <t xml:space="preserve">Flat / apartment in Calle de Argente, 24, San Diego, Madrid</t>
        </is>
      </c>
      <c r="C395" t="inlineStr">
        <is>
          <t xml:space="preserve">Madrid</t>
        </is>
      </c>
      <c r="D395">
        <v>1300</v>
      </c>
      <c r="E395" t="inlineStr">
        <is>
          <t xml:space="preserve">40.00</t>
        </is>
      </c>
      <c r="F395">
        <v>32.5</v>
      </c>
      <c r="G395">
        <v>34</v>
      </c>
      <c r="H395">
        <v>1360</v>
      </c>
      <c r="I395">
        <v>60</v>
      </c>
      <c r="J395">
        <v>0.044117647058824</v>
      </c>
      <c r="K395">
        <f>IFERROR(ROUND(D395-MAX(I395,0)*03_Assumptions!$B$37,0),"")</f>
      </c>
      <c r="L395">
        <v>0</v>
      </c>
      <c r="M395"/>
      <c r="N395">
        <v>4</v>
      </c>
      <c r="O395"/>
      <c r="P395"/>
      <c r="Q395"/>
      <c r="R395" t="inlineStr">
        <is>
          <t xml:space="preserve">Idealista</t>
        </is>
      </c>
    </row>
    <row r="396">
      <c r="A396" t="inlineStr">
        <is>
          <t xml:space="preserve">YAE-jht::real-estate::75646-promo-6-112392304</t>
        </is>
      </c>
      <c r="B396" t="inlineStr">
        <is>
          <t xml:space="preserve">Piso en venta, Rodeo Alto-Guadaiza-La Campana en Nueva Andalucía en Marbella</t>
        </is>
      </c>
      <c r="C396" t="inlineStr">
        <is>
          <t xml:space="preserve">Marbella</t>
        </is>
      </c>
      <c r="D396">
        <v>455000</v>
      </c>
      <c r="E396" t="inlineStr">
        <is>
          <t xml:space="preserve">96.00</t>
        </is>
      </c>
      <c r="F396">
        <v>4739.5833333333</v>
      </c>
      <c r="G396">
        <v>4951.92</v>
      </c>
      <c r="H396">
        <v>475384</v>
      </c>
      <c r="I396">
        <v>20384</v>
      </c>
      <c r="J396">
        <v>0.042879664184128</v>
      </c>
      <c r="K396">
        <f>IFERROR(ROUND(D396-MAX(I396,0)*03_Assumptions!$B$37,0),"")</f>
      </c>
      <c r="L396">
        <v>0</v>
      </c>
      <c r="M396"/>
      <c r="N396">
        <v>3</v>
      </c>
      <c r="O396"/>
      <c r="P396"/>
      <c r="Q396"/>
      <c r="R396" t="inlineStr">
        <is>
          <t xml:space="preserve">Yaencontre</t>
        </is>
      </c>
    </row>
    <row r="397">
      <c r="A397" t="inlineStr">
        <is>
          <t xml:space="preserve">IDL-112392304</t>
        </is>
      </c>
      <c r="B397" t="inlineStr">
        <is>
          <t xml:space="preserve">Flat / apartment in Rodeo Alto-Guadaiza-La Campana, Marbella</t>
        </is>
      </c>
      <c r="C397" t="inlineStr">
        <is>
          <t xml:space="preserve">Marbella</t>
        </is>
      </c>
      <c r="D397">
        <v>455000</v>
      </c>
      <c r="E397" t="inlineStr">
        <is>
          <t xml:space="preserve">96.00</t>
        </is>
      </c>
      <c r="F397">
        <v>4739.5833333333</v>
      </c>
      <c r="G397">
        <v>4951.92</v>
      </c>
      <c r="H397">
        <v>475384</v>
      </c>
      <c r="I397">
        <v>20384</v>
      </c>
      <c r="J397">
        <v>0.042879664184128</v>
      </c>
      <c r="K397">
        <f>IFERROR(ROUND(D397-MAX(I397,0)*03_Assumptions!$B$37,0),"")</f>
      </c>
      <c r="L397">
        <v>0</v>
      </c>
      <c r="M397"/>
      <c r="N397">
        <v>4</v>
      </c>
      <c r="O397"/>
      <c r="P397"/>
      <c r="Q397"/>
      <c r="R397" t="inlineStr">
        <is>
          <t xml:space="preserve">Idealista</t>
        </is>
      </c>
    </row>
    <row r="398">
      <c r="A398" t="inlineStr">
        <is>
          <t xml:space="preserve">IDL-112357885</t>
        </is>
      </c>
      <c r="B398" t="inlineStr">
        <is>
          <t xml:space="preserve">Flat / apartment in Calle de las Adelfas, 3, Nueva Andalucía, Marbella</t>
        </is>
      </c>
      <c r="C398" t="inlineStr">
        <is>
          <t xml:space="preserve">Marbella</t>
        </is>
      </c>
      <c r="D398">
        <v>575000</v>
      </c>
      <c r="E398" t="inlineStr">
        <is>
          <t xml:space="preserve">121.00</t>
        </is>
      </c>
      <c r="F398">
        <v>4752.0661157025</v>
      </c>
      <c r="G398">
        <v>4951.92</v>
      </c>
      <c r="H398">
        <v>599182</v>
      </c>
      <c r="I398">
        <v>24182</v>
      </c>
      <c r="J398">
        <v>0.040358867731611</v>
      </c>
      <c r="K398">
        <f>IFERROR(ROUND(D398-MAX(I398,0)*03_Assumptions!$B$37,0),"")</f>
      </c>
      <c r="L398">
        <v>0</v>
      </c>
      <c r="M398"/>
      <c r="N398">
        <v>3</v>
      </c>
      <c r="O398"/>
      <c r="P398"/>
      <c r="Q398"/>
      <c r="R398" t="inlineStr">
        <is>
          <t xml:space="preserve">Idealista</t>
        </is>
      </c>
    </row>
    <row r="399">
      <c r="A399" t="inlineStr">
        <is>
          <t xml:space="preserve">HTC-23972000001724</t>
        </is>
      </c>
      <c r="B399" t="inlineStr">
        <is>
          <t xml:space="preserve">Piso Calle margarita. Apartamento en la carolina, milla de oro</t>
        </is>
      </c>
      <c r="C399" t="inlineStr">
        <is>
          <t xml:space="preserve">Marbella</t>
        </is>
      </c>
      <c r="D399">
        <v>390000</v>
      </c>
      <c r="E399" t="inlineStr">
        <is>
          <t xml:space="preserve">82.00</t>
        </is>
      </c>
      <c r="F399">
        <v>4756.0975609756</v>
      </c>
      <c r="G399">
        <v>4951.92</v>
      </c>
      <c r="H399">
        <v>406057</v>
      </c>
      <c r="I399">
        <v>16057</v>
      </c>
      <c r="J399">
        <v>0.039544750122052</v>
      </c>
      <c r="K399">
        <f>IFERROR(ROUND(D399-MAX(I399,0)*03_Assumptions!$B$37,0),"")</f>
      </c>
      <c r="L399">
        <v>0</v>
      </c>
      <c r="M399"/>
      <c r="N399">
        <v>3</v>
      </c>
      <c r="O399"/>
      <c r="P399"/>
      <c r="Q399"/>
      <c r="R399" t="inlineStr">
        <is>
          <t xml:space="preserve">Habitaclia</t>
        </is>
      </c>
    </row>
    <row r="400">
      <c r="A400" t="inlineStr">
        <is>
          <t xml:space="preserve">HTC-22285000000356</t>
        </is>
      </c>
      <c r="B400" t="inlineStr">
        <is>
          <t xml:space="preserve">Piso en Avenida ricardo soriano 17. A0278-piso en venta ricardo soriano marbella</t>
        </is>
      </c>
      <c r="C400" t="inlineStr">
        <is>
          <t xml:space="preserve">Marbella</t>
        </is>
      </c>
      <c r="D400">
        <v>500000</v>
      </c>
      <c r="E400" t="inlineStr">
        <is>
          <t xml:space="preserve">105.00</t>
        </is>
      </c>
      <c r="F400">
        <v>4761.9047619048</v>
      </c>
      <c r="G400">
        <v>4951.92</v>
      </c>
      <c r="H400">
        <v>519952</v>
      </c>
      <c r="I400">
        <v>19952</v>
      </c>
      <c r="J400">
        <v>0.038372033089234</v>
      </c>
      <c r="K400">
        <f>IFERROR(ROUND(D400-MAX(I400,0)*03_Assumptions!$B$37,0),"")</f>
      </c>
      <c r="L400">
        <v>0</v>
      </c>
      <c r="M400"/>
      <c r="N400">
        <v>3</v>
      </c>
      <c r="O400"/>
      <c r="P400"/>
      <c r="Q400"/>
      <c r="R400" t="inlineStr">
        <is>
          <t xml:space="preserve">Habitaclia</t>
        </is>
      </c>
    </row>
    <row r="401">
      <c r="A401" t="inlineStr">
        <is>
          <t xml:space="preserve">YAE-jht::real-estate::93070-112311477</t>
        </is>
      </c>
      <c r="B401" t="inlineStr">
        <is>
          <t xml:space="preserve">Piso en venta en avenida Playas del Duque, Puerto Banús en Nueva Andalucía en Marbella</t>
        </is>
      </c>
      <c r="C401" t="inlineStr">
        <is>
          <t xml:space="preserve">Marbella</t>
        </is>
      </c>
      <c r="D401">
        <v>830000</v>
      </c>
      <c r="E401" t="inlineStr">
        <is>
          <t xml:space="preserve">174.00</t>
        </is>
      </c>
      <c r="F401">
        <v>4770.1149425287</v>
      </c>
      <c r="G401">
        <v>4951.92</v>
      </c>
      <c r="H401">
        <v>861634</v>
      </c>
      <c r="I401">
        <v>31634</v>
      </c>
      <c r="J401">
        <v>0.036714053835939</v>
      </c>
      <c r="K401">
        <f>IFERROR(ROUND(D401-MAX(I401,0)*03_Assumptions!$B$37,0),"")</f>
      </c>
      <c r="L401">
        <v>0</v>
      </c>
      <c r="M401"/>
      <c r="N401">
        <v>3</v>
      </c>
      <c r="O401"/>
      <c r="P401" t="inlineStr">
        <is>
          <t xml:space="preserve">Bajada de precio</t>
        </is>
      </c>
      <c r="Q401"/>
      <c r="R401" t="inlineStr">
        <is>
          <t xml:space="preserve">Yaencontre</t>
        </is>
      </c>
    </row>
    <row r="402">
      <c r="A402" t="inlineStr">
        <is>
          <t xml:space="preserve">IDL-112258496</t>
        </is>
      </c>
      <c r="B402" t="inlineStr">
        <is>
          <t xml:space="preserve">Terraced house in Linda Vista-Nueva Alcántara-Cortijo Blanco, Marbella</t>
        </is>
      </c>
      <c r="C402" t="inlineStr">
        <is>
          <t xml:space="preserve">Marbella</t>
        </is>
      </c>
      <c r="D402">
        <v>865000</v>
      </c>
      <c r="E402" t="inlineStr">
        <is>
          <t xml:space="preserve">181.00</t>
        </is>
      </c>
      <c r="F402">
        <v>4779.0055248619</v>
      </c>
      <c r="G402">
        <v>4951.92</v>
      </c>
      <c r="H402">
        <v>896298</v>
      </c>
      <c r="I402">
        <v>31298</v>
      </c>
      <c r="J402">
        <v>0.034918672987068</v>
      </c>
      <c r="K402">
        <f>IFERROR(ROUND(D402-MAX(I402,0)*03_Assumptions!$B$37,0),"")</f>
      </c>
      <c r="L402">
        <v>0</v>
      </c>
      <c r="M402"/>
      <c r="N402">
        <v>4</v>
      </c>
      <c r="O402"/>
      <c r="P402"/>
      <c r="Q402"/>
      <c r="R402" t="inlineStr">
        <is>
          <t xml:space="preserve">Idealista</t>
        </is>
      </c>
    </row>
    <row r="403">
      <c r="A403" t="inlineStr">
        <is>
          <t xml:space="preserve">HTC-49302000000052</t>
        </is>
      </c>
      <c r="B403" t="inlineStr">
        <is>
          <t xml:space="preserve">Ático en Divina Pastora. Ático con vistas panorámicas en el corazón de marbella</t>
        </is>
      </c>
      <c r="C403" t="inlineStr">
        <is>
          <t xml:space="preserve">Marbella</t>
        </is>
      </c>
      <c r="D403">
        <v>220000</v>
      </c>
      <c r="E403" t="inlineStr">
        <is>
          <t xml:space="preserve">46.00</t>
        </is>
      </c>
      <c r="F403">
        <v>4782.6086956522</v>
      </c>
      <c r="G403">
        <v>4951.92</v>
      </c>
      <c r="H403">
        <v>227788</v>
      </c>
      <c r="I403">
        <v>7788</v>
      </c>
      <c r="J403">
        <v>0.034191041928752</v>
      </c>
      <c r="K403">
        <f>IFERROR(ROUND(D403-MAX(I403,0)*03_Assumptions!$B$37,0),"")</f>
      </c>
      <c r="L403">
        <v>0</v>
      </c>
      <c r="M403"/>
      <c r="N403">
        <v>3</v>
      </c>
      <c r="O403"/>
      <c r="P403"/>
      <c r="Q403"/>
      <c r="R403" t="inlineStr">
        <is>
          <t xml:space="preserve">Habitaclia</t>
        </is>
      </c>
    </row>
    <row r="404">
      <c r="A404" t="inlineStr">
        <is>
          <t xml:space="preserve">HTC-23979000001283</t>
        </is>
      </c>
      <c r="B404" t="inlineStr">
        <is>
          <t xml:space="preserve">Dúplex en Lomas de Marbella Club. Elegante dúplex de 3 dormitorios en la milla de oro de marbellau</t>
        </is>
      </c>
      <c r="C404" t="inlineStr">
        <is>
          <t xml:space="preserve">Marbella</t>
        </is>
      </c>
      <c r="D404">
        <v>775000</v>
      </c>
      <c r="E404" t="inlineStr">
        <is>
          <t xml:space="preserve">162.00</t>
        </is>
      </c>
      <c r="F404">
        <v>4783.950617284</v>
      </c>
      <c r="G404">
        <v>4951.92</v>
      </c>
      <c r="H404">
        <v>802211</v>
      </c>
      <c r="I404">
        <v>27211</v>
      </c>
      <c r="J404">
        <v>0.033920051760943</v>
      </c>
      <c r="K404">
        <f>IFERROR(ROUND(D404-MAX(I404,0)*03_Assumptions!$B$37,0),"")</f>
      </c>
      <c r="L404">
        <v>0</v>
      </c>
      <c r="M404"/>
      <c r="N404">
        <v>3</v>
      </c>
      <c r="O404"/>
      <c r="P404"/>
      <c r="Q404"/>
      <c r="R404" t="inlineStr">
        <is>
          <t xml:space="preserve">Habitaclia</t>
        </is>
      </c>
    </row>
    <row r="405">
      <c r="A405" t="inlineStr">
        <is>
          <t xml:space="preserve">YAE-jht::real-estate::83067-promo-5-112379345</t>
        </is>
      </c>
      <c r="B405" t="inlineStr">
        <is>
          <t xml:space="preserve">Piso en venta en avenida Pablo Ruiz Picasso, San Pedro Pueblo en San Pedro de Alcántara en Marbella</t>
        </is>
      </c>
      <c r="C405" t="inlineStr">
        <is>
          <t xml:space="preserve">Marbella</t>
        </is>
      </c>
      <c r="D405">
        <v>503100</v>
      </c>
      <c r="E405" t="inlineStr">
        <is>
          <t xml:space="preserve">105.00</t>
        </is>
      </c>
      <c r="F405">
        <v>4791.4285714286</v>
      </c>
      <c r="G405">
        <v>4951.92</v>
      </c>
      <c r="H405">
        <v>519952</v>
      </c>
      <c r="I405">
        <v>16852</v>
      </c>
      <c r="J405">
        <v>0.032409939694387</v>
      </c>
      <c r="K405">
        <f>IFERROR(ROUND(D405-MAX(I405,0)*03_Assumptions!$B$37,0),"")</f>
      </c>
      <c r="L405">
        <v>0</v>
      </c>
      <c r="M405"/>
      <c r="N405">
        <v>3</v>
      </c>
      <c r="O405"/>
      <c r="P405"/>
      <c r="Q405"/>
      <c r="R405" t="inlineStr">
        <is>
          <t xml:space="preserve">Yaencontre</t>
        </is>
      </c>
    </row>
    <row r="406">
      <c r="A406" t="inlineStr">
        <is>
          <t xml:space="preserve">IDL-112379345</t>
        </is>
      </c>
      <c r="B406" t="inlineStr">
        <is>
          <t xml:space="preserve">Flat / apartment in Avenida Pablo Ruiz Picasso Nn, San Pedro Pueblo, Marbella</t>
        </is>
      </c>
      <c r="C406" t="inlineStr">
        <is>
          <t xml:space="preserve">Marbella</t>
        </is>
      </c>
      <c r="D406">
        <v>503100</v>
      </c>
      <c r="E406" t="inlineStr">
        <is>
          <t xml:space="preserve">105.00</t>
        </is>
      </c>
      <c r="F406">
        <v>4791.4285714286</v>
      </c>
      <c r="G406">
        <v>4951.92</v>
      </c>
      <c r="H406">
        <v>519952</v>
      </c>
      <c r="I406">
        <v>16852</v>
      </c>
      <c r="J406">
        <v>0.032409939694387</v>
      </c>
      <c r="K406">
        <f>IFERROR(ROUND(D406-MAX(I406,0)*03_Assumptions!$B$37,0),"")</f>
      </c>
      <c r="L406">
        <v>0</v>
      </c>
      <c r="M406"/>
      <c r="N406">
        <v>4</v>
      </c>
      <c r="O406"/>
      <c r="P406"/>
      <c r="Q406"/>
      <c r="R406" t="inlineStr">
        <is>
          <t xml:space="preserve">Idealista</t>
        </is>
      </c>
    </row>
    <row r="407">
      <c r="A407" t="inlineStr">
        <is>
          <t xml:space="preserve">YAE-jht::real-estate::86400-112311523</t>
        </is>
      </c>
      <c r="B407" t="inlineStr">
        <is>
          <t xml:space="preserve">Ático en venta, Santa Clara en Las Chapas-El Rosario en Marbella</t>
        </is>
      </c>
      <c r="C407" t="inlineStr">
        <is>
          <t xml:space="preserve">Marbella</t>
        </is>
      </c>
      <c r="D407">
        <v>1275000</v>
      </c>
      <c r="E407" t="inlineStr">
        <is>
          <t xml:space="preserve">266.00</t>
        </is>
      </c>
      <c r="F407">
        <v>4793.2330827068</v>
      </c>
      <c r="G407">
        <v>4951.92</v>
      </c>
      <c r="H407">
        <v>1317211</v>
      </c>
      <c r="I407">
        <v>42211</v>
      </c>
      <c r="J407">
        <v>0.032045533306926</v>
      </c>
      <c r="K407">
        <f>IFERROR(ROUND(D407-MAX(I407,0)*03_Assumptions!$B$37,0),"")</f>
      </c>
      <c r="L407">
        <v>0</v>
      </c>
      <c r="M407"/>
      <c r="N407">
        <v>3</v>
      </c>
      <c r="O407"/>
      <c r="P407"/>
      <c r="Q407"/>
      <c r="R407" t="inlineStr">
        <is>
          <t xml:space="preserve">Yaencontre</t>
        </is>
      </c>
    </row>
    <row r="408">
      <c r="A408" t="inlineStr">
        <is>
          <t xml:space="preserve">HTC-21940000002098</t>
        </is>
      </c>
      <c r="B408" t="inlineStr">
        <is>
          <t xml:space="preserve">Ático en San Pedro de Alcántara Pueblo. San pedro de alcántaraatico</t>
        </is>
      </c>
      <c r="C408" t="inlineStr">
        <is>
          <t xml:space="preserve">Marbella</t>
        </is>
      </c>
      <c r="D408">
        <v>359900</v>
      </c>
      <c r="E408" t="inlineStr">
        <is>
          <t xml:space="preserve">75.00</t>
        </is>
      </c>
      <c r="F408">
        <v>4798.6666666667</v>
      </c>
      <c r="G408">
        <v>4951.92</v>
      </c>
      <c r="H408">
        <v>371394</v>
      </c>
      <c r="I408">
        <v>11494</v>
      </c>
      <c r="J408">
        <v>0.030948265184683</v>
      </c>
      <c r="K408">
        <f>IFERROR(ROUND(D408-MAX(I408,0)*03_Assumptions!$B$37,0),"")</f>
      </c>
      <c r="L408">
        <v>0</v>
      </c>
      <c r="M408"/>
      <c r="N408">
        <v>3</v>
      </c>
      <c r="O408"/>
      <c r="P408"/>
      <c r="Q408"/>
      <c r="R408" t="inlineStr">
        <is>
          <t xml:space="preserve">Habitaclia</t>
        </is>
      </c>
    </row>
    <row r="409">
      <c r="A409" t="inlineStr">
        <is>
          <t xml:space="preserve">IDL-112393666</t>
        </is>
      </c>
      <c r="B409" t="inlineStr">
        <is>
          <t xml:space="preserve">Flat / apartment in Playa de los Boliches, Fuengirola</t>
        </is>
      </c>
      <c r="C409" t="inlineStr">
        <is>
          <t xml:space="preserve">Fuengirola</t>
        </is>
      </c>
      <c r="D409">
        <v>330000</v>
      </c>
      <c r="E409" t="inlineStr">
        <is>
          <t xml:space="preserve">75.00</t>
        </is>
      </c>
      <c r="F409">
        <v>4400</v>
      </c>
      <c r="G409">
        <v>4540</v>
      </c>
      <c r="H409">
        <v>340500</v>
      </c>
      <c r="I409">
        <v>10500</v>
      </c>
      <c r="J409">
        <v>0.030837004405286</v>
      </c>
      <c r="K409">
        <f>IFERROR(ROUND(D409-MAX(I409,0)*03_Assumptions!$B$37,0),"")</f>
      </c>
      <c r="L409">
        <v>0</v>
      </c>
      <c r="M409"/>
      <c r="N409">
        <v>3</v>
      </c>
      <c r="O409"/>
      <c r="P409"/>
      <c r="Q409"/>
      <c r="R409" t="inlineStr">
        <is>
          <t xml:space="preserve">Idealista</t>
        </is>
      </c>
    </row>
    <row r="410">
      <c r="A410" t="inlineStr">
        <is>
          <t xml:space="preserve">YAE-jht::real-estate::85851-112379941</t>
        </is>
      </c>
      <c r="B410" t="inlineStr">
        <is>
          <t xml:space="preserve">Piso en venta, Sierra Blanca en Nagüeles-Milla de Oro en Marbella</t>
        </is>
      </c>
      <c r="C410" t="inlineStr">
        <is>
          <t xml:space="preserve">Marbella</t>
        </is>
      </c>
      <c r="D410">
        <v>759900</v>
      </c>
      <c r="E410" t="inlineStr">
        <is>
          <t xml:space="preserve">157.00</t>
        </is>
      </c>
      <c r="F410">
        <v>4840.127388535</v>
      </c>
      <c r="G410">
        <v>4951.92</v>
      </c>
      <c r="H410">
        <v>777451</v>
      </c>
      <c r="I410">
        <v>17551</v>
      </c>
      <c r="J410">
        <v>0.022575609352528</v>
      </c>
      <c r="K410">
        <f>IFERROR(ROUND(D410-MAX(I410,0)*03_Assumptions!$B$37,0),"")</f>
      </c>
      <c r="L410">
        <v>0</v>
      </c>
      <c r="M410"/>
      <c r="N410">
        <v>3</v>
      </c>
      <c r="O410"/>
      <c r="P410"/>
      <c r="Q410"/>
      <c r="R410" t="inlineStr">
        <is>
          <t xml:space="preserve">Yaencontre</t>
        </is>
      </c>
    </row>
    <row r="411">
      <c r="A411" t="inlineStr">
        <is>
          <t xml:space="preserve">YAE-jht::real-estate::90224-112362529</t>
        </is>
      </c>
      <c r="B411" t="inlineStr">
        <is>
          <t xml:space="preserve">Piso en venta, Sierra Blanca en Nagüeles-Milla de Oro en Marbella</t>
        </is>
      </c>
      <c r="C411" t="inlineStr">
        <is>
          <t xml:space="preserve">Marbella</t>
        </is>
      </c>
      <c r="D411">
        <v>759900</v>
      </c>
      <c r="E411" t="inlineStr">
        <is>
          <t xml:space="preserve">157.00</t>
        </is>
      </c>
      <c r="F411">
        <v>4840.127388535</v>
      </c>
      <c r="G411">
        <v>4951.92</v>
      </c>
      <c r="H411">
        <v>777451</v>
      </c>
      <c r="I411">
        <v>17551</v>
      </c>
      <c r="J411">
        <v>0.022575609352528</v>
      </c>
      <c r="K411">
        <f>IFERROR(ROUND(D411-MAX(I411,0)*03_Assumptions!$B$37,0),"")</f>
      </c>
      <c r="L411">
        <v>0</v>
      </c>
      <c r="M411"/>
      <c r="N411">
        <v>3</v>
      </c>
      <c r="O411"/>
      <c r="P411"/>
      <c r="Q411"/>
      <c r="R411" t="inlineStr">
        <is>
          <t xml:space="preserve">Yaencontre</t>
        </is>
      </c>
    </row>
    <row r="412">
      <c r="A412" t="inlineStr">
        <is>
          <t xml:space="preserve">YAE-jht::real-estate::80715-112366082</t>
        </is>
      </c>
      <c r="B412" t="inlineStr">
        <is>
          <t xml:space="preserve">Piso en venta en calle Conjunto la Dama de Noche, La Dama de Noche-La Alzambra en Nueva Andalucía en Marbella</t>
        </is>
      </c>
      <c r="C412" t="inlineStr">
        <is>
          <t xml:space="preserve">Marbella</t>
        </is>
      </c>
      <c r="D412">
        <v>475000</v>
      </c>
      <c r="E412" t="inlineStr">
        <is>
          <t xml:space="preserve">98.00</t>
        </is>
      </c>
      <c r="F412">
        <v>4846.9387755102</v>
      </c>
      <c r="G412">
        <v>4951.92</v>
      </c>
      <c r="H412">
        <v>485288</v>
      </c>
      <c r="I412">
        <v>10288</v>
      </c>
      <c r="J412">
        <v>0.021200105108684</v>
      </c>
      <c r="K412">
        <f>IFERROR(ROUND(D412-MAX(I412,0)*03_Assumptions!$B$37,0),"")</f>
      </c>
      <c r="L412">
        <v>0</v>
      </c>
      <c r="M412"/>
      <c r="N412">
        <v>3</v>
      </c>
      <c r="O412"/>
      <c r="P412" t="inlineStr">
        <is>
          <t xml:space="preserve">Excelente oportunidad de adquirir un atractivo apartamento</t>
        </is>
      </c>
      <c r="Q412"/>
      <c r="R412" t="inlineStr">
        <is>
          <t xml:space="preserve">Yaencontre</t>
        </is>
      </c>
    </row>
    <row r="413">
      <c r="A413" t="inlineStr">
        <is>
          <t xml:space="preserve">YAE-jht::real-estate::75646-promo-6-112392319</t>
        </is>
      </c>
      <c r="B413" t="inlineStr">
        <is>
          <t xml:space="preserve">Piso en venta, Rodeo Alto-Guadaiza-La Campana en Nueva Andalucía en Marbella</t>
        </is>
      </c>
      <c r="C413" t="inlineStr">
        <is>
          <t xml:space="preserve">Marbella</t>
        </is>
      </c>
      <c r="D413">
        <v>485000</v>
      </c>
      <c r="E413" t="inlineStr">
        <is>
          <t xml:space="preserve">100.00</t>
        </is>
      </c>
      <c r="F413">
        <v>4850</v>
      </c>
      <c r="G413">
        <v>4951.92</v>
      </c>
      <c r="H413">
        <v>495192</v>
      </c>
      <c r="I413">
        <v>10192</v>
      </c>
      <c r="J413">
        <v>0.020581915701385</v>
      </c>
      <c r="K413">
        <f>IFERROR(ROUND(D413-MAX(I413,0)*03_Assumptions!$B$37,0),"")</f>
      </c>
      <c r="L413">
        <v>0</v>
      </c>
      <c r="M413"/>
      <c r="N413">
        <v>3</v>
      </c>
      <c r="O413"/>
      <c r="P413"/>
      <c r="Q413"/>
      <c r="R413" t="inlineStr">
        <is>
          <t xml:space="preserve">Yaencontre</t>
        </is>
      </c>
    </row>
    <row r="414">
      <c r="A414" t="inlineStr">
        <is>
          <t xml:space="preserve">IDL-112392319</t>
        </is>
      </c>
      <c r="B414" t="inlineStr">
        <is>
          <t xml:space="preserve">Flat / apartment in Rodeo Alto-Guadaiza-La Campana, Marbella</t>
        </is>
      </c>
      <c r="C414" t="inlineStr">
        <is>
          <t xml:space="preserve">Marbella</t>
        </is>
      </c>
      <c r="D414">
        <v>485000</v>
      </c>
      <c r="E414" t="inlineStr">
        <is>
          <t xml:space="preserve">100.00</t>
        </is>
      </c>
      <c r="F414">
        <v>4850</v>
      </c>
      <c r="G414">
        <v>4951.92</v>
      </c>
      <c r="H414">
        <v>495192</v>
      </c>
      <c r="I414">
        <v>10192</v>
      </c>
      <c r="J414">
        <v>0.020581915701385</v>
      </c>
      <c r="K414">
        <f>IFERROR(ROUND(D414-MAX(I414,0)*03_Assumptions!$B$37,0),"")</f>
      </c>
      <c r="L414">
        <v>0</v>
      </c>
      <c r="M414"/>
      <c r="N414">
        <v>4</v>
      </c>
      <c r="O414"/>
      <c r="P414"/>
      <c r="Q414"/>
      <c r="R414" t="inlineStr">
        <is>
          <t xml:space="preserve">Idealista</t>
        </is>
      </c>
    </row>
    <row r="415">
      <c r="A415" t="inlineStr">
        <is>
          <t xml:space="preserve">IDL-112397596</t>
        </is>
      </c>
      <c r="B415" t="inlineStr">
        <is>
          <t xml:space="preserve">Studio in Paseo de la Castellana Nn, Bernabéu-Hispanoamérica, Madrid</t>
        </is>
      </c>
      <c r="C415" t="inlineStr">
        <is>
          <t xml:space="preserve">Madrid</t>
        </is>
      </c>
      <c r="D415">
        <v>1000</v>
      </c>
      <c r="E415" t="inlineStr">
        <is>
          <t xml:space="preserve">30.00</t>
        </is>
      </c>
      <c r="F415">
        <v>33.333333333333</v>
      </c>
      <c r="G415">
        <v>34</v>
      </c>
      <c r="H415">
        <v>1020</v>
      </c>
      <c r="I415">
        <v>20</v>
      </c>
      <c r="J415">
        <v>0.019607843137255</v>
      </c>
      <c r="K415">
        <f>IFERROR(ROUND(D415-MAX(I415,0)*03_Assumptions!$B$37,0),"")</f>
      </c>
      <c r="L415">
        <v>0</v>
      </c>
      <c r="M415"/>
      <c r="N415">
        <v>4</v>
      </c>
      <c r="O415"/>
      <c r="P415"/>
      <c r="Q415"/>
      <c r="R415" t="inlineStr">
        <is>
          <t xml:space="preserve">Idealista</t>
        </is>
      </c>
    </row>
    <row r="416">
      <c r="A416" t="inlineStr">
        <is>
          <t xml:space="preserve">IDL-112397638</t>
        </is>
      </c>
      <c r="B416" t="inlineStr">
        <is>
          <t xml:space="preserve">Flat / apartment in Calle de Fernández de Oviedo, 16, Ciudad Jardín, Madrid</t>
        </is>
      </c>
      <c r="C416" t="inlineStr">
        <is>
          <t xml:space="preserve">Madrid</t>
        </is>
      </c>
      <c r="D416">
        <v>1200</v>
      </c>
      <c r="E416" t="inlineStr">
        <is>
          <t xml:space="preserve">36.00</t>
        </is>
      </c>
      <c r="F416">
        <v>33.333333333333</v>
      </c>
      <c r="G416">
        <v>34</v>
      </c>
      <c r="H416">
        <v>1224</v>
      </c>
      <c r="I416">
        <v>24</v>
      </c>
      <c r="J416">
        <v>0.019607843137255</v>
      </c>
      <c r="K416">
        <f>IFERROR(ROUND(D416-MAX(I416,0)*03_Assumptions!$B$37,0),"")</f>
      </c>
      <c r="L416">
        <v>0</v>
      </c>
      <c r="M416"/>
      <c r="N416">
        <v>4</v>
      </c>
      <c r="O416"/>
      <c r="P416"/>
      <c r="Q416"/>
      <c r="R416" t="inlineStr">
        <is>
          <t xml:space="preserve">Idealista</t>
        </is>
      </c>
    </row>
    <row r="417">
      <c r="A417" t="inlineStr">
        <is>
          <t xml:space="preserve">IDL-112397483</t>
        </is>
      </c>
      <c r="B417" t="inlineStr">
        <is>
          <t xml:space="preserve">Flat / apartment in Calle de Trujillos, 5, Sol, Madrid</t>
        </is>
      </c>
      <c r="C417" t="inlineStr">
        <is>
          <t xml:space="preserve">Madrid</t>
        </is>
      </c>
      <c r="D417">
        <v>1700</v>
      </c>
      <c r="E417" t="inlineStr">
        <is>
          <t xml:space="preserve">51.00</t>
        </is>
      </c>
      <c r="F417">
        <v>33.333333333333</v>
      </c>
      <c r="G417">
        <v>34</v>
      </c>
      <c r="H417">
        <v>1734</v>
      </c>
      <c r="I417">
        <v>34</v>
      </c>
      <c r="J417">
        <v>0.019607843137255</v>
      </c>
      <c r="K417">
        <f>IFERROR(ROUND(D417-MAX(I417,0)*03_Assumptions!$B$37,0),"")</f>
      </c>
      <c r="L417">
        <v>0</v>
      </c>
      <c r="M417"/>
      <c r="N417">
        <v>4</v>
      </c>
      <c r="O417"/>
      <c r="P417"/>
      <c r="Q417"/>
      <c r="R417" t="inlineStr">
        <is>
          <t xml:space="preserve">Idealista</t>
        </is>
      </c>
    </row>
    <row r="418">
      <c r="A418" t="inlineStr">
        <is>
          <t xml:space="preserve">YAE-jht::real-estate::49402-112394710</t>
        </is>
      </c>
      <c r="B418" t="inlineStr">
        <is>
          <t xml:space="preserve">Piso en venta, Nueva Andalucía en Nueva Andalucía en Marbella</t>
        </is>
      </c>
      <c r="C418" t="inlineStr">
        <is>
          <t xml:space="preserve">Marbella</t>
        </is>
      </c>
      <c r="D418">
        <v>525000</v>
      </c>
      <c r="E418" t="inlineStr">
        <is>
          <t xml:space="preserve">108.00</t>
        </is>
      </c>
      <c r="F418">
        <v>4861.1111111111</v>
      </c>
      <c r="G418">
        <v>4951.92</v>
      </c>
      <c r="H418">
        <v>534807</v>
      </c>
      <c r="I418">
        <v>9807</v>
      </c>
      <c r="J418">
        <v>0.018338117111926</v>
      </c>
      <c r="K418">
        <f>IFERROR(ROUND(D418-MAX(I418,0)*03_Assumptions!$B$37,0),"")</f>
      </c>
      <c r="L418">
        <v>0</v>
      </c>
      <c r="M418"/>
      <c r="N418">
        <v>3</v>
      </c>
      <c r="O418"/>
      <c r="P418"/>
      <c r="Q418"/>
      <c r="R418" t="inlineStr">
        <is>
          <t xml:space="preserve">Yaencontre</t>
        </is>
      </c>
    </row>
    <row r="419">
      <c r="A419" t="inlineStr">
        <is>
          <t xml:space="preserve">IDL-112394710</t>
        </is>
      </c>
      <c r="B419" t="inlineStr">
        <is>
          <t xml:space="preserve">Flat / apartment in Nueva Andalucía, Marbella</t>
        </is>
      </c>
      <c r="C419" t="inlineStr">
        <is>
          <t xml:space="preserve">Marbella</t>
        </is>
      </c>
      <c r="D419">
        <v>525000</v>
      </c>
      <c r="E419" t="inlineStr">
        <is>
          <t xml:space="preserve">108.00</t>
        </is>
      </c>
      <c r="F419">
        <v>4861.1111111111</v>
      </c>
      <c r="G419">
        <v>4951.92</v>
      </c>
      <c r="H419">
        <v>534807</v>
      </c>
      <c r="I419">
        <v>9807</v>
      </c>
      <c r="J419">
        <v>0.018338117111926</v>
      </c>
      <c r="K419">
        <f>IFERROR(ROUND(D419-MAX(I419,0)*03_Assumptions!$B$37,0),"")</f>
      </c>
      <c r="L419">
        <v>0</v>
      </c>
      <c r="M419"/>
      <c r="N419">
        <v>4</v>
      </c>
      <c r="O419"/>
      <c r="P419"/>
      <c r="Q419"/>
      <c r="R419" t="inlineStr">
        <is>
          <t xml:space="preserve">Idealista</t>
        </is>
      </c>
    </row>
    <row r="420">
      <c r="A420" t="inlineStr">
        <is>
          <t xml:space="preserve">HTC-23150000001220</t>
        </is>
      </c>
      <c r="B420" t="inlineStr">
        <is>
          <t xml:space="preserve">Ático en Alfonso de hohenlohe. Urbanización marbella real</t>
        </is>
      </c>
      <c r="C420" t="inlineStr">
        <is>
          <t xml:space="preserve">Marbella</t>
        </is>
      </c>
      <c r="D420">
        <v>535000</v>
      </c>
      <c r="E420" t="inlineStr">
        <is>
          <t xml:space="preserve">110.00</t>
        </is>
      </c>
      <c r="F420">
        <v>4863.6363636364</v>
      </c>
      <c r="G420">
        <v>4951.92</v>
      </c>
      <c r="H420">
        <v>544711</v>
      </c>
      <c r="I420">
        <v>9711</v>
      </c>
      <c r="J420">
        <v>0.017828162887049</v>
      </c>
      <c r="K420">
        <f>IFERROR(ROUND(D420-MAX(I420,0)*03_Assumptions!$B$37,0),"")</f>
      </c>
      <c r="L420">
        <v>0</v>
      </c>
      <c r="M420"/>
      <c r="N420">
        <v>3</v>
      </c>
      <c r="O420"/>
      <c r="P420"/>
      <c r="Q420"/>
      <c r="R420" t="inlineStr">
        <is>
          <t xml:space="preserve">Habitaclia</t>
        </is>
      </c>
    </row>
    <row r="421">
      <c r="A421" t="inlineStr">
        <is>
          <t xml:space="preserve">HTC-59216000000003</t>
        </is>
      </c>
      <c r="B421" t="inlineStr">
        <is>
          <t xml:space="preserve">Planta baja en Elviria</t>
        </is>
      </c>
      <c r="C421" t="inlineStr">
        <is>
          <t xml:space="preserve">Marbella</t>
        </is>
      </c>
      <c r="D421">
        <v>535000</v>
      </c>
      <c r="E421" t="inlineStr">
        <is>
          <t xml:space="preserve">110.00</t>
        </is>
      </c>
      <c r="F421">
        <v>4863.6363636364</v>
      </c>
      <c r="G421">
        <v>4951.92</v>
      </c>
      <c r="H421">
        <v>544711</v>
      </c>
      <c r="I421">
        <v>9711</v>
      </c>
      <c r="J421">
        <v>0.017828162887049</v>
      </c>
      <c r="K421">
        <f>IFERROR(ROUND(D421-MAX(I421,0)*03_Assumptions!$B$37,0),"")</f>
      </c>
      <c r="L421">
        <v>0</v>
      </c>
      <c r="M421"/>
      <c r="N421">
        <v>3</v>
      </c>
      <c r="O421"/>
      <c r="P421"/>
      <c r="Q421"/>
      <c r="R421" t="inlineStr">
        <is>
          <t xml:space="preserve">Habitaclia</t>
        </is>
      </c>
    </row>
    <row r="422">
      <c r="A422" t="inlineStr">
        <is>
          <t xml:space="preserve">IDL-112387529</t>
        </is>
      </c>
      <c r="B422" t="inlineStr">
        <is>
          <t xml:space="preserve">Terraced house in Urbanizacion Linda Vista Playa, 1 f, Linda Vista-Nueva Alcántara-Cortijo Blanco, Marbella</t>
        </is>
      </c>
      <c r="C422" t="inlineStr">
        <is>
          <t xml:space="preserve">Marbella</t>
        </is>
      </c>
      <c r="D422">
        <v>950000</v>
      </c>
      <c r="E422" t="inlineStr">
        <is>
          <t xml:space="preserve">195.00</t>
        </is>
      </c>
      <c r="F422">
        <v>4871.7948717949</v>
      </c>
      <c r="G422">
        <v>4951.92</v>
      </c>
      <c r="H422">
        <v>965624</v>
      </c>
      <c r="I422">
        <v>15624</v>
      </c>
      <c r="J422">
        <v>0.016180618468216</v>
      </c>
      <c r="K422">
        <f>IFERROR(ROUND(D422-MAX(I422,0)*03_Assumptions!$B$37,0),"")</f>
      </c>
      <c r="L422">
        <v>0</v>
      </c>
      <c r="M422"/>
      <c r="N422">
        <v>4</v>
      </c>
      <c r="O422"/>
      <c r="P422" t="inlineStr">
        <is>
          <t xml:space="preserve">An excellent opportunity for those looking for a renovated house by the sea</t>
        </is>
      </c>
      <c r="Q422"/>
      <c r="R422" t="inlineStr">
        <is>
          <t xml:space="preserve">Idealista</t>
        </is>
      </c>
    </row>
    <row r="423">
      <c r="A423" t="inlineStr">
        <is>
          <t xml:space="preserve">YAE-jht::real-estate::43542-112395487</t>
        </is>
      </c>
      <c r="B423" t="inlineStr">
        <is>
          <t xml:space="preserve">Piso en venta, Rodeo Alto-Guadaiza-La Campana en Nueva Andalucía en Marbella</t>
        </is>
      </c>
      <c r="C423" t="inlineStr">
        <is>
          <t xml:space="preserve">Marbella</t>
        </is>
      </c>
      <c r="D423">
        <v>385000</v>
      </c>
      <c r="E423" t="inlineStr">
        <is>
          <t xml:space="preserve">79.00</t>
        </is>
      </c>
      <c r="F423">
        <v>4873.417721519</v>
      </c>
      <c r="G423">
        <v>4951.92</v>
      </c>
      <c r="H423">
        <v>391202</v>
      </c>
      <c r="I423">
        <v>6202</v>
      </c>
      <c r="J423">
        <v>0.015852897155247</v>
      </c>
      <c r="K423">
        <f>IFERROR(ROUND(D423-MAX(I423,0)*03_Assumptions!$B$37,0),"")</f>
      </c>
      <c r="L423">
        <v>0</v>
      </c>
      <c r="M423"/>
      <c r="N423">
        <v>3</v>
      </c>
      <c r="O423"/>
      <c r="P423"/>
      <c r="Q423"/>
      <c r="R423" t="inlineStr">
        <is>
          <t xml:space="preserve">Yaencontre</t>
        </is>
      </c>
    </row>
    <row r="424">
      <c r="A424" t="inlineStr">
        <is>
          <t xml:space="preserve">IDL-112395487</t>
        </is>
      </c>
      <c r="B424" t="inlineStr">
        <is>
          <t xml:space="preserve">Flat / apartment in Calle Sor Juana Ines de la Cruz, Rodeo Alto-Guadaiza-La Campana, Marbella</t>
        </is>
      </c>
      <c r="C424" t="inlineStr">
        <is>
          <t xml:space="preserve">Marbella</t>
        </is>
      </c>
      <c r="D424">
        <v>385000</v>
      </c>
      <c r="E424" t="inlineStr">
        <is>
          <t xml:space="preserve">79.00</t>
        </is>
      </c>
      <c r="F424">
        <v>4873.417721519</v>
      </c>
      <c r="G424">
        <v>4951.92</v>
      </c>
      <c r="H424">
        <v>391202</v>
      </c>
      <c r="I424">
        <v>6202</v>
      </c>
      <c r="J424">
        <v>0.015852897155247</v>
      </c>
      <c r="K424">
        <f>IFERROR(ROUND(D424-MAX(I424,0)*03_Assumptions!$B$37,0),"")</f>
      </c>
      <c r="L424">
        <v>0</v>
      </c>
      <c r="M424"/>
      <c r="N424">
        <v>4</v>
      </c>
      <c r="O424"/>
      <c r="P424"/>
      <c r="Q424"/>
      <c r="R424" t="inlineStr">
        <is>
          <t xml:space="preserve">Idealista</t>
        </is>
      </c>
    </row>
    <row r="425">
      <c r="A425" t="inlineStr">
        <is>
          <t xml:space="preserve">YAE-jht::real-estate::62076-112394032</t>
        </is>
      </c>
      <c r="B425" t="inlineStr">
        <is>
          <t xml:space="preserve">Piso en venta, Nueva Andalucía en Nueva Andalucía en Marbella</t>
        </is>
      </c>
      <c r="C425" t="inlineStr">
        <is>
          <t xml:space="preserve">Marbella</t>
        </is>
      </c>
      <c r="D425">
        <v>580000</v>
      </c>
      <c r="E425" t="inlineStr">
        <is>
          <t xml:space="preserve">119.00</t>
        </is>
      </c>
      <c r="F425">
        <v>4873.9495798319</v>
      </c>
      <c r="G425">
        <v>4951.92</v>
      </c>
      <c r="H425">
        <v>589278</v>
      </c>
      <c r="I425">
        <v>9278</v>
      </c>
      <c r="J425">
        <v>0.015745492691333</v>
      </c>
      <c r="K425">
        <f>IFERROR(ROUND(D425-MAX(I425,0)*03_Assumptions!$B$37,0),"")</f>
      </c>
      <c r="L425">
        <v>0</v>
      </c>
      <c r="M425"/>
      <c r="N425">
        <v>3</v>
      </c>
      <c r="O425"/>
      <c r="P425"/>
      <c r="Q425"/>
      <c r="R425" t="inlineStr">
        <is>
          <t xml:space="preserve">Yaencontre</t>
        </is>
      </c>
    </row>
    <row r="426">
      <c r="A426" t="inlineStr">
        <is>
          <t xml:space="preserve">YAE-jht::real-estate::42813-112367920</t>
        </is>
      </c>
      <c r="B426" t="inlineStr">
        <is>
          <t xml:space="preserve">Piso en venta en calle El Califa, Nueva Andalucía en Nueva Andalucía en Marbella</t>
        </is>
      </c>
      <c r="C426" t="inlineStr">
        <is>
          <t xml:space="preserve">Marbella</t>
        </is>
      </c>
      <c r="D426">
        <v>585000</v>
      </c>
      <c r="E426" t="inlineStr">
        <is>
          <t xml:space="preserve">120.00</t>
        </is>
      </c>
      <c r="F426">
        <v>4875</v>
      </c>
      <c r="G426">
        <v>4951.92</v>
      </c>
      <c r="H426">
        <v>594230</v>
      </c>
      <c r="I426">
        <v>9230</v>
      </c>
      <c r="J426">
        <v>0.015533368875103</v>
      </c>
      <c r="K426">
        <f>IFERROR(ROUND(D426-MAX(I426,0)*03_Assumptions!$B$37,0),"")</f>
      </c>
      <c r="L426">
        <v>0</v>
      </c>
      <c r="M426"/>
      <c r="N426">
        <v>3</v>
      </c>
      <c r="O426"/>
      <c r="P426"/>
      <c r="Q426"/>
      <c r="R426" t="inlineStr">
        <is>
          <t xml:space="preserve">Yaencontre</t>
        </is>
      </c>
    </row>
    <row r="427">
      <c r="A427" t="inlineStr">
        <is>
          <t xml:space="preserve">YAE-jht::real-estate::79639-112376398</t>
        </is>
      </c>
      <c r="B427" t="inlineStr">
        <is>
          <t xml:space="preserve">Piso en venta en calle Angeles Tres, Linda Vista-Nueva Alcántara-Cortijo Blanco en San Pedro de Alcántara en Marbella</t>
        </is>
      </c>
      <c r="C427" t="inlineStr">
        <is>
          <t xml:space="preserve">Marbella</t>
        </is>
      </c>
      <c r="D427">
        <v>649000</v>
      </c>
      <c r="E427" t="inlineStr">
        <is>
          <t xml:space="preserve">133.00</t>
        </is>
      </c>
      <c r="F427">
        <v>4879.6992481203</v>
      </c>
      <c r="G427">
        <v>4951.92</v>
      </c>
      <c r="H427">
        <v>658605</v>
      </c>
      <c r="I427">
        <v>9605</v>
      </c>
      <c r="J427">
        <v>0.014584393907757</v>
      </c>
      <c r="K427">
        <f>IFERROR(ROUND(D427-MAX(I427,0)*03_Assumptions!$B$37,0),"")</f>
      </c>
      <c r="L427">
        <v>0</v>
      </c>
      <c r="M427"/>
      <c r="N427">
        <v>3</v>
      </c>
      <c r="O427"/>
      <c r="P427"/>
      <c r="Q427"/>
      <c r="R427" t="inlineStr">
        <is>
          <t xml:space="preserve">Yaencontre</t>
        </is>
      </c>
    </row>
    <row r="428">
      <c r="A428" t="inlineStr">
        <is>
          <t xml:space="preserve">IDL-112376398</t>
        </is>
      </c>
      <c r="B428" t="inlineStr">
        <is>
          <t xml:space="preserve">Flat / apartment in Calle Angeles Tres, 12, Linda Vista-Nueva Alcántara-Cortijo Blanco, Marbella</t>
        </is>
      </c>
      <c r="C428" t="inlineStr">
        <is>
          <t xml:space="preserve">Marbella</t>
        </is>
      </c>
      <c r="D428">
        <v>649000</v>
      </c>
      <c r="E428" t="inlineStr">
        <is>
          <t xml:space="preserve">133.00</t>
        </is>
      </c>
      <c r="F428">
        <v>4879.6992481203</v>
      </c>
      <c r="G428">
        <v>4951.92</v>
      </c>
      <c r="H428">
        <v>658605</v>
      </c>
      <c r="I428">
        <v>9605</v>
      </c>
      <c r="J428">
        <v>0.014584393907757</v>
      </c>
      <c r="K428">
        <f>IFERROR(ROUND(D428-MAX(I428,0)*03_Assumptions!$B$37,0),"")</f>
      </c>
      <c r="L428">
        <v>0</v>
      </c>
      <c r="M428"/>
      <c r="N428">
        <v>4</v>
      </c>
      <c r="O428"/>
      <c r="P428" t="inlineStr">
        <is>
          <t xml:space="preserve">exceptional opportunity</t>
        </is>
      </c>
      <c r="Q428"/>
      <c r="R428" t="inlineStr">
        <is>
          <t xml:space="preserve">Idealista</t>
        </is>
      </c>
    </row>
    <row r="429">
      <c r="A429" t="inlineStr">
        <is>
          <t xml:space="preserve">HTC-25531000000766</t>
        </is>
      </c>
      <c r="B429" t="inlineStr">
        <is>
          <t xml:space="preserve">Ático en Casco Antiguo</t>
        </is>
      </c>
      <c r="C429" t="inlineStr">
        <is>
          <t xml:space="preserve">Marbella</t>
        </is>
      </c>
      <c r="D429">
        <v>850000</v>
      </c>
      <c r="E429" t="inlineStr">
        <is>
          <t xml:space="preserve">174.00</t>
        </is>
      </c>
      <c r="F429">
        <v>4885.0574712644</v>
      </c>
      <c r="G429">
        <v>4951.92</v>
      </c>
      <c r="H429">
        <v>861634</v>
      </c>
      <c r="I429">
        <v>11634</v>
      </c>
      <c r="J429">
        <v>0.013502344289817</v>
      </c>
      <c r="K429">
        <f>IFERROR(ROUND(D429-MAX(I429,0)*03_Assumptions!$B$37,0),"")</f>
      </c>
      <c r="L429">
        <v>0</v>
      </c>
      <c r="M429"/>
      <c r="N429">
        <v>3</v>
      </c>
      <c r="O429"/>
      <c r="P429"/>
      <c r="Q429"/>
      <c r="R429" t="inlineStr">
        <is>
          <t xml:space="preserve">Habitaclia</t>
        </is>
      </c>
    </row>
    <row r="430">
      <c r="A430" t="inlineStr">
        <is>
          <t xml:space="preserve">FTC-20607398</t>
        </is>
      </c>
      <c r="B430" t="inlineStr">
        <is>
          <t xml:space="preserve">Obra Nueva  · Apartamento en Calle Artemisa, 1, Los Pacos</t>
        </is>
      </c>
      <c r="C430" t="inlineStr">
        <is>
          <t xml:space="preserve">Fuengirola</t>
        </is>
      </c>
      <c r="D430">
        <v>372000</v>
      </c>
      <c r="E430" t="inlineStr">
        <is>
          <t xml:space="preserve">83.00</t>
        </is>
      </c>
      <c r="F430">
        <v>4481.9277108434</v>
      </c>
      <c r="G430">
        <v>4540</v>
      </c>
      <c r="H430">
        <v>376820</v>
      </c>
      <c r="I430">
        <v>4820</v>
      </c>
      <c r="J430">
        <v>0.0127912531182</v>
      </c>
      <c r="K430">
        <f>IFERROR(ROUND(D430-MAX(I430,0)*03_Assumptions!$B$37,0),"")</f>
      </c>
      <c r="L430">
        <v>0</v>
      </c>
      <c r="M430"/>
      <c r="N430">
        <v>3</v>
      </c>
      <c r="O430"/>
      <c r="P430"/>
      <c r="Q430"/>
      <c r="R430" t="inlineStr">
        <is>
          <t xml:space="preserve">Fotocasa</t>
        </is>
      </c>
    </row>
    <row r="431">
      <c r="A431" t="inlineStr">
        <is>
          <t xml:space="preserve">YAE-jht::real-estate::48157-112399906</t>
        </is>
      </c>
      <c r="B431" t="inlineStr">
        <is>
          <t xml:space="preserve">Ático en venta, Las Gaviotas en Fuengirola</t>
        </is>
      </c>
      <c r="C431" t="inlineStr">
        <is>
          <t xml:space="preserve">Fuengirola</t>
        </is>
      </c>
      <c r="D431">
        <v>1100000</v>
      </c>
      <c r="E431" t="inlineStr">
        <is>
          <t xml:space="preserve">245.00</t>
        </is>
      </c>
      <c r="F431">
        <v>4489.7959183673</v>
      </c>
      <c r="G431">
        <v>4540</v>
      </c>
      <c r="H431">
        <v>1112300</v>
      </c>
      <c r="I431">
        <v>12300</v>
      </c>
      <c r="J431">
        <v>0.011058167760496</v>
      </c>
      <c r="K431">
        <f>IFERROR(ROUND(D431-MAX(I431,0)*03_Assumptions!$B$37,0),"")</f>
      </c>
      <c r="L431">
        <v>0</v>
      </c>
      <c r="M431"/>
      <c r="N431">
        <v>3</v>
      </c>
      <c r="O431"/>
      <c r="P431"/>
      <c r="Q431"/>
      <c r="R431" t="inlineStr">
        <is>
          <t xml:space="preserve">Yaencontre</t>
        </is>
      </c>
    </row>
    <row r="432">
      <c r="A432" t="inlineStr">
        <is>
          <t xml:space="preserve">IDL-112397495</t>
        </is>
      </c>
      <c r="B432" t="inlineStr">
        <is>
          <t xml:space="preserve">Flat / apartment in Calle de Cervantes, 8, Huertas-Cortes, Madrid</t>
        </is>
      </c>
      <c r="C432" t="inlineStr">
        <is>
          <t xml:space="preserve">Madrid</t>
        </is>
      </c>
      <c r="D432">
        <v>2500</v>
      </c>
      <c r="E432" t="inlineStr">
        <is>
          <t xml:space="preserve">74.00</t>
        </is>
      </c>
      <c r="F432">
        <v>33.783783783784</v>
      </c>
      <c r="G432">
        <v>34</v>
      </c>
      <c r="H432">
        <v>2516</v>
      </c>
      <c r="I432">
        <v>16</v>
      </c>
      <c r="J432">
        <v>0.0063593004769476</v>
      </c>
      <c r="K432">
        <f>IFERROR(ROUND(D432-MAX(I432,0)*03_Assumptions!$B$37,0),"")</f>
      </c>
      <c r="L432">
        <v>0</v>
      </c>
      <c r="M432"/>
      <c r="N432">
        <v>4</v>
      </c>
      <c r="O432"/>
      <c r="P432"/>
      <c r="Q432"/>
      <c r="R432" t="inlineStr">
        <is>
          <t xml:space="preserve">Idealista</t>
        </is>
      </c>
    </row>
    <row r="433">
      <c r="A433" t="inlineStr">
        <is>
          <t xml:space="preserve">YAE-jht::real-estate::50151-112394562</t>
        </is>
      </c>
      <c r="B433" t="inlineStr">
        <is>
          <t xml:space="preserve">Dúplex en venta, Cabopino-Artola en Elviria-Cabopino en Marbella</t>
        </is>
      </c>
      <c r="C433" t="inlineStr">
        <is>
          <t xml:space="preserve">Marbella</t>
        </is>
      </c>
      <c r="D433">
        <v>276000</v>
      </c>
      <c r="E433" t="inlineStr">
        <is>
          <t xml:space="preserve">56.00</t>
        </is>
      </c>
      <c r="F433">
        <v>4928.5714285714</v>
      </c>
      <c r="G433">
        <v>4951.92</v>
      </c>
      <c r="H433">
        <v>277308</v>
      </c>
      <c r="I433">
        <v>1308</v>
      </c>
      <c r="J433">
        <v>0.0047150542473569</v>
      </c>
      <c r="K433">
        <f>IFERROR(ROUND(D433-MAX(I433,0)*03_Assumptions!$B$37,0),"")</f>
      </c>
      <c r="L433">
        <v>0</v>
      </c>
      <c r="M433"/>
      <c r="N433">
        <v>3</v>
      </c>
      <c r="O433"/>
      <c r="P433"/>
      <c r="Q433"/>
      <c r="R433" t="inlineStr">
        <is>
          <t xml:space="preserve">Yaencontre</t>
        </is>
      </c>
    </row>
    <row r="434">
      <c r="A434" t="inlineStr">
        <is>
          <t xml:space="preserve">IDL-112394562</t>
        </is>
      </c>
      <c r="B434" t="inlineStr">
        <is>
          <t xml:space="preserve">Duplex in Calle del Faísán, Cabopino - Artola, Marbella</t>
        </is>
      </c>
      <c r="C434" t="inlineStr">
        <is>
          <t xml:space="preserve">Marbella</t>
        </is>
      </c>
      <c r="D434">
        <v>276000</v>
      </c>
      <c r="E434" t="inlineStr">
        <is>
          <t xml:space="preserve">56.00</t>
        </is>
      </c>
      <c r="F434">
        <v>4928.5714285714</v>
      </c>
      <c r="G434">
        <v>4951.92</v>
      </c>
      <c r="H434">
        <v>277308</v>
      </c>
      <c r="I434">
        <v>1308</v>
      </c>
      <c r="J434">
        <v>0.0047150542473569</v>
      </c>
      <c r="K434">
        <f>IFERROR(ROUND(D434-MAX(I434,0)*03_Assumptions!$B$37,0),"")</f>
      </c>
      <c r="L434">
        <v>0</v>
      </c>
      <c r="M434"/>
      <c r="N434">
        <v>4</v>
      </c>
      <c r="O434"/>
      <c r="P434" t="inlineStr">
        <is>
          <t xml:space="preserve">An excellent opportunity as a primary residence, second home, or investment for vacation rentals</t>
        </is>
      </c>
      <c r="Q434"/>
      <c r="R434" t="inlineStr">
        <is>
          <t xml:space="preserve">Idealista</t>
        </is>
      </c>
    </row>
    <row r="435">
      <c r="A435" t="inlineStr">
        <is>
          <t xml:space="preserve">IDL-112393980</t>
        </is>
      </c>
      <c r="B435" t="inlineStr">
        <is>
          <t xml:space="preserve">Flat / apartment in Calle Pulpo, Playa de los Boliches, Fuengirola</t>
        </is>
      </c>
      <c r="C435" t="inlineStr">
        <is>
          <t xml:space="preserve">Fuengirola</t>
        </is>
      </c>
      <c r="D435">
        <v>529000</v>
      </c>
      <c r="E435" t="inlineStr">
        <is>
          <t xml:space="preserve">117.00</t>
        </is>
      </c>
      <c r="F435">
        <v>4521.3675213675</v>
      </c>
      <c r="G435">
        <v>4540</v>
      </c>
      <c r="H435">
        <v>531180</v>
      </c>
      <c r="I435">
        <v>2180</v>
      </c>
      <c r="J435">
        <v>0.0041040701833653</v>
      </c>
      <c r="K435">
        <f>IFERROR(ROUND(D435-MAX(I435,0)*03_Assumptions!$B$37,0),"")</f>
      </c>
      <c r="L435">
        <v>0</v>
      </c>
      <c r="M435"/>
      <c r="N435">
        <v>3</v>
      </c>
      <c r="O435"/>
      <c r="P435"/>
      <c r="Q435"/>
      <c r="R435" t="inlineStr">
        <is>
          <t xml:space="preserve">Idealista</t>
        </is>
      </c>
    </row>
    <row r="436">
      <c r="A436" t="inlineStr">
        <is>
          <t xml:space="preserve">IDL-110387788</t>
        </is>
      </c>
      <c r="B436" t="inlineStr">
        <is>
          <t xml:space="preserve">Flat / apartment in Rodeo Alto-Guadaiza-La Campana, Marbella</t>
        </is>
      </c>
      <c r="C436" t="inlineStr">
        <is>
          <t xml:space="preserve">Marbella</t>
        </is>
      </c>
      <c r="D436">
        <v>410000</v>
      </c>
      <c r="E436" t="inlineStr">
        <is>
          <t xml:space="preserve">83.00</t>
        </is>
      </c>
      <c r="F436">
        <v>4939.7590361446</v>
      </c>
      <c r="G436">
        <v>4951.92</v>
      </c>
      <c r="H436">
        <v>411009</v>
      </c>
      <c r="I436">
        <v>1009</v>
      </c>
      <c r="J436">
        <v>0.0024558078190726</v>
      </c>
      <c r="K436">
        <f>IFERROR(ROUND(D436-MAX(I436,0)*03_Assumptions!$B$37,0),"")</f>
      </c>
      <c r="L436">
        <v>0</v>
      </c>
      <c r="M436"/>
      <c r="N436">
        <v>4</v>
      </c>
      <c r="O436"/>
      <c r="P436"/>
      <c r="Q436"/>
      <c r="R436" t="inlineStr">
        <is>
          <t xml:space="preserve">Idealista</t>
        </is>
      </c>
    </row>
    <row r="437">
      <c r="A437" t="inlineStr">
        <is>
          <t xml:space="preserve">IDL-112390457</t>
        </is>
      </c>
      <c r="B437" t="inlineStr">
        <is>
          <t xml:space="preserve">Flat / apartment in Torreblanca del Sol, Fuengirola</t>
        </is>
      </c>
      <c r="C437" t="inlineStr">
        <is>
          <t xml:space="preserve">Fuengirola</t>
        </is>
      </c>
      <c r="D437">
        <v>299000</v>
      </c>
      <c r="E437" t="inlineStr">
        <is>
          <t xml:space="preserve">66.00</t>
        </is>
      </c>
      <c r="F437">
        <v>4530.303030303</v>
      </c>
      <c r="G437">
        <v>4540</v>
      </c>
      <c r="H437">
        <v>299640</v>
      </c>
      <c r="I437">
        <v>640</v>
      </c>
      <c r="J437">
        <v>0.0021358964090242</v>
      </c>
      <c r="K437">
        <f>IFERROR(ROUND(D437-MAX(I437,0)*03_Assumptions!$B$37,0),"")</f>
      </c>
      <c r="L437">
        <v>0</v>
      </c>
      <c r="M437"/>
      <c r="N437">
        <v>3</v>
      </c>
      <c r="O437"/>
      <c r="P437"/>
      <c r="Q437"/>
      <c r="R437" t="inlineStr">
        <is>
          <t xml:space="preserve">Idealista</t>
        </is>
      </c>
    </row>
    <row r="438">
      <c r="A438" t="inlineStr">
        <is>
          <t xml:space="preserve">IDL-111696511</t>
        </is>
      </c>
      <c r="B438" t="inlineStr">
        <is>
          <t xml:space="preserve">Flat / apartment in Rodeo Alto-Guadaiza-La Campana, Marbella</t>
        </is>
      </c>
      <c r="C438" t="inlineStr">
        <is>
          <t xml:space="preserve">Marbella</t>
        </is>
      </c>
      <c r="D438">
        <v>475000</v>
      </c>
      <c r="E438" t="inlineStr">
        <is>
          <t xml:space="preserve">96.00</t>
        </is>
      </c>
      <c r="F438">
        <v>4947.9166666667</v>
      </c>
      <c r="G438">
        <v>4951.92</v>
      </c>
      <c r="H438">
        <v>475384</v>
      </c>
      <c r="I438">
        <v>384</v>
      </c>
      <c r="J438">
        <v>0.00080844063178183</v>
      </c>
      <c r="K438">
        <f>IFERROR(ROUND(D438-MAX(I438,0)*03_Assumptions!$B$37,0),"")</f>
      </c>
      <c r="L438">
        <v>0</v>
      </c>
      <c r="M438"/>
      <c r="N438">
        <v>4</v>
      </c>
      <c r="O438"/>
      <c r="P438"/>
      <c r="Q438"/>
      <c r="R438" t="inlineStr">
        <is>
          <t xml:space="preserve">Idealista</t>
        </is>
      </c>
    </row>
    <row r="439">
      <c r="A439" t="inlineStr">
        <is>
          <t xml:space="preserve">HTC-16408000001406</t>
        </is>
      </c>
      <c r="B439" t="inlineStr">
        <is>
          <t xml:space="preserve">Piso Calle de santiago. Exclusivo piso de 210 m² en zona palacio</t>
        </is>
      </c>
      <c r="C439" t="inlineStr">
        <is>
          <t xml:space="preserve">Madrid</t>
        </is>
      </c>
      <c r="D439">
        <v>1950000</v>
      </c>
      <c r="E439" t="inlineStr">
        <is>
          <t xml:space="preserve">210.00</t>
        </is>
      </c>
      <c r="F439">
        <v>9285.7142857143</v>
      </c>
      <c r="G439">
        <v>9286</v>
      </c>
      <c r="H439">
        <v>1950060</v>
      </c>
      <c r="I439">
        <v>60</v>
      </c>
      <c r="J439">
        <v>3.0768284052742E-5</v>
      </c>
      <c r="K439">
        <f>IFERROR(ROUND(D439-MAX(I439,0)*03_Assumptions!$B$37,0),"")</f>
      </c>
      <c r="L439">
        <v>0</v>
      </c>
      <c r="M439"/>
      <c r="N439">
        <v>4</v>
      </c>
      <c r="O439"/>
      <c r="P439"/>
      <c r="Q439"/>
      <c r="R439" t="inlineStr">
        <is>
          <t xml:space="preserve">Habitaclia</t>
        </is>
      </c>
    </row>
    <row r="440">
      <c r="A440" t="inlineStr">
        <is>
          <t xml:space="preserve">FTC-188320149</t>
        </is>
      </c>
      <c r="B440" t="inlineStr">
        <is>
          <t xml:space="preserve">Piso en Calle del General Oráa, 20, Castellana</t>
        </is>
      </c>
      <c r="C440" t="inlineStr">
        <is>
          <t xml:space="preserve">Madrid Capital</t>
        </is>
      </c>
      <c r="D440">
        <v>1590</v>
      </c>
      <c r="E440" t="inlineStr">
        <is>
          <t xml:space="preserve">60.00</t>
        </is>
      </c>
      <c r="F440">
        <v>26.5</v>
      </c>
      <c r="G440">
        <v>26.5</v>
      </c>
      <c r="H440">
        <v>1590</v>
      </c>
      <c r="I440">
        <v>0</v>
      </c>
      <c r="J440">
        <v>-0</v>
      </c>
      <c r="K440">
        <f>IFERROR(ROUND(D440-MAX(I440,0)*03_Assumptions!$B$37,0),"")</f>
      </c>
      <c r="L440">
        <v>0</v>
      </c>
      <c r="M440"/>
      <c r="N440">
        <v>4</v>
      </c>
      <c r="O440"/>
      <c r="P440"/>
      <c r="Q440"/>
      <c r="R440" t="inlineStr">
        <is>
          <t xml:space="preserve">Fotocasa</t>
        </is>
      </c>
    </row>
    <row r="441">
      <c r="A441" t="inlineStr">
        <is>
          <t xml:space="preserve">YAE-jht::real-estate::41093-112367071</t>
        </is>
      </c>
      <c r="B441" t="inlineStr">
        <is>
          <t xml:space="preserve">Piso en venta en calle Miguel Delibes, Rodeo Alto-Guadaiza-La Campana en Nueva Andalucía en Marbella</t>
        </is>
      </c>
      <c r="C441" t="inlineStr">
        <is>
          <t xml:space="preserve">Marbella</t>
        </is>
      </c>
      <c r="D441">
        <v>515000</v>
      </c>
      <c r="E441" t="inlineStr">
        <is>
          <t xml:space="preserve">104.00</t>
        </is>
      </c>
      <c r="F441">
        <v>4951.9230769231</v>
      </c>
      <c r="G441">
        <v>4951.92</v>
      </c>
      <c r="H441">
        <v>515000</v>
      </c>
      <c r="I441">
        <v>0</v>
      </c>
      <c r="J441">
        <v>-6.2135960941619E-7</v>
      </c>
      <c r="K441">
        <f>IFERROR(ROUND(D441-MAX(I441,0)*03_Assumptions!$B$37,0),"")</f>
      </c>
      <c r="L441">
        <v>0</v>
      </c>
      <c r="M441"/>
      <c r="N441">
        <v>3</v>
      </c>
      <c r="O441"/>
      <c r="P441"/>
      <c r="Q441"/>
      <c r="R441" t="inlineStr">
        <is>
          <t xml:space="preserve">Yaencontre</t>
        </is>
      </c>
    </row>
    <row r="442">
      <c r="A442" t="inlineStr">
        <is>
          <t xml:space="preserve">YAE-jht::real-estate::42015-112392086</t>
        </is>
      </c>
      <c r="B442" t="inlineStr">
        <is>
          <t xml:space="preserve">Piso en venta, Las Brisas en Nueva Andalucía en Marbella</t>
        </is>
      </c>
      <c r="C442" t="inlineStr">
        <is>
          <t xml:space="preserve">Marbella</t>
        </is>
      </c>
      <c r="D442">
        <v>515000</v>
      </c>
      <c r="E442" t="inlineStr">
        <is>
          <t xml:space="preserve">104.00</t>
        </is>
      </c>
      <c r="F442">
        <v>4951.9230769231</v>
      </c>
      <c r="G442">
        <v>4951.92</v>
      </c>
      <c r="H442">
        <v>515000</v>
      </c>
      <c r="I442">
        <v>0</v>
      </c>
      <c r="J442">
        <v>-6.2135960941619E-7</v>
      </c>
      <c r="K442">
        <f>IFERROR(ROUND(D442-MAX(I442,0)*03_Assumptions!$B$37,0),"")</f>
      </c>
      <c r="L442">
        <v>0</v>
      </c>
      <c r="M442"/>
      <c r="N442">
        <v>3</v>
      </c>
      <c r="O442"/>
      <c r="P442"/>
      <c r="Q442"/>
      <c r="R442" t="inlineStr">
        <is>
          <t xml:space="preserve">Yaencontre</t>
        </is>
      </c>
    </row>
    <row r="443">
      <c r="A443" t="inlineStr">
        <is>
          <t xml:space="preserve">IDL-112390460</t>
        </is>
      </c>
      <c r="B443" t="inlineStr">
        <is>
          <t xml:space="preserve">Flat / apartment in Centro Ciudad, Fuengirola</t>
        </is>
      </c>
      <c r="C443" t="inlineStr">
        <is>
          <t xml:space="preserve">Fuengirola</t>
        </is>
      </c>
      <c r="D443">
        <v>364000</v>
      </c>
      <c r="E443" t="inlineStr">
        <is>
          <t xml:space="preserve">80.00</t>
        </is>
      </c>
      <c r="F443">
        <v>4550</v>
      </c>
      <c r="G443">
        <v>4540</v>
      </c>
      <c r="H443">
        <v>363200</v>
      </c>
      <c r="I443">
        <v>-800</v>
      </c>
      <c r="J443">
        <v>-0.0022026431718062</v>
      </c>
      <c r="K443">
        <f>IFERROR(ROUND(D443-MAX(I443,0)*03_Assumptions!$B$37,0),"")</f>
      </c>
      <c r="L443">
        <v>0</v>
      </c>
      <c r="M443"/>
      <c r="N443">
        <v>3</v>
      </c>
      <c r="O443"/>
      <c r="P443"/>
      <c r="Q443"/>
      <c r="R443" t="inlineStr">
        <is>
          <t xml:space="preserve">Idealista</t>
        </is>
      </c>
    </row>
    <row r="444">
      <c r="A444" t="inlineStr">
        <is>
          <t xml:space="preserve">IDL-112191915</t>
        </is>
      </c>
      <c r="B444" t="inlineStr">
        <is>
          <t xml:space="preserve">Detached house in Nueva Andalucía, Marbella</t>
        </is>
      </c>
      <c r="C444" t="inlineStr">
        <is>
          <t xml:space="preserve">Marbella</t>
        </is>
      </c>
      <c r="D444">
        <v>1375000</v>
      </c>
      <c r="E444" t="inlineStr">
        <is>
          <t xml:space="preserve">277.00</t>
        </is>
      </c>
      <c r="F444">
        <v>4963.8989169675</v>
      </c>
      <c r="G444">
        <v>4951.92</v>
      </c>
      <c r="H444">
        <v>1371682</v>
      </c>
      <c r="I444">
        <v>-3318</v>
      </c>
      <c r="J444">
        <v>-0.0024190449295442</v>
      </c>
      <c r="K444">
        <f>IFERROR(ROUND(D444-MAX(I444,0)*03_Assumptions!$B$37,0),"")</f>
      </c>
      <c r="L444">
        <v>0</v>
      </c>
      <c r="M444"/>
      <c r="N444">
        <v>4</v>
      </c>
      <c r="O444"/>
      <c r="P444" t="inlineStr">
        <is>
          <t xml:space="preserve">rare opportunity to transform an existing property into a spectacular contemporary villa in an unbeatable location</t>
        </is>
      </c>
      <c r="Q444"/>
      <c r="R444" t="inlineStr">
        <is>
          <t xml:space="preserve">Idealista</t>
        </is>
      </c>
    </row>
    <row r="445">
      <c r="A445" t="inlineStr">
        <is>
          <t xml:space="preserve">FTC-187588896</t>
        </is>
      </c>
      <c r="B445" t="inlineStr">
        <is>
          <t xml:space="preserve">Piso en Calle de la Ribera de Curtidores, 34, Acacias</t>
        </is>
      </c>
      <c r="C445" t="inlineStr">
        <is>
          <t xml:space="preserve">Madrid Capital</t>
        </is>
      </c>
      <c r="D445">
        <v>2500</v>
      </c>
      <c r="E445" t="inlineStr">
        <is>
          <t xml:space="preserve">94.00</t>
        </is>
      </c>
      <c r="F445">
        <v>26.595744680851</v>
      </c>
      <c r="G445">
        <v>26.5</v>
      </c>
      <c r="H445">
        <v>2491</v>
      </c>
      <c r="I445">
        <v>-9</v>
      </c>
      <c r="J445">
        <v>-0.0036130068245684</v>
      </c>
      <c r="K445">
        <f>IFERROR(ROUND(D445-MAX(I445,0)*03_Assumptions!$B$37,0),"")</f>
      </c>
      <c r="L445">
        <v>0</v>
      </c>
      <c r="M445"/>
      <c r="N445">
        <v>4</v>
      </c>
      <c r="O445"/>
      <c r="P445"/>
      <c r="Q445"/>
      <c r="R445" t="inlineStr">
        <is>
          <t xml:space="preserve">Fotocasa</t>
        </is>
      </c>
    </row>
    <row r="446">
      <c r="A446" t="inlineStr">
        <is>
          <t xml:space="preserve">HTC-27354000001192</t>
        </is>
      </c>
      <c r="B446" t="inlineStr">
        <is>
          <t xml:space="preserve">Piso Lila. Apartamento con terraza y vistas al mar en marbella</t>
        </is>
      </c>
      <c r="C446" t="inlineStr">
        <is>
          <t xml:space="preserve">Marbella</t>
        </is>
      </c>
      <c r="D446">
        <v>399000</v>
      </c>
      <c r="E446" t="inlineStr">
        <is>
          <t xml:space="preserve">80.00</t>
        </is>
      </c>
      <c r="F446">
        <v>4987.5</v>
      </c>
      <c r="G446">
        <v>4951.92</v>
      </c>
      <c r="H446">
        <v>396154</v>
      </c>
      <c r="I446">
        <v>-2846</v>
      </c>
      <c r="J446">
        <v>-0.0071850918431638</v>
      </c>
      <c r="K446">
        <f>IFERROR(ROUND(D446-MAX(I446,0)*03_Assumptions!$B$37,0),"")</f>
      </c>
      <c r="L446">
        <v>0</v>
      </c>
      <c r="M446"/>
      <c r="N446">
        <v>3</v>
      </c>
      <c r="O446"/>
      <c r="P446"/>
      <c r="Q446"/>
      <c r="R446" t="inlineStr">
        <is>
          <t xml:space="preserve">Habitaclia</t>
        </is>
      </c>
    </row>
    <row r="447">
      <c r="A447" t="inlineStr">
        <is>
          <t xml:space="preserve">HTC-23972000001899</t>
        </is>
      </c>
      <c r="B447" t="inlineStr">
        <is>
          <t xml:space="preserve">Planta baja en La Carolina - Guadalpín. Apartamento en costa nagüeles, milla de oro</t>
        </is>
      </c>
      <c r="C447" t="inlineStr">
        <is>
          <t xml:space="preserve">Marbella</t>
        </is>
      </c>
      <c r="D447">
        <v>639000</v>
      </c>
      <c r="E447" t="inlineStr">
        <is>
          <t xml:space="preserve">128.00</t>
        </is>
      </c>
      <c r="F447">
        <v>4992.1875</v>
      </c>
      <c r="G447">
        <v>4951.92</v>
      </c>
      <c r="H447">
        <v>633846</v>
      </c>
      <c r="I447">
        <v>-5154</v>
      </c>
      <c r="J447">
        <v>-0.0081316943730916</v>
      </c>
      <c r="K447">
        <f>IFERROR(ROUND(D447-MAX(I447,0)*03_Assumptions!$B$37,0),"")</f>
      </c>
      <c r="L447">
        <v>0</v>
      </c>
      <c r="M447"/>
      <c r="N447">
        <v>3</v>
      </c>
      <c r="O447"/>
      <c r="P447"/>
      <c r="Q447"/>
      <c r="R447" t="inlineStr">
        <is>
          <t xml:space="preserve">Habitaclia</t>
        </is>
      </c>
    </row>
    <row r="448">
      <c r="A448" t="inlineStr">
        <is>
          <t xml:space="preserve">IDL-112332395</t>
        </is>
      </c>
      <c r="B448" t="inlineStr">
        <is>
          <t xml:space="preserve">Flat / apartment in Calle de las Huertas, 1, Huertas-Cortes, Madrid</t>
        </is>
      </c>
      <c r="C448" t="inlineStr">
        <is>
          <t xml:space="preserve">Madrid</t>
        </is>
      </c>
      <c r="D448">
        <v>1200</v>
      </c>
      <c r="E448" t="inlineStr">
        <is>
          <t xml:space="preserve">35.00</t>
        </is>
      </c>
      <c r="F448">
        <v>34.285714285714</v>
      </c>
      <c r="G448">
        <v>34</v>
      </c>
      <c r="H448">
        <v>1190</v>
      </c>
      <c r="I448">
        <v>-10</v>
      </c>
      <c r="J448">
        <v>-0.0084033613445378</v>
      </c>
      <c r="K448">
        <f>IFERROR(ROUND(D448-MAX(I448,0)*03_Assumptions!$B$37,0),"")</f>
      </c>
      <c r="L448">
        <v>0</v>
      </c>
      <c r="M448"/>
      <c r="N448">
        <v>4</v>
      </c>
      <c r="O448"/>
      <c r="P448"/>
      <c r="Q448"/>
      <c r="R448" t="inlineStr">
        <is>
          <t xml:space="preserve">Idealista</t>
        </is>
      </c>
    </row>
    <row r="449">
      <c r="A449" t="inlineStr">
        <is>
          <t xml:space="preserve">IDL-112397578</t>
        </is>
      </c>
      <c r="B449" t="inlineStr">
        <is>
          <t xml:space="preserve">Flat / apartment in Calle de Robledo, 6, Valdeacederas, Madrid</t>
        </is>
      </c>
      <c r="C449" t="inlineStr">
        <is>
          <t xml:space="preserve">Madrid</t>
        </is>
      </c>
      <c r="D449">
        <v>1200</v>
      </c>
      <c r="E449" t="inlineStr">
        <is>
          <t xml:space="preserve">35.00</t>
        </is>
      </c>
      <c r="F449">
        <v>34.285714285714</v>
      </c>
      <c r="G449">
        <v>34</v>
      </c>
      <c r="H449">
        <v>1190</v>
      </c>
      <c r="I449">
        <v>-10</v>
      </c>
      <c r="J449">
        <v>-0.0084033613445378</v>
      </c>
      <c r="K449">
        <f>IFERROR(ROUND(D449-MAX(I449,0)*03_Assumptions!$B$37,0),"")</f>
      </c>
      <c r="L449">
        <v>0</v>
      </c>
      <c r="M449"/>
      <c r="N449">
        <v>4</v>
      </c>
      <c r="O449"/>
      <c r="P449"/>
      <c r="Q449"/>
      <c r="R449" t="inlineStr">
        <is>
          <t xml:space="preserve">Idealista</t>
        </is>
      </c>
    </row>
    <row r="450">
      <c r="A450" t="inlineStr">
        <is>
          <t xml:space="preserve">FTC-190513251</t>
        </is>
      </c>
      <c r="B450" t="inlineStr">
        <is>
          <t xml:space="preserve">Planta baja con piscina en Elviria</t>
        </is>
      </c>
      <c r="C450" t="inlineStr">
        <is>
          <t xml:space="preserve">Marbella</t>
        </is>
      </c>
      <c r="D450">
        <v>1100000</v>
      </c>
      <c r="E450" t="inlineStr">
        <is>
          <t xml:space="preserve">220.00</t>
        </is>
      </c>
      <c r="F450">
        <v>5000</v>
      </c>
      <c r="G450">
        <v>4951.92</v>
      </c>
      <c r="H450">
        <v>1089422</v>
      </c>
      <c r="I450">
        <v>-10578</v>
      </c>
      <c r="J450">
        <v>-0.0097093652563046</v>
      </c>
      <c r="K450">
        <f>IFERROR(ROUND(D450-MAX(I450,0)*03_Assumptions!$B$37,0),"")</f>
      </c>
      <c r="L450">
        <v>0</v>
      </c>
      <c r="M450"/>
      <c r="N450">
        <v>3</v>
      </c>
      <c r="O450"/>
      <c r="P450"/>
      <c r="Q450"/>
      <c r="R450" t="inlineStr">
        <is>
          <t xml:space="preserve">Fotocasa</t>
        </is>
      </c>
    </row>
    <row r="451">
      <c r="A451" t="inlineStr">
        <is>
          <t xml:space="preserve">FTC-187574617</t>
        </is>
      </c>
      <c r="B451" t="inlineStr">
        <is>
          <t xml:space="preserve">Casa o chalet en Calle Doctor Eduardo Evangelista, San Pedro de Alcántara pueblo</t>
        </is>
      </c>
      <c r="C451" t="inlineStr">
        <is>
          <t xml:space="preserve">Marbella</t>
        </is>
      </c>
      <c r="D451">
        <v>2500000</v>
      </c>
      <c r="E451" t="inlineStr">
        <is>
          <t xml:space="preserve">500.00</t>
        </is>
      </c>
      <c r="F451">
        <v>5000</v>
      </c>
      <c r="G451">
        <v>4951.92</v>
      </c>
      <c r="H451">
        <v>2475960</v>
      </c>
      <c r="I451">
        <v>-24040</v>
      </c>
      <c r="J451">
        <v>-0.0097093652563046</v>
      </c>
      <c r="K451">
        <f>IFERROR(ROUND(D451-MAX(I451,0)*03_Assumptions!$B$37,0),"")</f>
      </c>
      <c r="L451">
        <v>0</v>
      </c>
      <c r="M451"/>
      <c r="N451">
        <v>3</v>
      </c>
      <c r="O451"/>
      <c r="P451"/>
      <c r="Q451"/>
      <c r="R451" t="inlineStr">
        <is>
          <t xml:space="preserve">Fotocasa</t>
        </is>
      </c>
    </row>
    <row r="452">
      <c r="A452" t="inlineStr">
        <is>
          <t xml:space="preserve">HTC-23526000001301</t>
        </is>
      </c>
      <c r="B452" t="inlineStr">
        <is>
          <t xml:space="preserve">Planta baja en Elviria. Planta baja con jardín zew elviria west vive en armonía entre</t>
        </is>
      </c>
      <c r="C452" t="inlineStr">
        <is>
          <t xml:space="preserve">Marbella</t>
        </is>
      </c>
      <c r="D452">
        <v>1100000</v>
      </c>
      <c r="E452" t="inlineStr">
        <is>
          <t xml:space="preserve">220.00</t>
        </is>
      </c>
      <c r="F452">
        <v>5000</v>
      </c>
      <c r="G452">
        <v>4951.92</v>
      </c>
      <c r="H452">
        <v>1089422</v>
      </c>
      <c r="I452">
        <v>-10578</v>
      </c>
      <c r="J452">
        <v>-0.0097093652563046</v>
      </c>
      <c r="K452">
        <f>IFERROR(ROUND(D452-MAX(I452,0)*03_Assumptions!$B$37,0),"")</f>
      </c>
      <c r="L452">
        <v>0</v>
      </c>
      <c r="M452"/>
      <c r="N452">
        <v>3</v>
      </c>
      <c r="O452"/>
      <c r="P452"/>
      <c r="Q452"/>
      <c r="R452" t="inlineStr">
        <is>
          <t xml:space="preserve">Habitaclia</t>
        </is>
      </c>
    </row>
    <row r="453">
      <c r="A453" t="inlineStr">
        <is>
          <t xml:space="preserve">YAE-jht::real-estate::93070-112311814</t>
        </is>
      </c>
      <c r="B453" t="inlineStr">
        <is>
          <t xml:space="preserve">Ático en venta en urbanización Andalucia J, Los Naranjos en Nueva Andalucía en Marbella</t>
        </is>
      </c>
      <c r="C453" t="inlineStr">
        <is>
          <t xml:space="preserve">Marbella</t>
        </is>
      </c>
      <c r="D453">
        <v>750000</v>
      </c>
      <c r="E453" t="inlineStr">
        <is>
          <t xml:space="preserve">150.00</t>
        </is>
      </c>
      <c r="F453">
        <v>5000</v>
      </c>
      <c r="G453">
        <v>4951.92</v>
      </c>
      <c r="H453">
        <v>742788</v>
      </c>
      <c r="I453">
        <v>-7212</v>
      </c>
      <c r="J453">
        <v>-0.0097093652563046</v>
      </c>
      <c r="K453">
        <f>IFERROR(ROUND(D453-MAX(I453,0)*03_Assumptions!$B$37,0),"")</f>
      </c>
      <c r="L453">
        <v>0</v>
      </c>
      <c r="M453"/>
      <c r="N453">
        <v>3</v>
      </c>
      <c r="O453"/>
      <c r="P453"/>
      <c r="Q453"/>
      <c r="R453" t="inlineStr">
        <is>
          <t xml:space="preserve">Yaencontre</t>
        </is>
      </c>
    </row>
    <row r="454">
      <c r="A454" t="inlineStr">
        <is>
          <t xml:space="preserve">YAE-jht::real-estate::53423-112385503</t>
        </is>
      </c>
      <c r="B454" t="inlineStr">
        <is>
          <t xml:space="preserve">Piso en venta, Casco Antiguo en Marbella Pueblo en Marbella</t>
        </is>
      </c>
      <c r="C454" t="inlineStr">
        <is>
          <t xml:space="preserve">Marbella</t>
        </is>
      </c>
      <c r="D454">
        <v>425000</v>
      </c>
      <c r="E454" t="inlineStr">
        <is>
          <t xml:space="preserve">85.00</t>
        </is>
      </c>
      <c r="F454">
        <v>5000</v>
      </c>
      <c r="G454">
        <v>4951.92</v>
      </c>
      <c r="H454">
        <v>420913</v>
      </c>
      <c r="I454">
        <v>-4087</v>
      </c>
      <c r="J454">
        <v>-0.0097093652563046</v>
      </c>
      <c r="K454">
        <f>IFERROR(ROUND(D454-MAX(I454,0)*03_Assumptions!$B$37,0),"")</f>
      </c>
      <c r="L454">
        <v>0</v>
      </c>
      <c r="M454"/>
      <c r="N454">
        <v>3</v>
      </c>
      <c r="O454"/>
      <c r="P454"/>
      <c r="Q454"/>
      <c r="R454" t="inlineStr">
        <is>
          <t xml:space="preserve">Yaencontre</t>
        </is>
      </c>
    </row>
    <row r="455">
      <c r="A455" t="inlineStr">
        <is>
          <t xml:space="preserve">YAE-jht::real-estate::81699-112386416</t>
        </is>
      </c>
      <c r="B455" t="inlineStr">
        <is>
          <t xml:space="preserve">Piso en venta, Las Brisas en Nueva Andalucía en Marbella</t>
        </is>
      </c>
      <c r="C455" t="inlineStr">
        <is>
          <t xml:space="preserve">Marbella</t>
        </is>
      </c>
      <c r="D455">
        <v>275000</v>
      </c>
      <c r="E455" t="inlineStr">
        <is>
          <t xml:space="preserve">55.00</t>
        </is>
      </c>
      <c r="F455">
        <v>5000</v>
      </c>
      <c r="G455">
        <v>4951.92</v>
      </c>
      <c r="H455">
        <v>272356</v>
      </c>
      <c r="I455">
        <v>-2644</v>
      </c>
      <c r="J455">
        <v>-0.0097093652563046</v>
      </c>
      <c r="K455">
        <f>IFERROR(ROUND(D455-MAX(I455,0)*03_Assumptions!$B$37,0),"")</f>
      </c>
      <c r="L455">
        <v>0</v>
      </c>
      <c r="M455"/>
      <c r="N455">
        <v>3</v>
      </c>
      <c r="O455"/>
      <c r="P455" t="inlineStr">
        <is>
          <t xml:space="preserve">oportunidad de inversión</t>
        </is>
      </c>
      <c r="Q455"/>
      <c r="R455" t="inlineStr">
        <is>
          <t xml:space="preserve">Yaencontre</t>
        </is>
      </c>
    </row>
    <row r="456">
      <c r="A456" t="inlineStr">
        <is>
          <t xml:space="preserve">YAE-jht::real-estate::42996-112320937</t>
        </is>
      </c>
      <c r="B456" t="inlineStr">
        <is>
          <t xml:space="preserve">Dúplex en venta, Santa María en Elviria-Cabopino en Marbella</t>
        </is>
      </c>
      <c r="C456" t="inlineStr">
        <is>
          <t xml:space="preserve">Marbella</t>
        </is>
      </c>
      <c r="D456">
        <v>1100000</v>
      </c>
      <c r="E456" t="inlineStr">
        <is>
          <t xml:space="preserve">220.00</t>
        </is>
      </c>
      <c r="F456">
        <v>5000</v>
      </c>
      <c r="G456">
        <v>4951.92</v>
      </c>
      <c r="H456">
        <v>1089422</v>
      </c>
      <c r="I456">
        <v>-10578</v>
      </c>
      <c r="J456">
        <v>-0.0097093652563046</v>
      </c>
      <c r="K456">
        <f>IFERROR(ROUND(D456-MAX(I456,0)*03_Assumptions!$B$37,0),"")</f>
      </c>
      <c r="L456">
        <v>0</v>
      </c>
      <c r="M456"/>
      <c r="N456">
        <v>3</v>
      </c>
      <c r="O456"/>
      <c r="P456"/>
      <c r="Q456"/>
      <c r="R456" t="inlineStr">
        <is>
          <t xml:space="preserve">Yaencontre</t>
        </is>
      </c>
    </row>
    <row r="457">
      <c r="A457" t="inlineStr">
        <is>
          <t xml:space="preserve">YAE-jht::real-estate::43096-112330864</t>
        </is>
      </c>
      <c r="B457" t="inlineStr">
        <is>
          <t xml:space="preserve">Piso en venta en calle José Manuel Caballero Bonald, Linda Vista-Nueva Alcántara-Cortijo Blanco en San Pedro de Alcántara en Marbella</t>
        </is>
      </c>
      <c r="C457" t="inlineStr">
        <is>
          <t xml:space="preserve">Marbella</t>
        </is>
      </c>
      <c r="D457">
        <v>590000</v>
      </c>
      <c r="E457" t="inlineStr">
        <is>
          <t xml:space="preserve">118.00</t>
        </is>
      </c>
      <c r="F457">
        <v>5000</v>
      </c>
      <c r="G457">
        <v>4951.92</v>
      </c>
      <c r="H457">
        <v>584327</v>
      </c>
      <c r="I457">
        <v>-5673</v>
      </c>
      <c r="J457">
        <v>-0.0097093652563046</v>
      </c>
      <c r="K457">
        <f>IFERROR(ROUND(D457-MAX(I457,0)*03_Assumptions!$B$37,0),"")</f>
      </c>
      <c r="L457">
        <v>0</v>
      </c>
      <c r="M457"/>
      <c r="N457">
        <v>3</v>
      </c>
      <c r="O457"/>
      <c r="P457" t="inlineStr">
        <is>
          <t xml:space="preserve">esta propiedad es una oportunidad única</t>
        </is>
      </c>
      <c r="Q457"/>
      <c r="R457" t="inlineStr">
        <is>
          <t xml:space="preserve">Yaencontre</t>
        </is>
      </c>
    </row>
    <row r="458">
      <c r="A458" t="inlineStr">
        <is>
          <t xml:space="preserve">YAE-jht::real-estate::49436-112324147</t>
        </is>
      </c>
      <c r="B458" t="inlineStr">
        <is>
          <t xml:space="preserve">Piso en venta, Nueva Andalucía en Nueva Andalucía en Marbella</t>
        </is>
      </c>
      <c r="C458" t="inlineStr">
        <is>
          <t xml:space="preserve">Marbella</t>
        </is>
      </c>
      <c r="D458">
        <v>390000</v>
      </c>
      <c r="E458" t="inlineStr">
        <is>
          <t xml:space="preserve">78.00</t>
        </is>
      </c>
      <c r="F458">
        <v>5000</v>
      </c>
      <c r="G458">
        <v>4951.92</v>
      </c>
      <c r="H458">
        <v>386250</v>
      </c>
      <c r="I458">
        <v>-3750</v>
      </c>
      <c r="J458">
        <v>-0.0097093652563046</v>
      </c>
      <c r="K458">
        <f>IFERROR(ROUND(D458-MAX(I458,0)*03_Assumptions!$B$37,0),"")</f>
      </c>
      <c r="L458">
        <v>0</v>
      </c>
      <c r="M458"/>
      <c r="N458">
        <v>3</v>
      </c>
      <c r="O458"/>
      <c r="P458"/>
      <c r="Q458"/>
      <c r="R458" t="inlineStr">
        <is>
          <t xml:space="preserve">Yaencontre</t>
        </is>
      </c>
    </row>
    <row r="459">
      <c r="A459" t="inlineStr">
        <is>
          <t xml:space="preserve">IDL-112397557</t>
        </is>
      </c>
      <c r="B459" t="inlineStr">
        <is>
          <t xml:space="preserve">Flat / apartment in Plaza de San Miguel, 8, Palacio, Madrid</t>
        </is>
      </c>
      <c r="C459" t="inlineStr">
        <is>
          <t xml:space="preserve">Madrid</t>
        </is>
      </c>
      <c r="D459">
        <v>3100</v>
      </c>
      <c r="E459" t="inlineStr">
        <is>
          <t xml:space="preserve">90.00</t>
        </is>
      </c>
      <c r="F459">
        <v>34.444444444444</v>
      </c>
      <c r="G459">
        <v>34</v>
      </c>
      <c r="H459">
        <v>3060</v>
      </c>
      <c r="I459">
        <v>-40</v>
      </c>
      <c r="J459">
        <v>-0.013071895424837</v>
      </c>
      <c r="K459">
        <f>IFERROR(ROUND(D459-MAX(I459,0)*03_Assumptions!$B$37,0),"")</f>
      </c>
      <c r="L459">
        <v>0</v>
      </c>
      <c r="M459"/>
      <c r="N459">
        <v>4</v>
      </c>
      <c r="O459"/>
      <c r="P459"/>
      <c r="Q459"/>
      <c r="R459" t="inlineStr">
        <is>
          <t xml:space="preserve">Idealista</t>
        </is>
      </c>
    </row>
    <row r="460">
      <c r="A460" t="inlineStr">
        <is>
          <t xml:space="preserve">HTC-23979000001273</t>
        </is>
      </c>
      <c r="B460" t="inlineStr">
        <is>
          <t xml:space="preserve">Piso en Puerto Banús. Descubre una auténtica oportunidad de inversión y estilo de vida</t>
        </is>
      </c>
      <c r="C460" t="inlineStr">
        <is>
          <t xml:space="preserve">Marbella</t>
        </is>
      </c>
      <c r="D460">
        <v>559000</v>
      </c>
      <c r="E460" t="inlineStr">
        <is>
          <t xml:space="preserve">111.00</t>
        </is>
      </c>
      <c r="F460">
        <v>5036.036036036</v>
      </c>
      <c r="G460">
        <v>4951.92</v>
      </c>
      <c r="H460">
        <v>549663</v>
      </c>
      <c r="I460">
        <v>-9337</v>
      </c>
      <c r="J460">
        <v>-0.016986549870765</v>
      </c>
      <c r="K460">
        <f>IFERROR(ROUND(D460-MAX(I460,0)*03_Assumptions!$B$37,0),"")</f>
      </c>
      <c r="L460">
        <v>0</v>
      </c>
      <c r="M460"/>
      <c r="N460">
        <v>3</v>
      </c>
      <c r="O460"/>
      <c r="P460"/>
      <c r="Q460"/>
      <c r="R460" t="inlineStr">
        <is>
          <t xml:space="preserve">Habitaclia</t>
        </is>
      </c>
    </row>
    <row r="461">
      <c r="A461" t="inlineStr">
        <is>
          <t xml:space="preserve">HTC-55419000000300</t>
        </is>
      </c>
      <c r="B461" t="inlineStr">
        <is>
          <t xml:space="preserve">Piso en Centro ciudad</t>
        </is>
      </c>
      <c r="C461" t="inlineStr">
        <is>
          <t xml:space="preserve">Fuengirola</t>
        </is>
      </c>
      <c r="D461">
        <v>258750</v>
      </c>
      <c r="E461" t="inlineStr">
        <is>
          <t xml:space="preserve">56.00</t>
        </is>
      </c>
      <c r="F461">
        <v>4620.5357142857</v>
      </c>
      <c r="G461">
        <v>4540</v>
      </c>
      <c r="H461">
        <v>254240</v>
      </c>
      <c r="I461">
        <v>-4510</v>
      </c>
      <c r="J461">
        <v>-0.017739144115796</v>
      </c>
      <c r="K461">
        <f>IFERROR(ROUND(D461-MAX(I461,0)*03_Assumptions!$B$37,0),"")</f>
      </c>
      <c r="L461">
        <v>0</v>
      </c>
      <c r="M461"/>
      <c r="N461">
        <v>3</v>
      </c>
      <c r="O461"/>
      <c r="P461"/>
      <c r="Q461"/>
      <c r="R461" t="inlineStr">
        <is>
          <t xml:space="preserve">Habitaclia</t>
        </is>
      </c>
    </row>
    <row r="462">
      <c r="A462" t="inlineStr">
        <is>
          <t xml:space="preserve">YAE-jht::real-estate::91964-112375112</t>
        </is>
      </c>
      <c r="B462" t="inlineStr">
        <is>
          <t xml:space="preserve">Piso en venta, Playa Bajadilla-Puertos en Marbella Pueblo en Marbella</t>
        </is>
      </c>
      <c r="C462" t="inlineStr">
        <is>
          <t xml:space="preserve">Marbella</t>
        </is>
      </c>
      <c r="D462">
        <v>550000</v>
      </c>
      <c r="E462" t="inlineStr">
        <is>
          <t xml:space="preserve">109.00</t>
        </is>
      </c>
      <c r="F462">
        <v>5045.871559633</v>
      </c>
      <c r="G462">
        <v>4951.92</v>
      </c>
      <c r="H462">
        <v>539759</v>
      </c>
      <c r="I462">
        <v>-10241</v>
      </c>
      <c r="J462">
        <v>-0.018972753928381</v>
      </c>
      <c r="K462">
        <f>IFERROR(ROUND(D462-MAX(I462,0)*03_Assumptions!$B$37,0),"")</f>
      </c>
      <c r="L462">
        <v>0</v>
      </c>
      <c r="M462"/>
      <c r="N462">
        <v>3</v>
      </c>
      <c r="O462"/>
      <c r="P462"/>
      <c r="Q462"/>
      <c r="R462" t="inlineStr">
        <is>
          <t xml:space="preserve">Yaencontre</t>
        </is>
      </c>
    </row>
    <row r="463">
      <c r="A463" t="inlineStr">
        <is>
          <t xml:space="preserve">YAE-jht::real-estate::83067-112333406</t>
        </is>
      </c>
      <c r="B463" t="inlineStr">
        <is>
          <t xml:space="preserve">Piso en venta, Ricardo Soriano en Marbella Pueblo en Marbella</t>
        </is>
      </c>
      <c r="C463" t="inlineStr">
        <is>
          <t xml:space="preserve">Marbella</t>
        </is>
      </c>
      <c r="D463">
        <v>300000</v>
      </c>
      <c r="E463" t="inlineStr">
        <is>
          <t xml:space="preserve">59.00</t>
        </is>
      </c>
      <c r="F463">
        <v>5084.7457627119</v>
      </c>
      <c r="G463">
        <v>4951.92</v>
      </c>
      <c r="H463">
        <v>292163</v>
      </c>
      <c r="I463">
        <v>-7837</v>
      </c>
      <c r="J463">
        <v>-0.026823083311496</v>
      </c>
      <c r="K463">
        <f>IFERROR(ROUND(D463-MAX(I463,0)*03_Assumptions!$B$37,0),"")</f>
      </c>
      <c r="L463">
        <v>0</v>
      </c>
      <c r="M463"/>
      <c r="N463">
        <v>3</v>
      </c>
      <c r="O463"/>
      <c r="P463" t="inlineStr">
        <is>
          <t xml:space="preserve">Oportunidad Única</t>
        </is>
      </c>
      <c r="Q463"/>
      <c r="R463" t="inlineStr">
        <is>
          <t xml:space="preserve">Yaencontre</t>
        </is>
      </c>
    </row>
    <row r="464">
      <c r="A464" t="inlineStr">
        <is>
          <t xml:space="preserve">HTC-30039000000540</t>
        </is>
      </c>
      <c r="B464" t="inlineStr">
        <is>
          <t xml:space="preserve">Estudio en Cuesta correa ur marbesa. Estudio con vistas panorámicas al mar a 400 m de la playa en las</t>
        </is>
      </c>
      <c r="C464" t="inlineStr">
        <is>
          <t xml:space="preserve">Marbella</t>
        </is>
      </c>
      <c r="D464">
        <v>269500</v>
      </c>
      <c r="E464" t="inlineStr">
        <is>
          <t xml:space="preserve">53.00</t>
        </is>
      </c>
      <c r="F464">
        <v>5084.9056603774</v>
      </c>
      <c r="G464">
        <v>4951.92</v>
      </c>
      <c r="H464">
        <v>262452</v>
      </c>
      <c r="I464">
        <v>-7048</v>
      </c>
      <c r="J464">
        <v>-0.026855373345563</v>
      </c>
      <c r="K464">
        <f>IFERROR(ROUND(D464-MAX(I464,0)*03_Assumptions!$B$37,0),"")</f>
      </c>
      <c r="L464">
        <v>0</v>
      </c>
      <c r="M464"/>
      <c r="N464">
        <v>3</v>
      </c>
      <c r="O464"/>
      <c r="P464"/>
      <c r="Q464"/>
      <c r="R464" t="inlineStr">
        <is>
          <t xml:space="preserve">Habitaclia</t>
        </is>
      </c>
    </row>
    <row r="465">
      <c r="A465" t="inlineStr">
        <is>
          <t xml:space="preserve">HTC-23972000001918</t>
        </is>
      </c>
      <c r="B465" t="inlineStr">
        <is>
          <t xml:space="preserve">Ático Avenida conde rudi. Ático-dúplex en milla de oro - nagüeles</t>
        </is>
      </c>
      <c r="C465" t="inlineStr">
        <is>
          <t xml:space="preserve">Marbella</t>
        </is>
      </c>
      <c r="D465">
        <v>590000</v>
      </c>
      <c r="E465" t="inlineStr">
        <is>
          <t xml:space="preserve">116.00</t>
        </is>
      </c>
      <c r="F465">
        <v>5086.2068965517</v>
      </c>
      <c r="G465">
        <v>4951.92</v>
      </c>
      <c r="H465">
        <v>574423</v>
      </c>
      <c r="I465">
        <v>-15577</v>
      </c>
      <c r="J465">
        <v>-0.027118147415896</v>
      </c>
      <c r="K465">
        <f>IFERROR(ROUND(D465-MAX(I465,0)*03_Assumptions!$B$37,0),"")</f>
      </c>
      <c r="L465">
        <v>0</v>
      </c>
      <c r="M465"/>
      <c r="N465">
        <v>3</v>
      </c>
      <c r="O465"/>
      <c r="P465"/>
      <c r="Q465"/>
      <c r="R465" t="inlineStr">
        <is>
          <t xml:space="preserve">Habitaclia</t>
        </is>
      </c>
    </row>
    <row r="466">
      <c r="A466" t="inlineStr">
        <is>
          <t xml:space="preserve">YAE-jht::real-estate::52966-112288297</t>
        </is>
      </c>
      <c r="B466" t="inlineStr">
        <is>
          <t xml:space="preserve">Dúplex en venta, La Carolina-Guadalpín en Nagüeles-Milla de Oro en Marbella</t>
        </is>
      </c>
      <c r="C466" t="inlineStr">
        <is>
          <t xml:space="preserve">Marbella</t>
        </is>
      </c>
      <c r="D466">
        <v>590000</v>
      </c>
      <c r="E466" t="inlineStr">
        <is>
          <t xml:space="preserve">116.00</t>
        </is>
      </c>
      <c r="F466">
        <v>5086.2068965517</v>
      </c>
      <c r="G466">
        <v>4951.92</v>
      </c>
      <c r="H466">
        <v>574423</v>
      </c>
      <c r="I466">
        <v>-15577</v>
      </c>
      <c r="J466">
        <v>-0.027118147415896</v>
      </c>
      <c r="K466">
        <f>IFERROR(ROUND(D466-MAX(I466,0)*03_Assumptions!$B$37,0),"")</f>
      </c>
      <c r="L466">
        <v>0</v>
      </c>
      <c r="M466"/>
      <c r="N466">
        <v>3</v>
      </c>
      <c r="O466"/>
      <c r="P466"/>
      <c r="Q466"/>
      <c r="R466" t="inlineStr">
        <is>
          <t xml:space="preserve">Yaencontre</t>
        </is>
      </c>
    </row>
    <row r="467">
      <c r="A467" t="inlineStr">
        <is>
          <t xml:space="preserve">IDL-112397738</t>
        </is>
      </c>
      <c r="B467" t="inlineStr">
        <is>
          <t xml:space="preserve">Flat / apartment in Calle de San Aquilino, 31, Ventilla-Almenara, Madrid</t>
        </is>
      </c>
      <c r="C467" t="inlineStr">
        <is>
          <t xml:space="preserve">Madrid</t>
        </is>
      </c>
      <c r="D467">
        <v>2100</v>
      </c>
      <c r="E467" t="inlineStr">
        <is>
          <t xml:space="preserve">60.00</t>
        </is>
      </c>
      <c r="F467">
        <v>35</v>
      </c>
      <c r="G467">
        <v>34</v>
      </c>
      <c r="H467">
        <v>2040</v>
      </c>
      <c r="I467">
        <v>-60</v>
      </c>
      <c r="J467">
        <v>-0.029411764705882</v>
      </c>
      <c r="K467">
        <f>IFERROR(ROUND(D467-MAX(I467,0)*03_Assumptions!$B$37,0),"")</f>
      </c>
      <c r="L467">
        <v>0</v>
      </c>
      <c r="M467"/>
      <c r="N467">
        <v>4</v>
      </c>
      <c r="O467"/>
      <c r="P467"/>
      <c r="Q467"/>
      <c r="R467" t="inlineStr">
        <is>
          <t xml:space="preserve">Idealista</t>
        </is>
      </c>
    </row>
    <row r="468">
      <c r="A468" t="inlineStr">
        <is>
          <t xml:space="preserve">YAE-jht::real-estate::83067-promo-5-112379436</t>
        </is>
      </c>
      <c r="B468" t="inlineStr">
        <is>
          <t xml:space="preserve">Piso en venta en avenida Pablo Ruiz Picasso, San Pedro Pueblo en San Pedro de Alcántara en Marbella</t>
        </is>
      </c>
      <c r="C468" t="inlineStr">
        <is>
          <t xml:space="preserve">Marbella</t>
        </is>
      </c>
      <c r="D468">
        <v>607500</v>
      </c>
      <c r="E468" t="inlineStr">
        <is>
          <t xml:space="preserve">119.00</t>
        </is>
      </c>
      <c r="F468">
        <v>5105.0420168067</v>
      </c>
      <c r="G468">
        <v>4951.92</v>
      </c>
      <c r="H468">
        <v>589278</v>
      </c>
      <c r="I468">
        <v>-18222</v>
      </c>
      <c r="J468">
        <v>-0.030921746879336</v>
      </c>
      <c r="K468">
        <f>IFERROR(ROUND(D468-MAX(I468,0)*03_Assumptions!$B$37,0),"")</f>
      </c>
      <c r="L468">
        <v>0</v>
      </c>
      <c r="M468"/>
      <c r="N468">
        <v>3</v>
      </c>
      <c r="O468"/>
      <c r="P468"/>
      <c r="Q468"/>
      <c r="R468" t="inlineStr">
        <is>
          <t xml:space="preserve">Yaencontre</t>
        </is>
      </c>
    </row>
    <row r="469">
      <c r="A469" t="inlineStr">
        <is>
          <t xml:space="preserve">IDL-112379436</t>
        </is>
      </c>
      <c r="B469" t="inlineStr">
        <is>
          <t xml:space="preserve">Flat / apartment in Avenida Pablo Ruiz Picasso Nn, San Pedro Pueblo, Marbella</t>
        </is>
      </c>
      <c r="C469" t="inlineStr">
        <is>
          <t xml:space="preserve">Marbella</t>
        </is>
      </c>
      <c r="D469">
        <v>607500</v>
      </c>
      <c r="E469" t="inlineStr">
        <is>
          <t xml:space="preserve">119.00</t>
        </is>
      </c>
      <c r="F469">
        <v>5105.0420168067</v>
      </c>
      <c r="G469">
        <v>4951.92</v>
      </c>
      <c r="H469">
        <v>589278</v>
      </c>
      <c r="I469">
        <v>-18222</v>
      </c>
      <c r="J469">
        <v>-0.030921746879336</v>
      </c>
      <c r="K469">
        <f>IFERROR(ROUND(D469-MAX(I469,0)*03_Assumptions!$B$37,0),"")</f>
      </c>
      <c r="L469">
        <v>0</v>
      </c>
      <c r="M469"/>
      <c r="N469">
        <v>4</v>
      </c>
      <c r="O469"/>
      <c r="P469"/>
      <c r="Q469"/>
      <c r="R469" t="inlineStr">
        <is>
          <t xml:space="preserve">Idealista</t>
        </is>
      </c>
    </row>
    <row r="470">
      <c r="A470" t="inlineStr">
        <is>
          <t xml:space="preserve">YAE-jht::real-estate::51952-112333111</t>
        </is>
      </c>
      <c r="B470" t="inlineStr">
        <is>
          <t xml:space="preserve">Piso en venta, Ricardo Soriano en Marbella Pueblo en Marbella</t>
        </is>
      </c>
      <c r="C470" t="inlineStr">
        <is>
          <t xml:space="preserve">Marbella</t>
        </is>
      </c>
      <c r="D470">
        <v>430000</v>
      </c>
      <c r="E470" t="inlineStr">
        <is>
          <t xml:space="preserve">84.00</t>
        </is>
      </c>
      <c r="F470">
        <v>5119.0476190476</v>
      </c>
      <c r="G470">
        <v>4951.92</v>
      </c>
      <c r="H470">
        <v>415961</v>
      </c>
      <c r="I470">
        <v>-14039</v>
      </c>
      <c r="J470">
        <v>-0.033750064429074</v>
      </c>
      <c r="K470">
        <f>IFERROR(ROUND(D470-MAX(I470,0)*03_Assumptions!$B$37,0),"")</f>
      </c>
      <c r="L470">
        <v>0</v>
      </c>
      <c r="M470"/>
      <c r="N470">
        <v>3</v>
      </c>
      <c r="O470"/>
      <c r="P470"/>
      <c r="Q470"/>
      <c r="R470" t="inlineStr">
        <is>
          <t xml:space="preserve">Yaencontre</t>
        </is>
      </c>
    </row>
    <row r="471">
      <c r="A471" t="inlineStr">
        <is>
          <t xml:space="preserve">YAE-jht::real-estate::48157-112399860</t>
        </is>
      </c>
      <c r="B471" t="inlineStr">
        <is>
          <t xml:space="preserve">Ático en venta, Las Gaviotas en Fuengirola</t>
        </is>
      </c>
      <c r="C471" t="inlineStr">
        <is>
          <t xml:space="preserve">Fuengirola</t>
        </is>
      </c>
      <c r="D471">
        <v>1150000</v>
      </c>
      <c r="E471" t="inlineStr">
        <is>
          <t xml:space="preserve">245.00</t>
        </is>
      </c>
      <c r="F471">
        <v>4693.8775510204</v>
      </c>
      <c r="G471">
        <v>4540</v>
      </c>
      <c r="H471">
        <v>1112300</v>
      </c>
      <c r="I471">
        <v>-37700</v>
      </c>
      <c r="J471">
        <v>-0.033893733704936</v>
      </c>
      <c r="K471">
        <f>IFERROR(ROUND(D471-MAX(I471,0)*03_Assumptions!$B$37,0),"")</f>
      </c>
      <c r="L471">
        <v>0</v>
      </c>
      <c r="M471"/>
      <c r="N471">
        <v>3</v>
      </c>
      <c r="O471"/>
      <c r="P471"/>
      <c r="Q471"/>
      <c r="R471" t="inlineStr">
        <is>
          <t xml:space="preserve">Yaencontre</t>
        </is>
      </c>
    </row>
    <row r="472">
      <c r="A472" t="inlineStr">
        <is>
          <t xml:space="preserve">HTC-22723000001758</t>
        </is>
      </c>
      <c r="B472" t="inlineStr">
        <is>
          <t xml:space="preserve">Ático en Elviria. Lujoso ático totalmente reformado en santa maría village, elviri</t>
        </is>
      </c>
      <c r="C472" t="inlineStr">
        <is>
          <t xml:space="preserve">Marbella</t>
        </is>
      </c>
      <c r="D472">
        <v>699000</v>
      </c>
      <c r="E472" t="inlineStr">
        <is>
          <t xml:space="preserve">135.00</t>
        </is>
      </c>
      <c r="F472">
        <v>5177.7777777778</v>
      </c>
      <c r="G472">
        <v>4951.92</v>
      </c>
      <c r="H472">
        <v>668509</v>
      </c>
      <c r="I472">
        <v>-30491</v>
      </c>
      <c r="J472">
        <v>-0.04561014268764</v>
      </c>
      <c r="K472">
        <f>IFERROR(ROUND(D472-MAX(I472,0)*03_Assumptions!$B$37,0),"")</f>
      </c>
      <c r="L472">
        <v>0</v>
      </c>
      <c r="M472"/>
      <c r="N472">
        <v>4</v>
      </c>
      <c r="O472"/>
      <c r="P472"/>
      <c r="Q472"/>
      <c r="R472" t="inlineStr">
        <is>
          <t xml:space="preserve">Habitaclia</t>
        </is>
      </c>
    </row>
    <row r="473">
      <c r="A473" t="inlineStr">
        <is>
          <t xml:space="preserve">IDL-112393612</t>
        </is>
      </c>
      <c r="B473" t="inlineStr">
        <is>
          <t xml:space="preserve">Flat / apartment in Avenida Fuengirola, El Higuerón, Fuengirola</t>
        </is>
      </c>
      <c r="C473" t="inlineStr">
        <is>
          <t xml:space="preserve">Fuengirola</t>
        </is>
      </c>
      <c r="D473">
        <v>285000</v>
      </c>
      <c r="E473" t="inlineStr">
        <is>
          <t xml:space="preserve">60.00</t>
        </is>
      </c>
      <c r="F473">
        <v>4750</v>
      </c>
      <c r="G473">
        <v>4540</v>
      </c>
      <c r="H473">
        <v>272400</v>
      </c>
      <c r="I473">
        <v>-12600</v>
      </c>
      <c r="J473">
        <v>-0.04625550660793</v>
      </c>
      <c r="K473">
        <f>IFERROR(ROUND(D473-MAX(I473,0)*03_Assumptions!$B$37,0),"")</f>
      </c>
      <c r="L473">
        <v>0</v>
      </c>
      <c r="M473"/>
      <c r="N473">
        <v>3</v>
      </c>
      <c r="O473"/>
      <c r="P473"/>
      <c r="Q473"/>
      <c r="R473" t="inlineStr">
        <is>
          <t xml:space="preserve">Idealista</t>
        </is>
      </c>
    </row>
    <row r="474">
      <c r="A474" t="inlineStr">
        <is>
          <t xml:space="preserve">HTC-22179000001473</t>
        </is>
      </c>
      <c r="B474" t="inlineStr">
        <is>
          <t xml:space="preserve">Apartamento N andalucia j. Espectacular apartamento moderno de esquina con gran terraza y j</t>
        </is>
      </c>
      <c r="C474" t="inlineStr">
        <is>
          <t xml:space="preserve">Marbella</t>
        </is>
      </c>
      <c r="D474">
        <v>850000</v>
      </c>
      <c r="E474" t="inlineStr">
        <is>
          <t xml:space="preserve">164.00</t>
        </is>
      </c>
      <c r="F474">
        <v>5182.9268292683</v>
      </c>
      <c r="G474">
        <v>4951.92</v>
      </c>
      <c r="H474">
        <v>812115</v>
      </c>
      <c r="I474">
        <v>-37885</v>
      </c>
      <c r="J474">
        <v>-0.046649951790072</v>
      </c>
      <c r="K474">
        <f>IFERROR(ROUND(D474-MAX(I474,0)*03_Assumptions!$B$37,0),"")</f>
      </c>
      <c r="L474">
        <v>0</v>
      </c>
      <c r="M474"/>
      <c r="N474">
        <v>3</v>
      </c>
      <c r="O474"/>
      <c r="P474"/>
      <c r="Q474"/>
      <c r="R474" t="inlineStr">
        <is>
          <t xml:space="preserve">Habitaclia</t>
        </is>
      </c>
    </row>
    <row r="475">
      <c r="A475" t="inlineStr">
        <is>
          <t xml:space="preserve">HTC-23979000001278</t>
        </is>
      </c>
      <c r="B475" t="inlineStr">
        <is>
          <t xml:space="preserve">Piso en Puerto Banús. Excelente oportunidad de inversión en una de las zonas más deman</t>
        </is>
      </c>
      <c r="C475" t="inlineStr">
        <is>
          <t xml:space="preserve">Marbella</t>
        </is>
      </c>
      <c r="D475">
        <v>260000</v>
      </c>
      <c r="E475" t="inlineStr">
        <is>
          <t xml:space="preserve">50.00</t>
        </is>
      </c>
      <c r="F475">
        <v>5200</v>
      </c>
      <c r="G475">
        <v>4951.92</v>
      </c>
      <c r="H475">
        <v>247596</v>
      </c>
      <c r="I475">
        <v>-12404</v>
      </c>
      <c r="J475">
        <v>-0.050097739866557</v>
      </c>
      <c r="K475">
        <f>IFERROR(ROUND(D475-MAX(I475,0)*03_Assumptions!$B$37,0),"")</f>
      </c>
      <c r="L475">
        <v>0</v>
      </c>
      <c r="M475"/>
      <c r="N475">
        <v>3</v>
      </c>
      <c r="O475"/>
      <c r="P475"/>
      <c r="Q475"/>
      <c r="R475" t="inlineStr">
        <is>
          <t xml:space="preserve">Habitaclia</t>
        </is>
      </c>
    </row>
    <row r="476">
      <c r="A476" t="inlineStr">
        <is>
          <t xml:space="preserve">IDL-112380667</t>
        </is>
      </c>
      <c r="B476" t="inlineStr">
        <is>
          <t xml:space="preserve">Detached house in Camino de la Iglesia, Linda Vista-Nueva Alcántara-Cortijo Blanco, Marbella</t>
        </is>
      </c>
      <c r="C476" t="inlineStr">
        <is>
          <t xml:space="preserve">Marbella</t>
        </is>
      </c>
      <c r="D476">
        <v>1300000</v>
      </c>
      <c r="E476" t="inlineStr">
        <is>
          <t xml:space="preserve">250.00</t>
        </is>
      </c>
      <c r="F476">
        <v>5200</v>
      </c>
      <c r="G476">
        <v>4951.92</v>
      </c>
      <c r="H476">
        <v>1237980</v>
      </c>
      <c r="I476">
        <v>-62020</v>
      </c>
      <c r="J476">
        <v>-0.050097739866557</v>
      </c>
      <c r="K476">
        <f>IFERROR(ROUND(D476-MAX(I476,0)*03_Assumptions!$B$37,0),"")</f>
      </c>
      <c r="L476">
        <v>0</v>
      </c>
      <c r="M476"/>
      <c r="N476">
        <v>4</v>
      </c>
      <c r="O476"/>
      <c r="P476"/>
      <c r="Q476"/>
      <c r="R476" t="inlineStr">
        <is>
          <t xml:space="preserve">Idealista</t>
        </is>
      </c>
    </row>
    <row r="477">
      <c r="A477" t="inlineStr">
        <is>
          <t xml:space="preserve">HTC-52801000001239</t>
        </is>
      </c>
      <c r="B477" t="inlineStr">
        <is>
          <t xml:space="preserve">Ático en Elviria. Ático elviria</t>
        </is>
      </c>
      <c r="C477" t="inlineStr">
        <is>
          <t xml:space="preserve">Marbella</t>
        </is>
      </c>
      <c r="D477">
        <v>630000</v>
      </c>
      <c r="E477" t="inlineStr">
        <is>
          <t xml:space="preserve">121.00</t>
        </is>
      </c>
      <c r="F477">
        <v>5206.6115702479</v>
      </c>
      <c r="G477">
        <v>4951.92</v>
      </c>
      <c r="H477">
        <v>599182</v>
      </c>
      <c r="I477">
        <v>-30818</v>
      </c>
      <c r="J477">
        <v>-0.051432892746235</v>
      </c>
      <c r="K477">
        <f>IFERROR(ROUND(D477-MAX(I477,0)*03_Assumptions!$B$37,0),"")</f>
      </c>
      <c r="L477">
        <v>0</v>
      </c>
      <c r="M477"/>
      <c r="N477">
        <v>3</v>
      </c>
      <c r="O477"/>
      <c r="P477"/>
      <c r="Q477"/>
      <c r="R477" t="inlineStr">
        <is>
          <t xml:space="preserve">Habitaclia</t>
        </is>
      </c>
    </row>
    <row r="478">
      <c r="A478" t="inlineStr">
        <is>
          <t xml:space="preserve">HTC-51261000001615</t>
        </is>
      </c>
      <c r="B478" t="inlineStr">
        <is>
          <t xml:space="preserve">Piso en La Carolina - Guadalpín</t>
        </is>
      </c>
      <c r="C478" t="inlineStr">
        <is>
          <t xml:space="preserve">Marbella</t>
        </is>
      </c>
      <c r="D478">
        <v>925000</v>
      </c>
      <c r="E478" t="inlineStr">
        <is>
          <t xml:space="preserve">177.00</t>
        </is>
      </c>
      <c r="F478">
        <v>5225.988700565</v>
      </c>
      <c r="G478">
        <v>4951.92</v>
      </c>
      <c r="H478">
        <v>876490</v>
      </c>
      <c r="I478">
        <v>-48510</v>
      </c>
      <c r="J478">
        <v>-0.055345946736816</v>
      </c>
      <c r="K478">
        <f>IFERROR(ROUND(D478-MAX(I478,0)*03_Assumptions!$B$37,0),"")</f>
      </c>
      <c r="L478">
        <v>0</v>
      </c>
      <c r="M478"/>
      <c r="N478">
        <v>3</v>
      </c>
      <c r="O478"/>
      <c r="P478"/>
      <c r="Q478"/>
      <c r="R478" t="inlineStr">
        <is>
          <t xml:space="preserve">Habitaclia</t>
        </is>
      </c>
    </row>
    <row r="479">
      <c r="A479" t="inlineStr">
        <is>
          <t xml:space="preserve">YAE-jht::real-estate::91389-112357964</t>
        </is>
      </c>
      <c r="B479" t="inlineStr">
        <is>
          <t xml:space="preserve">Ático en venta, Casco Antiguo en Marbella Pueblo en Marbella</t>
        </is>
      </c>
      <c r="C479" t="inlineStr">
        <is>
          <t xml:space="preserve">Marbella</t>
        </is>
      </c>
      <c r="D479">
        <v>680000</v>
      </c>
      <c r="E479" t="inlineStr">
        <is>
          <t xml:space="preserve">130.00</t>
        </is>
      </c>
      <c r="F479">
        <v>5230.7692307692</v>
      </c>
      <c r="G479">
        <v>4951.92</v>
      </c>
      <c r="H479">
        <v>643750</v>
      </c>
      <c r="I479">
        <v>-36250</v>
      </c>
      <c r="J479">
        <v>-0.056311335960442</v>
      </c>
      <c r="K479">
        <f>IFERROR(ROUND(D479-MAX(I479,0)*03_Assumptions!$B$37,0),"")</f>
      </c>
      <c r="L479">
        <v>0</v>
      </c>
      <c r="M479"/>
      <c r="N479">
        <v>3</v>
      </c>
      <c r="O479"/>
      <c r="P479"/>
      <c r="Q479"/>
      <c r="R479" t="inlineStr">
        <is>
          <t xml:space="preserve">Yaencontre</t>
        </is>
      </c>
    </row>
    <row r="480">
      <c r="A480" t="inlineStr">
        <is>
          <t xml:space="preserve">IDL-112394644</t>
        </is>
      </c>
      <c r="B480" t="inlineStr">
        <is>
          <t xml:space="preserve">Detached house in Centro Ciudad, Fuengirola</t>
        </is>
      </c>
      <c r="C480" t="inlineStr">
        <is>
          <t xml:space="preserve">Fuengirola</t>
        </is>
      </c>
      <c r="D480">
        <v>495000</v>
      </c>
      <c r="E480" t="inlineStr">
        <is>
          <t xml:space="preserve">103.00</t>
        </is>
      </c>
      <c r="F480">
        <v>4805.8252427184</v>
      </c>
      <c r="G480">
        <v>4540</v>
      </c>
      <c r="H480">
        <v>467620</v>
      </c>
      <c r="I480">
        <v>-27380</v>
      </c>
      <c r="J480">
        <v>-0.05855181557675</v>
      </c>
      <c r="K480">
        <f>IFERROR(ROUND(D480-MAX(I480,0)*03_Assumptions!$B$37,0),"")</f>
      </c>
      <c r="L480">
        <v>0</v>
      </c>
      <c r="M480"/>
      <c r="N480">
        <v>3</v>
      </c>
      <c r="O480"/>
      <c r="P480"/>
      <c r="Q480"/>
      <c r="R480" t="inlineStr">
        <is>
          <t xml:space="preserve">Idealista</t>
        </is>
      </c>
    </row>
    <row r="481">
      <c r="A481" t="inlineStr">
        <is>
          <t xml:space="preserve">IDL-112397564</t>
        </is>
      </c>
      <c r="B481" t="inlineStr">
        <is>
          <t xml:space="preserve">Flat / apartment in Calle de la Madera, 28, Malasaña-Universidad, Madrid</t>
        </is>
      </c>
      <c r="C481" t="inlineStr">
        <is>
          <t xml:space="preserve">Madrid</t>
        </is>
      </c>
      <c r="D481">
        <v>1800</v>
      </c>
      <c r="E481" t="inlineStr">
        <is>
          <t xml:space="preserve">50.00</t>
        </is>
      </c>
      <c r="F481">
        <v>36</v>
      </c>
      <c r="G481">
        <v>34</v>
      </c>
      <c r="H481">
        <v>1700</v>
      </c>
      <c r="I481">
        <v>-100</v>
      </c>
      <c r="J481">
        <v>-0.058823529411765</v>
      </c>
      <c r="K481">
        <f>IFERROR(ROUND(D481-MAX(I481,0)*03_Assumptions!$B$37,0),"")</f>
      </c>
      <c r="L481">
        <v>0</v>
      </c>
      <c r="M481"/>
      <c r="N481">
        <v>4</v>
      </c>
      <c r="O481"/>
      <c r="P481"/>
      <c r="Q481"/>
      <c r="R481" t="inlineStr">
        <is>
          <t xml:space="preserve">Idealista</t>
        </is>
      </c>
    </row>
    <row r="482">
      <c r="A482" t="inlineStr">
        <is>
          <t xml:space="preserve">HTC-22894000003912</t>
        </is>
      </c>
      <c r="B482" t="inlineStr">
        <is>
          <t xml:space="preserve">Piso en Calle copo, 10, san pedro de alcántara, spain 10. Obra nueva edificio copo, obras iniciadas</t>
        </is>
      </c>
      <c r="C482" t="inlineStr">
        <is>
          <t xml:space="preserve">Marbella</t>
        </is>
      </c>
      <c r="D482">
        <v>300000</v>
      </c>
      <c r="E482" t="inlineStr">
        <is>
          <t xml:space="preserve">57.00</t>
        </is>
      </c>
      <c r="F482">
        <v>5263.1578947368</v>
      </c>
      <c r="G482">
        <v>4951.92</v>
      </c>
      <c r="H482">
        <v>282259</v>
      </c>
      <c r="I482">
        <v>-17741</v>
      </c>
      <c r="J482">
        <v>-0.062851963427689</v>
      </c>
      <c r="K482">
        <f>IFERROR(ROUND(D482-MAX(I482,0)*03_Assumptions!$B$37,0),"")</f>
      </c>
      <c r="L482">
        <v>0</v>
      </c>
      <c r="M482"/>
      <c r="N482">
        <v>3</v>
      </c>
      <c r="O482"/>
      <c r="P482"/>
      <c r="Q482"/>
      <c r="R482" t="inlineStr">
        <is>
          <t xml:space="preserve">Habitaclia</t>
        </is>
      </c>
    </row>
    <row r="483">
      <c r="A483" t="inlineStr">
        <is>
          <t xml:space="preserve">YAE-jht::real-estate::42243-112384193</t>
        </is>
      </c>
      <c r="B483" t="inlineStr">
        <is>
          <t xml:space="preserve">Ático en venta, Casco Antiguo en Marbella Pueblo en Marbella</t>
        </is>
      </c>
      <c r="C483" t="inlineStr">
        <is>
          <t xml:space="preserve">Marbella</t>
        </is>
      </c>
      <c r="D483">
        <v>395000</v>
      </c>
      <c r="E483" t="inlineStr">
        <is>
          <t xml:space="preserve">75.00</t>
        </is>
      </c>
      <c r="F483">
        <v>5266.6666666667</v>
      </c>
      <c r="G483">
        <v>4951.92</v>
      </c>
      <c r="H483">
        <v>371394</v>
      </c>
      <c r="I483">
        <v>-23606</v>
      </c>
      <c r="J483">
        <v>-0.063560531403308</v>
      </c>
      <c r="K483">
        <f>IFERROR(ROUND(D483-MAX(I483,0)*03_Assumptions!$B$37,0),"")</f>
      </c>
      <c r="L483">
        <v>0</v>
      </c>
      <c r="M483"/>
      <c r="N483">
        <v>3</v>
      </c>
      <c r="O483"/>
      <c r="P483"/>
      <c r="Q483"/>
      <c r="R483" t="inlineStr">
        <is>
          <t xml:space="preserve">Yaencontre</t>
        </is>
      </c>
    </row>
    <row r="484">
      <c r="A484" t="inlineStr">
        <is>
          <t xml:space="preserve">YAE-jht::real-estate::93216-112350806</t>
        </is>
      </c>
      <c r="B484" t="inlineStr">
        <is>
          <t xml:space="preserve">Piso en venta, Aloha en Nueva Andalucía en Marbella</t>
        </is>
      </c>
      <c r="C484" t="inlineStr">
        <is>
          <t xml:space="preserve">Marbella</t>
        </is>
      </c>
      <c r="D484">
        <v>380000</v>
      </c>
      <c r="E484" t="inlineStr">
        <is>
          <t xml:space="preserve">72.00</t>
        </is>
      </c>
      <c r="F484">
        <v>5277.7777777778</v>
      </c>
      <c r="G484">
        <v>4951.92</v>
      </c>
      <c r="H484">
        <v>356538</v>
      </c>
      <c r="I484">
        <v>-23462</v>
      </c>
      <c r="J484">
        <v>-0.065804329992766</v>
      </c>
      <c r="K484">
        <f>IFERROR(ROUND(D484-MAX(I484,0)*03_Assumptions!$B$37,0),"")</f>
      </c>
      <c r="L484">
        <v>0</v>
      </c>
      <c r="M484"/>
      <c r="N484">
        <v>3</v>
      </c>
      <c r="O484"/>
      <c r="P484"/>
      <c r="Q484"/>
      <c r="R484" t="inlineStr">
        <is>
          <t xml:space="preserve">Yaencontre</t>
        </is>
      </c>
    </row>
    <row r="485">
      <c r="A485" t="inlineStr">
        <is>
          <t xml:space="preserve">IDL-112397580</t>
        </is>
      </c>
      <c r="B485" t="inlineStr">
        <is>
          <t xml:space="preserve">Flat / apartment in Camino de Ganapanes, 1, Peñagrande, Madrid</t>
        </is>
      </c>
      <c r="C485" t="inlineStr">
        <is>
          <t xml:space="preserve">Madrid</t>
        </is>
      </c>
      <c r="D485">
        <v>1450</v>
      </c>
      <c r="E485" t="inlineStr">
        <is>
          <t xml:space="preserve">40.00</t>
        </is>
      </c>
      <c r="F485">
        <v>36.25</v>
      </c>
      <c r="G485">
        <v>34</v>
      </c>
      <c r="H485">
        <v>1360</v>
      </c>
      <c r="I485">
        <v>-90</v>
      </c>
      <c r="J485">
        <v>-0.066176470588235</v>
      </c>
      <c r="K485">
        <f>IFERROR(ROUND(D485-MAX(I485,0)*03_Assumptions!$B$37,0),"")</f>
      </c>
      <c r="L485">
        <v>0</v>
      </c>
      <c r="M485"/>
      <c r="N485">
        <v>4</v>
      </c>
      <c r="O485"/>
      <c r="P485"/>
      <c r="Q485"/>
      <c r="R485" t="inlineStr">
        <is>
          <t xml:space="preserve">Idealista</t>
        </is>
      </c>
    </row>
    <row r="486">
      <c r="A486" t="inlineStr">
        <is>
          <t xml:space="preserve">YAE-jht::real-estate::55833-112311681</t>
        </is>
      </c>
      <c r="B486" t="inlineStr">
        <is>
          <t xml:space="preserve">Dúplex en venta, Santa Clara en Las Chapas-El Rosario en Marbella</t>
        </is>
      </c>
      <c r="C486" t="inlineStr">
        <is>
          <t xml:space="preserve">Marbella</t>
        </is>
      </c>
      <c r="D486">
        <v>750000</v>
      </c>
      <c r="E486" t="inlineStr">
        <is>
          <t xml:space="preserve">142.00</t>
        </is>
      </c>
      <c r="F486">
        <v>5281.6901408451</v>
      </c>
      <c r="G486">
        <v>4951.92</v>
      </c>
      <c r="H486">
        <v>703173</v>
      </c>
      <c r="I486">
        <v>-46827</v>
      </c>
      <c r="J486">
        <v>-0.066594399918632</v>
      </c>
      <c r="K486">
        <f>IFERROR(ROUND(D486-MAX(I486,0)*03_Assumptions!$B$37,0),"")</f>
      </c>
      <c r="L486">
        <v>0</v>
      </c>
      <c r="M486"/>
      <c r="N486">
        <v>3</v>
      </c>
      <c r="O486"/>
      <c r="P486" t="inlineStr">
        <is>
          <t xml:space="preserve">Magnífica oportunidad</t>
        </is>
      </c>
      <c r="Q486" t="inlineStr">
        <is>
          <t xml:space="preserve">REFORMA_INTEGRAL</t>
        </is>
      </c>
      <c r="R486" t="inlineStr">
        <is>
          <t xml:space="preserve">Yaencontre</t>
        </is>
      </c>
    </row>
    <row r="487">
      <c r="A487" t="inlineStr">
        <is>
          <t xml:space="preserve">HTC-24415000002042</t>
        </is>
      </c>
      <c r="B487" t="inlineStr">
        <is>
          <t xml:space="preserve">Apartamento en Avenida buchinger 17. Exclusivo apartamento en venta en marbella</t>
        </is>
      </c>
      <c r="C487" t="inlineStr">
        <is>
          <t xml:space="preserve">Marbella</t>
        </is>
      </c>
      <c r="D487">
        <v>1099000</v>
      </c>
      <c r="E487" t="inlineStr">
        <is>
          <t xml:space="preserve">208.00</t>
        </is>
      </c>
      <c r="F487">
        <v>5283.6538461538</v>
      </c>
      <c r="G487">
        <v>4951.92</v>
      </c>
      <c r="H487">
        <v>1029999</v>
      </c>
      <c r="I487">
        <v>-69001</v>
      </c>
      <c r="J487">
        <v>-0.066990954246806</v>
      </c>
      <c r="K487">
        <f>IFERROR(ROUND(D487-MAX(I487,0)*03_Assumptions!$B$37,0),"")</f>
      </c>
      <c r="L487">
        <v>0</v>
      </c>
      <c r="M487"/>
      <c r="N487">
        <v>3</v>
      </c>
      <c r="O487"/>
      <c r="P487"/>
      <c r="Q487"/>
      <c r="R487" t="inlineStr">
        <is>
          <t xml:space="preserve">Habitaclia</t>
        </is>
      </c>
    </row>
    <row r="488">
      <c r="A488" t="inlineStr">
        <is>
          <t xml:space="preserve">YAE-jht::real-estate::83067-112368998</t>
        </is>
      </c>
      <c r="B488" t="inlineStr">
        <is>
          <t xml:space="preserve">Piso en venta, Huerta Belón-Calvario en Marbella Pueblo en Marbella</t>
        </is>
      </c>
      <c r="C488" t="inlineStr">
        <is>
          <t xml:space="preserve">Marbella</t>
        </is>
      </c>
      <c r="D488">
        <v>434805</v>
      </c>
      <c r="E488" t="inlineStr">
        <is>
          <t xml:space="preserve">82.00</t>
        </is>
      </c>
      <c r="F488">
        <v>5302.5</v>
      </c>
      <c r="G488">
        <v>4951.92</v>
      </c>
      <c r="H488">
        <v>406057</v>
      </c>
      <c r="I488">
        <v>-28748</v>
      </c>
      <c r="J488">
        <v>-0.070796781854311</v>
      </c>
      <c r="K488">
        <f>IFERROR(ROUND(D488-MAX(I488,0)*03_Assumptions!$B$37,0),"")</f>
      </c>
      <c r="L488">
        <v>0</v>
      </c>
      <c r="M488"/>
      <c r="N488">
        <v>3</v>
      </c>
      <c r="O488"/>
      <c r="P488"/>
      <c r="Q488"/>
      <c r="R488" t="inlineStr">
        <is>
          <t xml:space="preserve">Yaencontre</t>
        </is>
      </c>
    </row>
    <row r="489">
      <c r="A489" t="inlineStr">
        <is>
          <t xml:space="preserve">YAE-jht::real-estate::76975-112384698</t>
        </is>
      </c>
      <c r="B489" t="inlineStr">
        <is>
          <t xml:space="preserve">Piso en venta, La Dama de Noche-La Alzambra en Nueva Andalucía en Marbella</t>
        </is>
      </c>
      <c r="C489" t="inlineStr">
        <is>
          <t xml:space="preserve">Marbella</t>
        </is>
      </c>
      <c r="D489">
        <v>557000</v>
      </c>
      <c r="E489" t="inlineStr">
        <is>
          <t xml:space="preserve">105.00</t>
        </is>
      </c>
      <c r="F489">
        <v>5304.7619047619</v>
      </c>
      <c r="G489">
        <v>4951.92</v>
      </c>
      <c r="H489">
        <v>519952</v>
      </c>
      <c r="I489">
        <v>-37048</v>
      </c>
      <c r="J489">
        <v>-0.071253555138594</v>
      </c>
      <c r="K489">
        <f>IFERROR(ROUND(D489-MAX(I489,0)*03_Assumptions!$B$37,0),"")</f>
      </c>
      <c r="L489">
        <v>0</v>
      </c>
      <c r="M489"/>
      <c r="N489">
        <v>3</v>
      </c>
      <c r="O489"/>
      <c r="P489"/>
      <c r="Q489"/>
      <c r="R489" t="inlineStr">
        <is>
          <t xml:space="preserve">Yaencontre</t>
        </is>
      </c>
    </row>
    <row r="490">
      <c r="A490" t="inlineStr">
        <is>
          <t xml:space="preserve">HTC-24410000002706</t>
        </is>
      </c>
      <c r="B490" t="inlineStr">
        <is>
          <t xml:space="preserve">Dúplex en Calle del faísán 131</t>
        </is>
      </c>
      <c r="C490" t="inlineStr">
        <is>
          <t xml:space="preserve">Marbella</t>
        </is>
      </c>
      <c r="D490">
        <v>244500</v>
      </c>
      <c r="E490" t="inlineStr">
        <is>
          <t xml:space="preserve">46.00</t>
        </is>
      </c>
      <c r="F490">
        <v>5315.2173913043</v>
      </c>
      <c r="G490">
        <v>4951.92</v>
      </c>
      <c r="H490">
        <v>227788</v>
      </c>
      <c r="I490">
        <v>-16712</v>
      </c>
      <c r="J490">
        <v>-0.073364955674637</v>
      </c>
      <c r="K490">
        <f>IFERROR(ROUND(D490-MAX(I490,0)*03_Assumptions!$B$37,0),"")</f>
      </c>
      <c r="L490">
        <v>0</v>
      </c>
      <c r="M490"/>
      <c r="N490">
        <v>3</v>
      </c>
      <c r="O490"/>
      <c r="P490"/>
      <c r="Q490"/>
      <c r="R490" t="inlineStr">
        <is>
          <t xml:space="preserve">Habitaclia</t>
        </is>
      </c>
    </row>
    <row r="491">
      <c r="A491" t="inlineStr">
        <is>
          <t xml:space="preserve">IDL-110387792</t>
        </is>
      </c>
      <c r="B491" t="inlineStr">
        <is>
          <t xml:space="preserve">Flat / apartment in Rodeo Alto-Guadaiza-La Campana, Marbella</t>
        </is>
      </c>
      <c r="C491" t="inlineStr">
        <is>
          <t xml:space="preserve">Marbella</t>
        </is>
      </c>
      <c r="D491">
        <v>495000</v>
      </c>
      <c r="E491" t="inlineStr">
        <is>
          <t xml:space="preserve">93.00</t>
        </is>
      </c>
      <c r="F491">
        <v>5322.5806451613</v>
      </c>
      <c r="G491">
        <v>4951.92</v>
      </c>
      <c r="H491">
        <v>460529</v>
      </c>
      <c r="I491">
        <v>-34471</v>
      </c>
      <c r="J491">
        <v>-0.07485190495026</v>
      </c>
      <c r="K491">
        <f>IFERROR(ROUND(D491-MAX(I491,0)*03_Assumptions!$B$37,0),"")</f>
      </c>
      <c r="L491">
        <v>0</v>
      </c>
      <c r="M491"/>
      <c r="N491">
        <v>4</v>
      </c>
      <c r="O491"/>
      <c r="P491"/>
      <c r="Q491"/>
      <c r="R491" t="inlineStr">
        <is>
          <t xml:space="preserve">Idealista</t>
        </is>
      </c>
    </row>
    <row r="492">
      <c r="A492" t="inlineStr">
        <is>
          <t xml:space="preserve">HTC-23550000004176</t>
        </is>
      </c>
      <c r="B492" t="inlineStr">
        <is>
          <t xml:space="preserve">Piso Calle sierra nevada. Exclusivo piso con vistas al mar en la prestigiosa urbanización</t>
        </is>
      </c>
      <c r="C492" t="inlineStr">
        <is>
          <t xml:space="preserve">Fuengirola</t>
        </is>
      </c>
      <c r="D492">
        <v>420000</v>
      </c>
      <c r="E492" t="inlineStr">
        <is>
          <t xml:space="preserve">86.00</t>
        </is>
      </c>
      <c r="F492">
        <v>4883.7209302326</v>
      </c>
      <c r="G492">
        <v>4540</v>
      </c>
      <c r="H492">
        <v>390440</v>
      </c>
      <c r="I492">
        <v>-29560</v>
      </c>
      <c r="J492">
        <v>-0.075709455998361</v>
      </c>
      <c r="K492">
        <f>IFERROR(ROUND(D492-MAX(I492,0)*03_Assumptions!$B$37,0),"")</f>
      </c>
      <c r="L492">
        <v>0</v>
      </c>
      <c r="M492"/>
      <c r="N492">
        <v>3</v>
      </c>
      <c r="O492"/>
      <c r="P492"/>
      <c r="Q492"/>
      <c r="R492" t="inlineStr">
        <is>
          <t xml:space="preserve">Habitaclia</t>
        </is>
      </c>
    </row>
    <row r="493">
      <c r="A493" t="inlineStr">
        <is>
          <t xml:space="preserve">IDL-112397743</t>
        </is>
      </c>
      <c r="B493" t="inlineStr">
        <is>
          <t xml:space="preserve">Studio in Goya, Madrid</t>
        </is>
      </c>
      <c r="C493" t="inlineStr">
        <is>
          <t xml:space="preserve">Madrid</t>
        </is>
      </c>
      <c r="D493">
        <v>1100</v>
      </c>
      <c r="E493" t="inlineStr">
        <is>
          <t xml:space="preserve">30.00</t>
        </is>
      </c>
      <c r="F493">
        <v>36.666666666667</v>
      </c>
      <c r="G493">
        <v>34</v>
      </c>
      <c r="H493">
        <v>1020</v>
      </c>
      <c r="I493">
        <v>-80</v>
      </c>
      <c r="J493">
        <v>-0.07843137254902</v>
      </c>
      <c r="K493">
        <f>IFERROR(ROUND(D493-MAX(I493,0)*03_Assumptions!$B$37,0),"")</f>
      </c>
      <c r="L493">
        <v>0</v>
      </c>
      <c r="M493"/>
      <c r="N493">
        <v>4</v>
      </c>
      <c r="O493"/>
      <c r="P493"/>
      <c r="Q493"/>
      <c r="R493" t="inlineStr">
        <is>
          <t xml:space="preserve">Idealista</t>
        </is>
      </c>
    </row>
    <row r="494">
      <c r="A494" t="inlineStr">
        <is>
          <t xml:space="preserve">YAE-jht::real-estate::93216-112355927</t>
        </is>
      </c>
      <c r="B494" t="inlineStr">
        <is>
          <t xml:space="preserve">Piso en venta, Huerta Belón-Calvario en Marbella Pueblo en Marbella</t>
        </is>
      </c>
      <c r="C494" t="inlineStr">
        <is>
          <t xml:space="preserve">Marbella</t>
        </is>
      </c>
      <c r="D494">
        <v>450000</v>
      </c>
      <c r="E494" t="inlineStr">
        <is>
          <t xml:space="preserve">84.00</t>
        </is>
      </c>
      <c r="F494">
        <v>5357.1428571429</v>
      </c>
      <c r="G494">
        <v>4951.92</v>
      </c>
      <c r="H494">
        <v>415961</v>
      </c>
      <c r="I494">
        <v>-34039</v>
      </c>
      <c r="J494">
        <v>-0.081831462774612</v>
      </c>
      <c r="K494">
        <f>IFERROR(ROUND(D494-MAX(I494,0)*03_Assumptions!$B$37,0),"")</f>
      </c>
      <c r="L494">
        <v>0</v>
      </c>
      <c r="M494"/>
      <c r="N494">
        <v>3</v>
      </c>
      <c r="O494"/>
      <c r="P494"/>
      <c r="Q494"/>
      <c r="R494" t="inlineStr">
        <is>
          <t xml:space="preserve">Yaencontre</t>
        </is>
      </c>
    </row>
    <row r="495">
      <c r="A495" t="inlineStr">
        <is>
          <t xml:space="preserve">YAE-jht::real-estate::78588-112388463</t>
        </is>
      </c>
      <c r="B495" t="inlineStr">
        <is>
          <t xml:space="preserve">Estudio en venta, Romana Playa en Elviria-Cabopino en Marbella</t>
        </is>
      </c>
      <c r="C495" t="inlineStr">
        <is>
          <t xml:space="preserve">Marbella</t>
        </is>
      </c>
      <c r="D495">
        <v>279000</v>
      </c>
      <c r="E495" t="inlineStr">
        <is>
          <t xml:space="preserve">52.00</t>
        </is>
      </c>
      <c r="F495">
        <v>5365.3846153846</v>
      </c>
      <c r="G495">
        <v>4951.92</v>
      </c>
      <c r="H495">
        <v>257500</v>
      </c>
      <c r="I495">
        <v>-21500</v>
      </c>
      <c r="J495">
        <v>-0.083495818871188</v>
      </c>
      <c r="K495">
        <f>IFERROR(ROUND(D495-MAX(I495,0)*03_Assumptions!$B$37,0),"")</f>
      </c>
      <c r="L495">
        <v>0</v>
      </c>
      <c r="M495"/>
      <c r="N495">
        <v>3</v>
      </c>
      <c r="O495"/>
      <c r="P495" t="inlineStr">
        <is>
          <t xml:space="preserve">¡OPORTUNIDAD!</t>
        </is>
      </c>
      <c r="Q495" t="inlineStr">
        <is>
          <t xml:space="preserve">AREA_MISMATCH</t>
        </is>
      </c>
      <c r="R495" t="inlineStr">
        <is>
          <t xml:space="preserve">Yaencontre</t>
        </is>
      </c>
    </row>
    <row r="496">
      <c r="A496" t="inlineStr">
        <is>
          <t xml:space="preserve">HTC-48647000001272</t>
        </is>
      </c>
      <c r="B496" t="inlineStr">
        <is>
          <t xml:space="preserve">Piso Calle rodrigo triana. Venta piso calle triana, centro ciudad fuengirola</t>
        </is>
      </c>
      <c r="C496" t="inlineStr">
        <is>
          <t xml:space="preserve">Fuengirola</t>
        </is>
      </c>
      <c r="D496">
        <v>370000</v>
      </c>
      <c r="E496" t="inlineStr">
        <is>
          <t xml:space="preserve">75.00</t>
        </is>
      </c>
      <c r="F496">
        <v>4933.3333333333</v>
      </c>
      <c r="G496">
        <v>4540</v>
      </c>
      <c r="H496">
        <v>340500</v>
      </c>
      <c r="I496">
        <v>-29500</v>
      </c>
      <c r="J496">
        <v>-0.086637298091043</v>
      </c>
      <c r="K496">
        <f>IFERROR(ROUND(D496-MAX(I496,0)*03_Assumptions!$B$37,0),"")</f>
      </c>
      <c r="L496">
        <v>0</v>
      </c>
      <c r="M496"/>
      <c r="N496">
        <v>3</v>
      </c>
      <c r="O496"/>
      <c r="P496"/>
      <c r="Q496"/>
      <c r="R496" t="inlineStr">
        <is>
          <t xml:space="preserve">Habitaclia</t>
        </is>
      </c>
    </row>
    <row r="497">
      <c r="A497" t="inlineStr">
        <is>
          <t xml:space="preserve">FTC-187777733</t>
        </is>
      </c>
      <c r="B497" t="inlineStr">
        <is>
          <t xml:space="preserve">Planta baja con piscina en Bahía de Marbella</t>
        </is>
      </c>
      <c r="C497" t="inlineStr">
        <is>
          <t xml:space="preserve">Marbella</t>
        </is>
      </c>
      <c r="D497">
        <v>615000</v>
      </c>
      <c r="E497" t="inlineStr">
        <is>
          <t xml:space="preserve">114.00</t>
        </is>
      </c>
      <c r="F497">
        <v>5394.7368421053</v>
      </c>
      <c r="G497">
        <v>4951.92</v>
      </c>
      <c r="H497">
        <v>564519</v>
      </c>
      <c r="I497">
        <v>-50481</v>
      </c>
      <c r="J497">
        <v>-0.089423262513381</v>
      </c>
      <c r="K497">
        <f>IFERROR(ROUND(D497-MAX(I497,0)*03_Assumptions!$B$37,0),"")</f>
      </c>
      <c r="L497">
        <v>0</v>
      </c>
      <c r="M497"/>
      <c r="N497">
        <v>3</v>
      </c>
      <c r="O497"/>
      <c r="P497"/>
      <c r="Q497"/>
      <c r="R497" t="inlineStr">
        <is>
          <t xml:space="preserve">Fotocasa</t>
        </is>
      </c>
    </row>
    <row r="498">
      <c r="A498" t="inlineStr">
        <is>
          <t xml:space="preserve">HTC-52801000001082</t>
        </is>
      </c>
      <c r="B498" t="inlineStr">
        <is>
          <t xml:space="preserve">Planta baja en Bahía de Marbella. Apartamento en planta baja en venta en bahía de marbella</t>
        </is>
      </c>
      <c r="C498" t="inlineStr">
        <is>
          <t xml:space="preserve">Marbella</t>
        </is>
      </c>
      <c r="D498">
        <v>615000</v>
      </c>
      <c r="E498" t="inlineStr">
        <is>
          <t xml:space="preserve">114.00</t>
        </is>
      </c>
      <c r="F498">
        <v>5394.7368421053</v>
      </c>
      <c r="G498">
        <v>4951.92</v>
      </c>
      <c r="H498">
        <v>564519</v>
      </c>
      <c r="I498">
        <v>-50481</v>
      </c>
      <c r="J498">
        <v>-0.089423262513381</v>
      </c>
      <c r="K498">
        <f>IFERROR(ROUND(D498-MAX(I498,0)*03_Assumptions!$B$37,0),"")</f>
      </c>
      <c r="L498">
        <v>0</v>
      </c>
      <c r="M498"/>
      <c r="N498">
        <v>3</v>
      </c>
      <c r="O498"/>
      <c r="P498"/>
      <c r="Q498"/>
      <c r="R498" t="inlineStr">
        <is>
          <t xml:space="preserve">Habitaclia</t>
        </is>
      </c>
    </row>
    <row r="499">
      <c r="A499" t="inlineStr">
        <is>
          <t xml:space="preserve">HTC-34402000007479</t>
        </is>
      </c>
      <c r="B499" t="inlineStr">
        <is>
          <t xml:space="preserve">Apartamento en Nueva Andalucía centro</t>
        </is>
      </c>
      <c r="C499" t="inlineStr">
        <is>
          <t xml:space="preserve">Marbella</t>
        </is>
      </c>
      <c r="D499">
        <v>680000</v>
      </c>
      <c r="E499" t="inlineStr">
        <is>
          <t xml:space="preserve">126.00</t>
        </is>
      </c>
      <c r="F499">
        <v>5396.8253968254</v>
      </c>
      <c r="G499">
        <v>4951.92</v>
      </c>
      <c r="H499">
        <v>623942</v>
      </c>
      <c r="I499">
        <v>-56058</v>
      </c>
      <c r="J499">
        <v>-0.089845029165535</v>
      </c>
      <c r="K499">
        <f>IFERROR(ROUND(D499-MAX(I499,0)*03_Assumptions!$B$37,0),"")</f>
      </c>
      <c r="L499">
        <v>0</v>
      </c>
      <c r="M499"/>
      <c r="N499">
        <v>3</v>
      </c>
      <c r="O499"/>
      <c r="P499"/>
      <c r="Q499"/>
      <c r="R499" t="inlineStr">
        <is>
          <t xml:space="preserve">Habitaclia</t>
        </is>
      </c>
    </row>
    <row r="500">
      <c r="A500" t="inlineStr">
        <is>
          <t xml:space="preserve">FTC-187255425</t>
        </is>
      </c>
      <c r="B500" t="inlineStr">
        <is>
          <t xml:space="preserve">Apartamento con terraza en Rodeo Alto - Guadaiza - La Campana</t>
        </is>
      </c>
      <c r="C500" t="inlineStr">
        <is>
          <t xml:space="preserve">Marbella</t>
        </is>
      </c>
      <c r="D500">
        <v>335000</v>
      </c>
      <c r="E500" t="inlineStr">
        <is>
          <t xml:space="preserve">62.00</t>
        </is>
      </c>
      <c r="F500">
        <v>5403.2258064516</v>
      </c>
      <c r="G500">
        <v>4951.92</v>
      </c>
      <c r="H500">
        <v>307019</v>
      </c>
      <c r="I500">
        <v>-27981</v>
      </c>
      <c r="J500">
        <v>-0.091137539873748</v>
      </c>
      <c r="K500">
        <f>IFERROR(ROUND(D500-MAX(I500,0)*03_Assumptions!$B$37,0),"")</f>
      </c>
      <c r="L500">
        <v>0</v>
      </c>
      <c r="M500"/>
      <c r="N500">
        <v>3</v>
      </c>
      <c r="O500"/>
      <c r="P500"/>
      <c r="Q500"/>
      <c r="R500" t="inlineStr">
        <is>
          <t xml:space="preserve">Fotocasa</t>
        </is>
      </c>
    </row>
    <row r="501">
      <c r="A501" t="inlineStr">
        <is>
          <t xml:space="preserve">HTC-44024000000606</t>
        </is>
      </c>
      <c r="B501" t="inlineStr">
        <is>
          <t xml:space="preserve">Apartamento en Rodeo Alto - Guadaiza - La Campana</t>
        </is>
      </c>
      <c r="C501" t="inlineStr">
        <is>
          <t xml:space="preserve">Marbella</t>
        </is>
      </c>
      <c r="D501">
        <v>335000</v>
      </c>
      <c r="E501" t="inlineStr">
        <is>
          <t xml:space="preserve">62.00</t>
        </is>
      </c>
      <c r="F501">
        <v>5403.2258064516</v>
      </c>
      <c r="G501">
        <v>4951.92</v>
      </c>
      <c r="H501">
        <v>307019</v>
      </c>
      <c r="I501">
        <v>-27981</v>
      </c>
      <c r="J501">
        <v>-0.091137539873748</v>
      </c>
      <c r="K501">
        <f>IFERROR(ROUND(D501-MAX(I501,0)*03_Assumptions!$B$37,0),"")</f>
      </c>
      <c r="L501">
        <v>0</v>
      </c>
      <c r="M501"/>
      <c r="N501">
        <v>3</v>
      </c>
      <c r="O501"/>
      <c r="P501"/>
      <c r="Q501"/>
      <c r="R501" t="inlineStr">
        <is>
          <t xml:space="preserve">Habitaclia</t>
        </is>
      </c>
    </row>
    <row r="502">
      <c r="A502" t="inlineStr">
        <is>
          <t xml:space="preserve">YAE-jht::real-estate::93070-112311290</t>
        </is>
      </c>
      <c r="B502" t="inlineStr">
        <is>
          <t xml:space="preserve">Ático en venta en calle La Romana, Cabopino-Artola en Elviria-Cabopino en Marbella</t>
        </is>
      </c>
      <c r="C502" t="inlineStr">
        <is>
          <t xml:space="preserve">Marbella</t>
        </is>
      </c>
      <c r="D502">
        <v>800000</v>
      </c>
      <c r="E502" t="inlineStr">
        <is>
          <t xml:space="preserve">148.00</t>
        </is>
      </c>
      <c r="F502">
        <v>5405.4054054054</v>
      </c>
      <c r="G502">
        <v>4951.92</v>
      </c>
      <c r="H502">
        <v>732884</v>
      </c>
      <c r="I502">
        <v>-67116</v>
      </c>
      <c r="J502">
        <v>-0.091577692168978</v>
      </c>
      <c r="K502">
        <f>IFERROR(ROUND(D502-MAX(I502,0)*03_Assumptions!$B$37,0),"")</f>
      </c>
      <c r="L502">
        <v>0</v>
      </c>
      <c r="M502"/>
      <c r="N502">
        <v>3</v>
      </c>
      <c r="O502"/>
      <c r="P502"/>
      <c r="Q502"/>
      <c r="R502" t="inlineStr">
        <is>
          <t xml:space="preserve">Yaencontre</t>
        </is>
      </c>
    </row>
    <row r="503">
      <c r="A503" t="inlineStr">
        <is>
          <t xml:space="preserve">HTC-50106000000257</t>
        </is>
      </c>
      <c r="B503" t="inlineStr">
        <is>
          <t xml:space="preserve">Ático Carretera de lomas de marbella. Atico en carretera lomas de marbella</t>
        </is>
      </c>
      <c r="C503" t="inlineStr">
        <is>
          <t xml:space="preserve">Marbella</t>
        </is>
      </c>
      <c r="D503">
        <v>1065000</v>
      </c>
      <c r="E503" t="inlineStr">
        <is>
          <t xml:space="preserve">197.00</t>
        </is>
      </c>
      <c r="F503">
        <v>5406.0913705584</v>
      </c>
      <c r="G503">
        <v>4951.92</v>
      </c>
      <c r="H503">
        <v>975528</v>
      </c>
      <c r="I503">
        <v>-89472</v>
      </c>
      <c r="J503">
        <v>-0.091716217256817</v>
      </c>
      <c r="K503">
        <f>IFERROR(ROUND(D503-MAX(I503,0)*03_Assumptions!$B$37,0),"")</f>
      </c>
      <c r="L503">
        <v>0</v>
      </c>
      <c r="M503"/>
      <c r="N503">
        <v>3</v>
      </c>
      <c r="O503"/>
      <c r="P503"/>
      <c r="Q503"/>
      <c r="R503" t="inlineStr">
        <is>
          <t xml:space="preserve">Habitaclia</t>
        </is>
      </c>
    </row>
    <row r="504">
      <c r="A504" t="inlineStr">
        <is>
          <t xml:space="preserve">YAE-jht::real-estate::51952-112330736</t>
        </is>
      </c>
      <c r="B504" t="inlineStr">
        <is>
          <t xml:space="preserve">Piso en venta, Ricardo Soriano en Marbella Pueblo en Marbella</t>
        </is>
      </c>
      <c r="C504" t="inlineStr">
        <is>
          <t xml:space="preserve">Marbella</t>
        </is>
      </c>
      <c r="D504">
        <v>395000</v>
      </c>
      <c r="E504" t="inlineStr">
        <is>
          <t xml:space="preserve">73.00</t>
        </is>
      </c>
      <c r="F504">
        <v>5410.9589041096</v>
      </c>
      <c r="G504">
        <v>4951.92</v>
      </c>
      <c r="H504">
        <v>361490</v>
      </c>
      <c r="I504">
        <v>-33510</v>
      </c>
      <c r="J504">
        <v>-0.092699176099288</v>
      </c>
      <c r="K504">
        <f>IFERROR(ROUND(D504-MAX(I504,0)*03_Assumptions!$B$37,0),"")</f>
      </c>
      <c r="L504">
        <v>0</v>
      </c>
      <c r="M504"/>
      <c r="N504">
        <v>3</v>
      </c>
      <c r="O504"/>
      <c r="P504"/>
      <c r="Q504"/>
      <c r="R504" t="inlineStr">
        <is>
          <t xml:space="preserve">Yaencontre</t>
        </is>
      </c>
    </row>
    <row r="505">
      <c r="A505" t="inlineStr">
        <is>
          <t xml:space="preserve">YAE-jht::real-estate::83067-promo-5-112379401</t>
        </is>
      </c>
      <c r="B505" t="inlineStr">
        <is>
          <t xml:space="preserve">Piso en venta en avenida Pablo Ruiz Picasso, San Pedro Pueblo en San Pedro de Alcántara en Marbella</t>
        </is>
      </c>
      <c r="C505" t="inlineStr">
        <is>
          <t xml:space="preserve">Marbella</t>
        </is>
      </c>
      <c r="D505">
        <v>661000</v>
      </c>
      <c r="E505" t="inlineStr">
        <is>
          <t xml:space="preserve">122.00</t>
        </is>
      </c>
      <c r="F505">
        <v>5418.0327868852</v>
      </c>
      <c r="G505">
        <v>4951.92</v>
      </c>
      <c r="H505">
        <v>604134</v>
      </c>
      <c r="I505">
        <v>-56866</v>
      </c>
      <c r="J505">
        <v>-0.09412768923675</v>
      </c>
      <c r="K505">
        <f>IFERROR(ROUND(D505-MAX(I505,0)*03_Assumptions!$B$37,0),"")</f>
      </c>
      <c r="L505">
        <v>0</v>
      </c>
      <c r="M505"/>
      <c r="N505">
        <v>3</v>
      </c>
      <c r="O505"/>
      <c r="P505"/>
      <c r="Q505"/>
      <c r="R505" t="inlineStr">
        <is>
          <t xml:space="preserve">Yaencontre</t>
        </is>
      </c>
    </row>
    <row r="506">
      <c r="A506" t="inlineStr">
        <is>
          <t xml:space="preserve">IDL-112379401</t>
        </is>
      </c>
      <c r="B506" t="inlineStr">
        <is>
          <t xml:space="preserve">Flat / apartment in Avenida Pablo Ruiz Picasso Nn, San Pedro Pueblo, Marbella</t>
        </is>
      </c>
      <c r="C506" t="inlineStr">
        <is>
          <t xml:space="preserve">Marbella</t>
        </is>
      </c>
      <c r="D506">
        <v>661000</v>
      </c>
      <c r="E506" t="inlineStr">
        <is>
          <t xml:space="preserve">122.00</t>
        </is>
      </c>
      <c r="F506">
        <v>5418.0327868852</v>
      </c>
      <c r="G506">
        <v>4951.92</v>
      </c>
      <c r="H506">
        <v>604134</v>
      </c>
      <c r="I506">
        <v>-56866</v>
      </c>
      <c r="J506">
        <v>-0.09412768923675</v>
      </c>
      <c r="K506">
        <f>IFERROR(ROUND(D506-MAX(I506,0)*03_Assumptions!$B$37,0),"")</f>
      </c>
      <c r="L506">
        <v>0</v>
      </c>
      <c r="M506"/>
      <c r="N506">
        <v>4</v>
      </c>
      <c r="O506"/>
      <c r="P506"/>
      <c r="Q506"/>
      <c r="R506" t="inlineStr">
        <is>
          <t xml:space="preserve">Idealista</t>
        </is>
      </c>
    </row>
    <row r="507">
      <c r="A507" t="inlineStr">
        <is>
          <t xml:space="preserve">HTC-23335000002111</t>
        </is>
      </c>
      <c r="B507" t="inlineStr">
        <is>
          <t xml:space="preserve">Apartamento en Lomas de Marbella Club. Exclusivo apartamento de 3 dormitorios en ancon sierra fase iv</t>
        </is>
      </c>
      <c r="C507" t="inlineStr">
        <is>
          <t xml:space="preserve">Marbella</t>
        </is>
      </c>
      <c r="D507">
        <v>895000</v>
      </c>
      <c r="E507" t="inlineStr">
        <is>
          <t xml:space="preserve">165.00</t>
        </is>
      </c>
      <c r="F507">
        <v>5424.2424242424</v>
      </c>
      <c r="G507">
        <v>4951.92</v>
      </c>
      <c r="H507">
        <v>817067</v>
      </c>
      <c r="I507">
        <v>-77933</v>
      </c>
      <c r="J507">
        <v>-0.095381675035627</v>
      </c>
      <c r="K507">
        <f>IFERROR(ROUND(D507-MAX(I507,0)*03_Assumptions!$B$37,0),"")</f>
      </c>
      <c r="L507">
        <v>0</v>
      </c>
      <c r="M507"/>
      <c r="N507">
        <v>3</v>
      </c>
      <c r="O507"/>
      <c r="P507"/>
      <c r="Q507"/>
      <c r="R507" t="inlineStr">
        <is>
          <t xml:space="preserve">Habitaclia</t>
        </is>
      </c>
    </row>
    <row r="508">
      <c r="A508" t="inlineStr">
        <is>
          <t xml:space="preserve">FTC-190404391</t>
        </is>
      </c>
      <c r="B508" t="inlineStr">
        <is>
          <t xml:space="preserve">Ático en Avenida José Manuel Vallés, 32. 9B, 32, Los Jardines de Marbella - La Ermita</t>
        </is>
      </c>
      <c r="C508" t="inlineStr">
        <is>
          <t xml:space="preserve">Marbella</t>
        </is>
      </c>
      <c r="D508">
        <v>255000</v>
      </c>
      <c r="E508" t="inlineStr">
        <is>
          <t xml:space="preserve">47.00</t>
        </is>
      </c>
      <c r="F508">
        <v>5425.5319148936</v>
      </c>
      <c r="G508">
        <v>4951.92</v>
      </c>
      <c r="H508">
        <v>232740</v>
      </c>
      <c r="I508">
        <v>-22260</v>
      </c>
      <c r="J508">
        <v>-0.095642077193011</v>
      </c>
      <c r="K508">
        <f>IFERROR(ROUND(D508-MAX(I508,0)*03_Assumptions!$B$37,0),"")</f>
      </c>
      <c r="L508">
        <v>0</v>
      </c>
      <c r="M508"/>
      <c r="N508">
        <v>3</v>
      </c>
      <c r="O508"/>
      <c r="P508"/>
      <c r="Q508"/>
      <c r="R508" t="inlineStr">
        <is>
          <t xml:space="preserve">Fotocasa</t>
        </is>
      </c>
    </row>
    <row r="509">
      <c r="A509" t="inlineStr">
        <is>
          <t xml:space="preserve">HTC-48378000000902</t>
        </is>
      </c>
      <c r="B509" t="inlineStr">
        <is>
          <t xml:space="preserve">Ático en Avenida josé manuel vallés, 32. 9b 32. Gran oportunidad! cuatro apartamentos estudio y de 1 dormitorio,</t>
        </is>
      </c>
      <c r="C509" t="inlineStr">
        <is>
          <t xml:space="preserve">Marbella</t>
        </is>
      </c>
      <c r="D509">
        <v>255000</v>
      </c>
      <c r="E509" t="inlineStr">
        <is>
          <t xml:space="preserve">47.00</t>
        </is>
      </c>
      <c r="F509">
        <v>5425.5319148936</v>
      </c>
      <c r="G509">
        <v>4951.92</v>
      </c>
      <c r="H509">
        <v>232740</v>
      </c>
      <c r="I509">
        <v>-22260</v>
      </c>
      <c r="J509">
        <v>-0.095642077193011</v>
      </c>
      <c r="K509">
        <f>IFERROR(ROUND(D509-MAX(I509,0)*03_Assumptions!$B$37,0),"")</f>
      </c>
      <c r="L509">
        <v>0</v>
      </c>
      <c r="M509"/>
      <c r="N509">
        <v>3</v>
      </c>
      <c r="O509"/>
      <c r="P509" t="inlineStr">
        <is>
          <t xml:space="preserve">Gran oportunidad!</t>
        </is>
      </c>
      <c r="Q509"/>
      <c r="R509" t="inlineStr">
        <is>
          <t xml:space="preserve">Habitaclia</t>
        </is>
      </c>
    </row>
    <row r="510">
      <c r="A510" t="inlineStr">
        <is>
          <t xml:space="preserve">YAE-jht::real-estate::48157-112399853</t>
        </is>
      </c>
      <c r="B510" t="inlineStr">
        <is>
          <t xml:space="preserve">Ático en venta, Las Gaviotas en Fuengirola</t>
        </is>
      </c>
      <c r="C510" t="inlineStr">
        <is>
          <t xml:space="preserve">Fuengirola</t>
        </is>
      </c>
      <c r="D510">
        <v>1220000</v>
      </c>
      <c r="E510" t="inlineStr">
        <is>
          <t xml:space="preserve">245.00</t>
        </is>
      </c>
      <c r="F510">
        <v>4979.5918367347</v>
      </c>
      <c r="G510">
        <v>4540</v>
      </c>
      <c r="H510">
        <v>1112300</v>
      </c>
      <c r="I510">
        <v>-107700</v>
      </c>
      <c r="J510">
        <v>-0.096826395756541</v>
      </c>
      <c r="K510">
        <f>IFERROR(ROUND(D510-MAX(I510,0)*03_Assumptions!$B$37,0),"")</f>
      </c>
      <c r="L510">
        <v>0</v>
      </c>
      <c r="M510"/>
      <c r="N510">
        <v>3</v>
      </c>
      <c r="O510"/>
      <c r="P510"/>
      <c r="Q510"/>
      <c r="R510" t="inlineStr">
        <is>
          <t xml:space="preserve">Yaencontre</t>
        </is>
      </c>
    </row>
    <row r="511">
      <c r="A511" t="inlineStr">
        <is>
          <t xml:space="preserve">HTC-22723000001860</t>
        </is>
      </c>
      <c r="B511" t="inlineStr">
        <is>
          <t xml:space="preserve">Dúplex en Marbesa. Luminoso dúplex en esquina con licencia turística carib playa,</t>
        </is>
      </c>
      <c r="C511" t="inlineStr">
        <is>
          <t xml:space="preserve">Marbella</t>
        </is>
      </c>
      <c r="D511">
        <v>250000</v>
      </c>
      <c r="E511" t="inlineStr">
        <is>
          <t xml:space="preserve">46.00</t>
        </is>
      </c>
      <c r="F511">
        <v>5434.7826086957</v>
      </c>
      <c r="G511">
        <v>4951.92</v>
      </c>
      <c r="H511">
        <v>227788</v>
      </c>
      <c r="I511">
        <v>-22212</v>
      </c>
      <c r="J511">
        <v>-0.097510179626418</v>
      </c>
      <c r="K511">
        <f>IFERROR(ROUND(D511-MAX(I511,0)*03_Assumptions!$B$37,0),"")</f>
      </c>
      <c r="L511">
        <v>0</v>
      </c>
      <c r="M511"/>
      <c r="N511">
        <v>3</v>
      </c>
      <c r="O511"/>
      <c r="P511"/>
      <c r="Q511"/>
      <c r="R511" t="inlineStr">
        <is>
          <t xml:space="preserve">Habitaclia</t>
        </is>
      </c>
    </row>
    <row r="512">
      <c r="A512" t="inlineStr">
        <is>
          <t xml:space="preserve">HTC-48661000002343</t>
        </is>
      </c>
      <c r="B512" t="inlineStr">
        <is>
          <t xml:space="preserve">Apartamento en Manolete-nva andalucia 13. Dúplex de ensueño en la costa vida de lujo cerca de puerto banú</t>
        </is>
      </c>
      <c r="C512" t="inlineStr">
        <is>
          <t xml:space="preserve">Marbella</t>
        </is>
      </c>
      <c r="D512">
        <v>545000</v>
      </c>
      <c r="E512" t="inlineStr">
        <is>
          <t xml:space="preserve">100.00</t>
        </is>
      </c>
      <c r="F512">
        <v>5450</v>
      </c>
      <c r="G512">
        <v>4951.92</v>
      </c>
      <c r="H512">
        <v>495192</v>
      </c>
      <c r="I512">
        <v>-49808</v>
      </c>
      <c r="J512">
        <v>-0.10058320812937</v>
      </c>
      <c r="K512">
        <f>IFERROR(ROUND(D512-MAX(I512,0)*03_Assumptions!$B$37,0),"")</f>
      </c>
      <c r="L512">
        <v>0</v>
      </c>
      <c r="M512"/>
      <c r="N512">
        <v>3</v>
      </c>
      <c r="O512"/>
      <c r="P512"/>
      <c r="Q512"/>
      <c r="R512" t="inlineStr">
        <is>
          <t xml:space="preserve">Habitaclia</t>
        </is>
      </c>
    </row>
    <row r="513">
      <c r="A513" t="inlineStr">
        <is>
          <t xml:space="preserve">HTC-25151000000431</t>
        </is>
      </c>
      <c r="B513" t="inlineStr">
        <is>
          <t xml:space="preserve">Piso en Calle nuestra señora de gracia 14. 3+2 en el centro de marbella lado de la playa</t>
        </is>
      </c>
      <c r="C513" t="inlineStr">
        <is>
          <t xml:space="preserve">Marbella</t>
        </is>
      </c>
      <c r="D513">
        <v>725000</v>
      </c>
      <c r="E513" t="inlineStr">
        <is>
          <t xml:space="preserve">133.00</t>
        </is>
      </c>
      <c r="F513">
        <v>5451.1278195489</v>
      </c>
      <c r="G513">
        <v>4951.92</v>
      </c>
      <c r="H513">
        <v>658605</v>
      </c>
      <c r="I513">
        <v>-66395</v>
      </c>
      <c r="J513">
        <v>-0.10081096212154</v>
      </c>
      <c r="K513">
        <f>IFERROR(ROUND(D513-MAX(I513,0)*03_Assumptions!$B$37,0),"")</f>
      </c>
      <c r="L513">
        <v>0</v>
      </c>
      <c r="M513"/>
      <c r="N513">
        <v>3</v>
      </c>
      <c r="O513"/>
      <c r="P513"/>
      <c r="Q513"/>
      <c r="R513" t="inlineStr">
        <is>
          <t xml:space="preserve">Habitaclia</t>
        </is>
      </c>
    </row>
    <row r="514">
      <c r="A514" t="inlineStr">
        <is>
          <t xml:space="preserve">HTC-24482000001271</t>
        </is>
      </c>
      <c r="B514" t="inlineStr">
        <is>
          <t xml:space="preserve">Piso en Romana Playa. Se vende apartamento totalmente reformado de tres dormitorios en</t>
        </is>
      </c>
      <c r="C514" t="inlineStr">
        <is>
          <t xml:space="preserve">Marbella</t>
        </is>
      </c>
      <c r="D514">
        <v>475000</v>
      </c>
      <c r="E514" t="inlineStr">
        <is>
          <t xml:space="preserve">87.00</t>
        </is>
      </c>
      <c r="F514">
        <v>5459.7701149425</v>
      </c>
      <c r="G514">
        <v>4951.92</v>
      </c>
      <c r="H514">
        <v>430817</v>
      </c>
      <c r="I514">
        <v>-44183</v>
      </c>
      <c r="J514">
        <v>-0.10255620344079</v>
      </c>
      <c r="K514">
        <f>IFERROR(ROUND(D514-MAX(I514,0)*03_Assumptions!$B$37,0),"")</f>
      </c>
      <c r="L514">
        <v>0</v>
      </c>
      <c r="M514"/>
      <c r="N514">
        <v>3</v>
      </c>
      <c r="O514"/>
      <c r="P514"/>
      <c r="Q514"/>
      <c r="R514" t="inlineStr">
        <is>
          <t xml:space="preserve">Habitaclia</t>
        </is>
      </c>
    </row>
    <row r="515">
      <c r="A515" t="inlineStr">
        <is>
          <t xml:space="preserve">YAE-jht::real-estate::41827-112387114</t>
        </is>
      </c>
      <c r="B515" t="inlineStr">
        <is>
          <t xml:space="preserve">Piso en venta en avenida Giuseppe Filippa, Elviria en Elviria-Cabopino en Marbella</t>
        </is>
      </c>
      <c r="C515" t="inlineStr">
        <is>
          <t xml:space="preserve">Marbella</t>
        </is>
      </c>
      <c r="D515">
        <v>770000</v>
      </c>
      <c r="E515" t="inlineStr">
        <is>
          <t xml:space="preserve">141.00</t>
        </is>
      </c>
      <c r="F515">
        <v>5460.9929078014</v>
      </c>
      <c r="G515">
        <v>4951.92</v>
      </c>
      <c r="H515">
        <v>698221</v>
      </c>
      <c r="I515">
        <v>-71779</v>
      </c>
      <c r="J515">
        <v>-0.10280313652107</v>
      </c>
      <c r="K515">
        <f>IFERROR(ROUND(D515-MAX(I515,0)*03_Assumptions!$B$37,0),"")</f>
      </c>
      <c r="L515">
        <v>0</v>
      </c>
      <c r="M515"/>
      <c r="N515">
        <v>3</v>
      </c>
      <c r="O515"/>
      <c r="P515"/>
      <c r="Q515"/>
      <c r="R515" t="inlineStr">
        <is>
          <t xml:space="preserve">Yaencontre</t>
        </is>
      </c>
    </row>
    <row r="516">
      <c r="A516" t="inlineStr">
        <is>
          <t xml:space="preserve">YAE-jht::real-estate::60515-112401853</t>
        </is>
      </c>
      <c r="B516" t="inlineStr">
        <is>
          <t xml:space="preserve">Estudio en alquiler, Castilla en Chamartín en Madrid</t>
        </is>
      </c>
      <c r="C516" t="inlineStr">
        <is>
          <t xml:space="preserve">Madrid</t>
        </is>
      </c>
      <c r="D516">
        <v>1200</v>
      </c>
      <c r="E516" t="inlineStr">
        <is>
          <t xml:space="preserve">32.00</t>
        </is>
      </c>
      <c r="F516">
        <v>37.5</v>
      </c>
      <c r="G516">
        <v>34</v>
      </c>
      <c r="H516">
        <v>1088</v>
      </c>
      <c r="I516">
        <v>-112</v>
      </c>
      <c r="J516">
        <v>-0.10294117647059</v>
      </c>
      <c r="K516">
        <f>IFERROR(ROUND(D516-MAX(I516,0)*03_Assumptions!$B$37,0),"")</f>
      </c>
      <c r="L516">
        <v>0</v>
      </c>
      <c r="M516"/>
      <c r="N516">
        <v>3</v>
      </c>
      <c r="O516"/>
      <c r="P516"/>
      <c r="Q516"/>
      <c r="R516" t="inlineStr">
        <is>
          <t xml:space="preserve">Yaencontre</t>
        </is>
      </c>
    </row>
    <row r="517">
      <c r="A517" t="inlineStr">
        <is>
          <t xml:space="preserve">IDL-112397490</t>
        </is>
      </c>
      <c r="B517" t="inlineStr">
        <is>
          <t xml:space="preserve">Studio in Paseo de la Castellana, 249, Ventilla-Almenara, Madrid</t>
        </is>
      </c>
      <c r="C517" t="inlineStr">
        <is>
          <t xml:space="preserve">Madrid</t>
        </is>
      </c>
      <c r="D517">
        <v>1200</v>
      </c>
      <c r="E517" t="inlineStr">
        <is>
          <t xml:space="preserve">32.00</t>
        </is>
      </c>
      <c r="F517">
        <v>37.5</v>
      </c>
      <c r="G517">
        <v>34</v>
      </c>
      <c r="H517">
        <v>1088</v>
      </c>
      <c r="I517">
        <v>-112</v>
      </c>
      <c r="J517">
        <v>-0.10294117647059</v>
      </c>
      <c r="K517">
        <f>IFERROR(ROUND(D517-MAX(I517,0)*03_Assumptions!$B$37,0),"")</f>
      </c>
      <c r="L517">
        <v>0</v>
      </c>
      <c r="M517"/>
      <c r="N517">
        <v>4</v>
      </c>
      <c r="O517"/>
      <c r="P517"/>
      <c r="Q517"/>
      <c r="R517" t="inlineStr">
        <is>
          <t xml:space="preserve">Idealista</t>
        </is>
      </c>
    </row>
    <row r="518">
      <c r="A518" t="inlineStr">
        <is>
          <t xml:space="preserve">IDL-112397563</t>
        </is>
      </c>
      <c r="B518" t="inlineStr">
        <is>
          <t xml:space="preserve">Studio in Calle de Murillo, 8, Trafalgar, Madrid</t>
        </is>
      </c>
      <c r="C518" t="inlineStr">
        <is>
          <t xml:space="preserve">Madrid</t>
        </is>
      </c>
      <c r="D518">
        <v>1500</v>
      </c>
      <c r="E518" t="inlineStr">
        <is>
          <t xml:space="preserve">40.00</t>
        </is>
      </c>
      <c r="F518">
        <v>37.5</v>
      </c>
      <c r="G518">
        <v>34</v>
      </c>
      <c r="H518">
        <v>1360</v>
      </c>
      <c r="I518">
        <v>-140</v>
      </c>
      <c r="J518">
        <v>-0.10294117647059</v>
      </c>
      <c r="K518">
        <f>IFERROR(ROUND(D518-MAX(I518,0)*03_Assumptions!$B$37,0),"")</f>
      </c>
      <c r="L518">
        <v>0</v>
      </c>
      <c r="M518"/>
      <c r="N518">
        <v>4</v>
      </c>
      <c r="O518"/>
      <c r="P518"/>
      <c r="Q518" t="inlineStr">
        <is>
          <t xml:space="preserve">TENANTED</t>
        </is>
      </c>
      <c r="R518" t="inlineStr">
        <is>
          <t xml:space="preserve">Idealista</t>
        </is>
      </c>
    </row>
    <row r="519">
      <c r="A519" t="inlineStr">
        <is>
          <t xml:space="preserve">IDL-112397451</t>
        </is>
      </c>
      <c r="B519" t="inlineStr">
        <is>
          <t xml:space="preserve">Studio in Paseo de la Castellana Nn, Bernabéu-Hispanoamérica, Madrid</t>
        </is>
      </c>
      <c r="C519" t="inlineStr">
        <is>
          <t xml:space="preserve">Madrid</t>
        </is>
      </c>
      <c r="D519">
        <v>1200</v>
      </c>
      <c r="E519" t="inlineStr">
        <is>
          <t xml:space="preserve">32.00</t>
        </is>
      </c>
      <c r="F519">
        <v>37.5</v>
      </c>
      <c r="G519">
        <v>34</v>
      </c>
      <c r="H519">
        <v>1088</v>
      </c>
      <c r="I519">
        <v>-112</v>
      </c>
      <c r="J519">
        <v>-0.10294117647059</v>
      </c>
      <c r="K519">
        <f>IFERROR(ROUND(D519-MAX(I519,0)*03_Assumptions!$B$37,0),"")</f>
      </c>
      <c r="L519">
        <v>0</v>
      </c>
      <c r="M519"/>
      <c r="N519">
        <v>4</v>
      </c>
      <c r="O519"/>
      <c r="P519"/>
      <c r="Q519"/>
      <c r="R519" t="inlineStr">
        <is>
          <t xml:space="preserve">Idealista</t>
        </is>
      </c>
    </row>
    <row r="520">
      <c r="A520" t="inlineStr">
        <is>
          <t xml:space="preserve">YAE-jht::real-estate::57053-112333624</t>
        </is>
      </c>
      <c r="B520" t="inlineStr">
        <is>
          <t xml:space="preserve">Piso en venta, Nueva Andalucía en Nueva Andalucía en Marbella</t>
        </is>
      </c>
      <c r="C520" t="inlineStr">
        <is>
          <t xml:space="preserve">Marbella</t>
        </is>
      </c>
      <c r="D520">
        <v>530000</v>
      </c>
      <c r="E520" t="inlineStr">
        <is>
          <t xml:space="preserve">97.00</t>
        </is>
      </c>
      <c r="F520">
        <v>5463.9175257732</v>
      </c>
      <c r="G520">
        <v>4951.92</v>
      </c>
      <c r="H520">
        <v>480336</v>
      </c>
      <c r="I520">
        <v>-49664</v>
      </c>
      <c r="J520">
        <v>-0.10339373935225</v>
      </c>
      <c r="K520">
        <f>IFERROR(ROUND(D520-MAX(I520,0)*03_Assumptions!$B$37,0),"")</f>
      </c>
      <c r="L520">
        <v>0</v>
      </c>
      <c r="M520"/>
      <c r="N520">
        <v>3</v>
      </c>
      <c r="O520"/>
      <c r="P520"/>
      <c r="Q520"/>
      <c r="R520" t="inlineStr">
        <is>
          <t xml:space="preserve">Yaencontre</t>
        </is>
      </c>
    </row>
    <row r="521">
      <c r="A521" t="inlineStr">
        <is>
          <t xml:space="preserve">YAE-jht::real-estate::83067-promo-5-112379438</t>
        </is>
      </c>
      <c r="B521" t="inlineStr">
        <is>
          <t xml:space="preserve">Piso en venta en avenida Pablo Ruiz Picasso, San Pedro Pueblo en San Pedro de Alcántara en Marbella</t>
        </is>
      </c>
      <c r="C521" t="inlineStr">
        <is>
          <t xml:space="preserve">Marbella</t>
        </is>
      </c>
      <c r="D521">
        <v>667600</v>
      </c>
      <c r="E521" t="inlineStr">
        <is>
          <t xml:space="preserve">122.00</t>
        </is>
      </c>
      <c r="F521">
        <v>5472.131147541</v>
      </c>
      <c r="G521">
        <v>4951.92</v>
      </c>
      <c r="H521">
        <v>604134</v>
      </c>
      <c r="I521">
        <v>-63466</v>
      </c>
      <c r="J521">
        <v>-0.10505241351657</v>
      </c>
      <c r="K521">
        <f>IFERROR(ROUND(D521-MAX(I521,0)*03_Assumptions!$B$37,0),"")</f>
      </c>
      <c r="L521">
        <v>0</v>
      </c>
      <c r="M521"/>
      <c r="N521">
        <v>3</v>
      </c>
      <c r="O521"/>
      <c r="P521"/>
      <c r="Q521"/>
      <c r="R521" t="inlineStr">
        <is>
          <t xml:space="preserve">Yaencontre</t>
        </is>
      </c>
    </row>
    <row r="522">
      <c r="A522" t="inlineStr">
        <is>
          <t xml:space="preserve">IDL-112379438</t>
        </is>
      </c>
      <c r="B522" t="inlineStr">
        <is>
          <t xml:space="preserve">Flat / apartment in Avenida Pablo Ruiz Picasso Nn, San Pedro Pueblo, Marbella</t>
        </is>
      </c>
      <c r="C522" t="inlineStr">
        <is>
          <t xml:space="preserve">Marbella</t>
        </is>
      </c>
      <c r="D522">
        <v>667600</v>
      </c>
      <c r="E522" t="inlineStr">
        <is>
          <t xml:space="preserve">122.00</t>
        </is>
      </c>
      <c r="F522">
        <v>5472.131147541</v>
      </c>
      <c r="G522">
        <v>4951.92</v>
      </c>
      <c r="H522">
        <v>604134</v>
      </c>
      <c r="I522">
        <v>-63466</v>
      </c>
      <c r="J522">
        <v>-0.10505241351657</v>
      </c>
      <c r="K522">
        <f>IFERROR(ROUND(D522-MAX(I522,0)*03_Assumptions!$B$37,0),"")</f>
      </c>
      <c r="L522">
        <v>0</v>
      </c>
      <c r="M522"/>
      <c r="N522">
        <v>4</v>
      </c>
      <c r="O522"/>
      <c r="P522"/>
      <c r="Q522"/>
      <c r="R522" t="inlineStr">
        <is>
          <t xml:space="preserve">Idealista</t>
        </is>
      </c>
    </row>
    <row r="523">
      <c r="A523" t="inlineStr">
        <is>
          <t xml:space="preserve">HTC-23526000001060</t>
        </is>
      </c>
      <c r="B523" t="inlineStr">
        <is>
          <t xml:space="preserve">Planta baja en Elviria. Planta baja con jardín zew elviria west vive en armonía entre</t>
        </is>
      </c>
      <c r="C523" t="inlineStr">
        <is>
          <t xml:space="preserve">Marbella</t>
        </is>
      </c>
      <c r="D523">
        <v>970000</v>
      </c>
      <c r="E523" t="inlineStr">
        <is>
          <t xml:space="preserve">177.00</t>
        </is>
      </c>
      <c r="F523">
        <v>5480.2259887006</v>
      </c>
      <c r="G523">
        <v>4951.92</v>
      </c>
      <c r="H523">
        <v>876490</v>
      </c>
      <c r="I523">
        <v>-93510</v>
      </c>
      <c r="J523">
        <v>-0.10668710090239</v>
      </c>
      <c r="K523">
        <f>IFERROR(ROUND(D523-MAX(I523,0)*03_Assumptions!$B$37,0),"")</f>
      </c>
      <c r="L523">
        <v>0</v>
      </c>
      <c r="M523"/>
      <c r="N523">
        <v>3</v>
      </c>
      <c r="O523"/>
      <c r="P523"/>
      <c r="Q523"/>
      <c r="R523" t="inlineStr">
        <is>
          <t xml:space="preserve">Habitaclia</t>
        </is>
      </c>
    </row>
    <row r="524">
      <c r="A524" t="inlineStr">
        <is>
          <t xml:space="preserve">IDL-112332169</t>
        </is>
      </c>
      <c r="B524" t="inlineStr">
        <is>
          <t xml:space="preserve">Studio in Calle Nicolás Godoy Nn, Almendrales, Madrid</t>
        </is>
      </c>
      <c r="C524" t="inlineStr">
        <is>
          <t xml:space="preserve">Madrid</t>
        </is>
      </c>
      <c r="D524">
        <v>1320</v>
      </c>
      <c r="E524" t="inlineStr">
        <is>
          <t xml:space="preserve">35.00</t>
        </is>
      </c>
      <c r="F524">
        <v>37.714285714286</v>
      </c>
      <c r="G524">
        <v>34</v>
      </c>
      <c r="H524">
        <v>1190</v>
      </c>
      <c r="I524">
        <v>-130</v>
      </c>
      <c r="J524">
        <v>-0.10924369747899</v>
      </c>
      <c r="K524">
        <f>IFERROR(ROUND(D524-MAX(I524,0)*03_Assumptions!$B$37,0),"")</f>
      </c>
      <c r="L524">
        <v>0</v>
      </c>
      <c r="M524"/>
      <c r="N524">
        <v>4</v>
      </c>
      <c r="O524"/>
      <c r="P524"/>
      <c r="Q524"/>
      <c r="R524" t="inlineStr">
        <is>
          <t xml:space="preserve">Idealista</t>
        </is>
      </c>
    </row>
    <row r="525">
      <c r="A525" t="inlineStr">
        <is>
          <t xml:space="preserve">HTC-24286000001342</t>
        </is>
      </c>
      <c r="B525" t="inlineStr">
        <is>
          <t xml:space="preserve">Piso Avenida avenida del conde rudi</t>
        </is>
      </c>
      <c r="C525" t="inlineStr">
        <is>
          <t xml:space="preserve">Marbella</t>
        </is>
      </c>
      <c r="D525">
        <v>390000</v>
      </c>
      <c r="E525" t="inlineStr">
        <is>
          <t xml:space="preserve">71.00</t>
        </is>
      </c>
      <c r="F525">
        <v>5492.9577464789</v>
      </c>
      <c r="G525">
        <v>4951.92</v>
      </c>
      <c r="H525">
        <v>351586</v>
      </c>
      <c r="I525">
        <v>-38414</v>
      </c>
      <c r="J525">
        <v>-0.10925817591538</v>
      </c>
      <c r="K525">
        <f>IFERROR(ROUND(D525-MAX(I525,0)*03_Assumptions!$B$37,0),"")</f>
      </c>
      <c r="L525">
        <v>0</v>
      </c>
      <c r="M525"/>
      <c r="N525">
        <v>3</v>
      </c>
      <c r="O525"/>
      <c r="P525"/>
      <c r="Q525"/>
      <c r="R525" t="inlineStr">
        <is>
          <t xml:space="preserve">Habitaclia</t>
        </is>
      </c>
    </row>
    <row r="526">
      <c r="A526" t="inlineStr">
        <is>
          <t xml:space="preserve">IDL-112390463</t>
        </is>
      </c>
      <c r="B526" t="inlineStr">
        <is>
          <t xml:space="preserve">Flat / apartment in Los Boliches, Fuengirola</t>
        </is>
      </c>
      <c r="C526" t="inlineStr">
        <is>
          <t xml:space="preserve">Fuengirola</t>
        </is>
      </c>
      <c r="D526">
        <v>499000</v>
      </c>
      <c r="E526" t="inlineStr">
        <is>
          <t xml:space="preserve">99.00</t>
        </is>
      </c>
      <c r="F526">
        <v>5040.404040404</v>
      </c>
      <c r="G526">
        <v>4540</v>
      </c>
      <c r="H526">
        <v>449460</v>
      </c>
      <c r="I526">
        <v>-49540</v>
      </c>
      <c r="J526">
        <v>-0.11022115427402</v>
      </c>
      <c r="K526">
        <f>IFERROR(ROUND(D526-MAX(I526,0)*03_Assumptions!$B$37,0),"")</f>
      </c>
      <c r="L526">
        <v>0</v>
      </c>
      <c r="M526"/>
      <c r="N526">
        <v>3</v>
      </c>
      <c r="O526"/>
      <c r="P526"/>
      <c r="Q526"/>
      <c r="R526" t="inlineStr">
        <is>
          <t xml:space="preserve">Idealista</t>
        </is>
      </c>
    </row>
    <row r="527">
      <c r="A527" t="inlineStr">
        <is>
          <t xml:space="preserve">HTC-23972000001909</t>
        </is>
      </c>
      <c r="B527" t="inlineStr">
        <is>
          <t xml:space="preserve">Piso Arrabal la caridad. Apartamento en milla de oro - nagüeles</t>
        </is>
      </c>
      <c r="C527" t="inlineStr">
        <is>
          <t xml:space="preserve">Marbella</t>
        </is>
      </c>
      <c r="D527">
        <v>520000</v>
      </c>
      <c r="E527" t="inlineStr">
        <is>
          <t xml:space="preserve">94.00</t>
        </is>
      </c>
      <c r="F527">
        <v>5531.914893617</v>
      </c>
      <c r="G527">
        <v>4951.92</v>
      </c>
      <c r="H527">
        <v>465480</v>
      </c>
      <c r="I527">
        <v>-54520</v>
      </c>
      <c r="J527">
        <v>-0.11712525517719</v>
      </c>
      <c r="K527">
        <f>IFERROR(ROUND(D527-MAX(I527,0)*03_Assumptions!$B$37,0),"")</f>
      </c>
      <c r="L527">
        <v>0</v>
      </c>
      <c r="M527"/>
      <c r="N527">
        <v>3</v>
      </c>
      <c r="O527"/>
      <c r="P527"/>
      <c r="Q527"/>
      <c r="R527" t="inlineStr">
        <is>
          <t xml:space="preserve">Habitaclia</t>
        </is>
      </c>
    </row>
    <row r="528">
      <c r="A528" t="inlineStr">
        <is>
          <t xml:space="preserve">YAE-jht::real-estate::57311-112395453</t>
        </is>
      </c>
      <c r="B528" t="inlineStr">
        <is>
          <t xml:space="preserve">Piso en venta en calle Manoletenva Andalucia, Nueva Andalucía en Nueva Andalucía en Marbella</t>
        </is>
      </c>
      <c r="C528" t="inlineStr">
        <is>
          <t xml:space="preserve">Marbella</t>
        </is>
      </c>
      <c r="D528">
        <v>825000</v>
      </c>
      <c r="E528" t="inlineStr">
        <is>
          <t xml:space="preserve">149.00</t>
        </is>
      </c>
      <c r="F528">
        <v>5536.9127516779</v>
      </c>
      <c r="G528">
        <v>4951.92</v>
      </c>
      <c r="H528">
        <v>737836</v>
      </c>
      <c r="I528">
        <v>-87164</v>
      </c>
      <c r="J528">
        <v>-0.11813453199524</v>
      </c>
      <c r="K528">
        <f>IFERROR(ROUND(D528-MAX(I528,0)*03_Assumptions!$B$37,0),"")</f>
      </c>
      <c r="L528">
        <v>0</v>
      </c>
      <c r="M528"/>
      <c r="N528">
        <v>3</v>
      </c>
      <c r="O528"/>
      <c r="P528"/>
      <c r="Q528"/>
      <c r="R528" t="inlineStr">
        <is>
          <t xml:space="preserve">Yaencontre</t>
        </is>
      </c>
    </row>
    <row r="529">
      <c r="A529" t="inlineStr">
        <is>
          <t xml:space="preserve">IDL-112395453</t>
        </is>
      </c>
      <c r="B529" t="inlineStr">
        <is>
          <t xml:space="preserve">Flat / apartment in Manolete-nva Andalucia, 8, Nueva Andalucía, Marbella</t>
        </is>
      </c>
      <c r="C529" t="inlineStr">
        <is>
          <t xml:space="preserve">Marbella</t>
        </is>
      </c>
      <c r="D529">
        <v>825000</v>
      </c>
      <c r="E529" t="inlineStr">
        <is>
          <t xml:space="preserve">149.00</t>
        </is>
      </c>
      <c r="F529">
        <v>5536.9127516779</v>
      </c>
      <c r="G529">
        <v>4951.92</v>
      </c>
      <c r="H529">
        <v>737836</v>
      </c>
      <c r="I529">
        <v>-87164</v>
      </c>
      <c r="J529">
        <v>-0.11813453199524</v>
      </c>
      <c r="K529">
        <f>IFERROR(ROUND(D529-MAX(I529,0)*03_Assumptions!$B$37,0),"")</f>
      </c>
      <c r="L529">
        <v>0</v>
      </c>
      <c r="M529"/>
      <c r="N529">
        <v>4</v>
      </c>
      <c r="O529"/>
      <c r="P529"/>
      <c r="Q529"/>
      <c r="R529" t="inlineStr">
        <is>
          <t xml:space="preserve">Idealista</t>
        </is>
      </c>
    </row>
    <row r="530">
      <c r="A530" t="inlineStr">
        <is>
          <t xml:space="preserve">FTC-190150605</t>
        </is>
      </c>
      <c r="B530" t="inlineStr">
        <is>
          <t xml:space="preserve">Casa o chalet con piscina en Marbesa</t>
        </is>
      </c>
      <c r="C530" t="inlineStr">
        <is>
          <t xml:space="preserve">Marbella</t>
        </is>
      </c>
      <c r="D530">
        <v>3490000</v>
      </c>
      <c r="E530" t="inlineStr">
        <is>
          <t xml:space="preserve">630.00</t>
        </is>
      </c>
      <c r="F530">
        <v>5539.6825396825</v>
      </c>
      <c r="G530">
        <v>4951.92</v>
      </c>
      <c r="H530">
        <v>3119710</v>
      </c>
      <c r="I530">
        <v>-370290</v>
      </c>
      <c r="J530">
        <v>-0.11869386817286</v>
      </c>
      <c r="K530">
        <f>IFERROR(ROUND(D530-MAX(I530,0)*03_Assumptions!$B$37,0),"")</f>
      </c>
      <c r="L530">
        <v>0</v>
      </c>
      <c r="M530"/>
      <c r="N530">
        <v>3</v>
      </c>
      <c r="O530"/>
      <c r="P530"/>
      <c r="Q530"/>
      <c r="R530" t="inlineStr">
        <is>
          <t xml:space="preserve">Fotocasa</t>
        </is>
      </c>
    </row>
    <row r="531">
      <c r="A531" t="inlineStr">
        <is>
          <t xml:space="preserve">YAE-jht::real-estate::75646-promo-6-112392318</t>
        </is>
      </c>
      <c r="B531" t="inlineStr">
        <is>
          <t xml:space="preserve">Piso en venta, Rodeo Alto-Guadaiza-La Campana en Nueva Andalucía en Marbella</t>
        </is>
      </c>
      <c r="C531" t="inlineStr">
        <is>
          <t xml:space="preserve">Marbella</t>
        </is>
      </c>
      <c r="D531">
        <v>505000</v>
      </c>
      <c r="E531" t="inlineStr">
        <is>
          <t xml:space="preserve">91.00</t>
        </is>
      </c>
      <c r="F531">
        <v>5549.4505494505</v>
      </c>
      <c r="G531">
        <v>4951.92</v>
      </c>
      <c r="H531">
        <v>450625</v>
      </c>
      <c r="I531">
        <v>-54375</v>
      </c>
      <c r="J531">
        <v>-0.12066643836139</v>
      </c>
      <c r="K531">
        <f>IFERROR(ROUND(D531-MAX(I531,0)*03_Assumptions!$B$37,0),"")</f>
      </c>
      <c r="L531">
        <v>0</v>
      </c>
      <c r="M531"/>
      <c r="N531">
        <v>3</v>
      </c>
      <c r="O531"/>
      <c r="P531"/>
      <c r="Q531"/>
      <c r="R531" t="inlineStr">
        <is>
          <t xml:space="preserve">Yaencontre</t>
        </is>
      </c>
    </row>
    <row r="532">
      <c r="A532" t="inlineStr">
        <is>
          <t xml:space="preserve">IDL-112392318</t>
        </is>
      </c>
      <c r="B532" t="inlineStr">
        <is>
          <t xml:space="preserve">Flat / apartment in Rodeo Alto-Guadaiza-La Campana, Marbella</t>
        </is>
      </c>
      <c r="C532" t="inlineStr">
        <is>
          <t xml:space="preserve">Marbella</t>
        </is>
      </c>
      <c r="D532">
        <v>505000</v>
      </c>
      <c r="E532" t="inlineStr">
        <is>
          <t xml:space="preserve">91.00</t>
        </is>
      </c>
      <c r="F532">
        <v>5549.4505494505</v>
      </c>
      <c r="G532">
        <v>4951.92</v>
      </c>
      <c r="H532">
        <v>450625</v>
      </c>
      <c r="I532">
        <v>-54375</v>
      </c>
      <c r="J532">
        <v>-0.12066643836139</v>
      </c>
      <c r="K532">
        <f>IFERROR(ROUND(D532-MAX(I532,0)*03_Assumptions!$B$37,0),"")</f>
      </c>
      <c r="L532">
        <v>0</v>
      </c>
      <c r="M532"/>
      <c r="N532">
        <v>4</v>
      </c>
      <c r="O532"/>
      <c r="P532"/>
      <c r="Q532"/>
      <c r="R532" t="inlineStr">
        <is>
          <t xml:space="preserve">Idealista</t>
        </is>
      </c>
    </row>
    <row r="533">
      <c r="A533" t="inlineStr">
        <is>
          <t xml:space="preserve">YAE-jht::real-estate::57053-112369482</t>
        </is>
      </c>
      <c r="B533" t="inlineStr">
        <is>
          <t xml:space="preserve">Piso en venta, La Carolina-Guadalpín en Nagüeles-Milla de Oro en Marbella</t>
        </is>
      </c>
      <c r="C533" t="inlineStr">
        <is>
          <t xml:space="preserve">Marbella</t>
        </is>
      </c>
      <c r="D533">
        <v>790000</v>
      </c>
      <c r="E533" t="inlineStr">
        <is>
          <t xml:space="preserve">142.00</t>
        </is>
      </c>
      <c r="F533">
        <v>5563.3802816901</v>
      </c>
      <c r="G533">
        <v>4951.92</v>
      </c>
      <c r="H533">
        <v>703173</v>
      </c>
      <c r="I533">
        <v>-86827</v>
      </c>
      <c r="J533">
        <v>-0.12347943458096</v>
      </c>
      <c r="K533">
        <f>IFERROR(ROUND(D533-MAX(I533,0)*03_Assumptions!$B$37,0),"")</f>
      </c>
      <c r="L533">
        <v>0</v>
      </c>
      <c r="M533"/>
      <c r="N533">
        <v>3</v>
      </c>
      <c r="O533"/>
      <c r="P533"/>
      <c r="Q533"/>
      <c r="R533" t="inlineStr">
        <is>
          <t xml:space="preserve">Yaencontre</t>
        </is>
      </c>
    </row>
    <row r="534">
      <c r="A534" t="inlineStr">
        <is>
          <t xml:space="preserve">YAE-jht::real-estate::48157-112399907</t>
        </is>
      </c>
      <c r="B534" t="inlineStr">
        <is>
          <t xml:space="preserve">Ático en venta, Las Gaviotas en Fuengirola</t>
        </is>
      </c>
      <c r="C534" t="inlineStr">
        <is>
          <t xml:space="preserve">Fuengirola</t>
        </is>
      </c>
      <c r="D534">
        <v>1250000</v>
      </c>
      <c r="E534" t="inlineStr">
        <is>
          <t xml:space="preserve">245.00</t>
        </is>
      </c>
      <c r="F534">
        <v>5102.0408163265</v>
      </c>
      <c r="G534">
        <v>4540</v>
      </c>
      <c r="H534">
        <v>1112300</v>
      </c>
      <c r="I534">
        <v>-137700</v>
      </c>
      <c r="J534">
        <v>-0.1237975366358</v>
      </c>
      <c r="K534">
        <f>IFERROR(ROUND(D534-MAX(I534,0)*03_Assumptions!$B$37,0),"")</f>
      </c>
      <c r="L534">
        <v>0</v>
      </c>
      <c r="M534"/>
      <c r="N534">
        <v>3</v>
      </c>
      <c r="O534"/>
      <c r="P534"/>
      <c r="Q534"/>
      <c r="R534" t="inlineStr">
        <is>
          <t xml:space="preserve">Yaencontre</t>
        </is>
      </c>
    </row>
    <row r="535">
      <c r="A535" t="inlineStr">
        <is>
          <t xml:space="preserve">HTC-55600000000120</t>
        </is>
      </c>
      <c r="B535" t="inlineStr">
        <is>
          <t xml:space="preserve">Apartamento en Gaviotas las (pbl andaluz 45. Casita estilo ibicenco con terraza y licencia turística, a poca</t>
        </is>
      </c>
      <c r="C535" t="inlineStr">
        <is>
          <t xml:space="preserve">Marbella</t>
        </is>
      </c>
      <c r="D535">
        <v>329000</v>
      </c>
      <c r="E535" t="inlineStr">
        <is>
          <t xml:space="preserve">59.00</t>
        </is>
      </c>
      <c r="F535">
        <v>5576.2711864407</v>
      </c>
      <c r="G535">
        <v>4951.92</v>
      </c>
      <c r="H535">
        <v>292163</v>
      </c>
      <c r="I535">
        <v>-36837</v>
      </c>
      <c r="J535">
        <v>-0.12608264803161</v>
      </c>
      <c r="K535">
        <f>IFERROR(ROUND(D535-MAX(I535,0)*03_Assumptions!$B$37,0),"")</f>
      </c>
      <c r="L535">
        <v>0</v>
      </c>
      <c r="M535"/>
      <c r="N535">
        <v>3</v>
      </c>
      <c r="O535"/>
      <c r="P535"/>
      <c r="Q535"/>
      <c r="R535" t="inlineStr">
        <is>
          <t xml:space="preserve">Habitaclia</t>
        </is>
      </c>
    </row>
    <row r="536">
      <c r="A536" t="inlineStr">
        <is>
          <t xml:space="preserve">YAE-jht::real-estate::48654-112370418</t>
        </is>
      </c>
      <c r="B536" t="inlineStr">
        <is>
          <t xml:space="preserve">Ático en venta, Río Real en Rio Real-Los Monteros en Marbella</t>
        </is>
      </c>
      <c r="C536" t="inlineStr">
        <is>
          <t xml:space="preserve">Marbella</t>
        </is>
      </c>
      <c r="D536">
        <v>698000</v>
      </c>
      <c r="E536" t="inlineStr">
        <is>
          <t xml:space="preserve">125.00</t>
        </is>
      </c>
      <c r="F536">
        <v>5584</v>
      </c>
      <c r="G536">
        <v>4951.92</v>
      </c>
      <c r="H536">
        <v>618990</v>
      </c>
      <c r="I536">
        <v>-79010</v>
      </c>
      <c r="J536">
        <v>-0.12764341911824</v>
      </c>
      <c r="K536">
        <f>IFERROR(ROUND(D536-MAX(I536,0)*03_Assumptions!$B$37,0),"")</f>
      </c>
      <c r="L536">
        <v>0</v>
      </c>
      <c r="M536"/>
      <c r="N536">
        <v>3</v>
      </c>
      <c r="O536"/>
      <c r="P536"/>
      <c r="Q536"/>
      <c r="R536" t="inlineStr">
        <is>
          <t xml:space="preserve">Yaencontre</t>
        </is>
      </c>
    </row>
    <row r="537">
      <c r="A537" t="inlineStr">
        <is>
          <t xml:space="preserve">IDL-106783268</t>
        </is>
      </c>
      <c r="B537" t="inlineStr">
        <is>
          <t xml:space="preserve">Flat / apartment in Calle del Capitan, Zona Puerto Deportivo, Fuengirola</t>
        </is>
      </c>
      <c r="C537" t="inlineStr">
        <is>
          <t xml:space="preserve">Fuengirola</t>
        </is>
      </c>
      <c r="D537">
        <v>210000</v>
      </c>
      <c r="E537" t="inlineStr">
        <is>
          <t xml:space="preserve">41.00</t>
        </is>
      </c>
      <c r="F537">
        <v>5121.9512195122</v>
      </c>
      <c r="G537">
        <v>4540</v>
      </c>
      <c r="H537">
        <v>186140</v>
      </c>
      <c r="I537">
        <v>-23860</v>
      </c>
      <c r="J537">
        <v>-0.12818308799828</v>
      </c>
      <c r="K537">
        <f>IFERROR(ROUND(D537-MAX(I537,0)*03_Assumptions!$B$37,0),"")</f>
      </c>
      <c r="L537">
        <v>0</v>
      </c>
      <c r="M537"/>
      <c r="N537">
        <v>3</v>
      </c>
      <c r="O537"/>
      <c r="P537" t="inlineStr">
        <is>
          <t xml:space="preserve">represents a unique opportunity</t>
        </is>
      </c>
      <c r="Q537"/>
      <c r="R537" t="inlineStr">
        <is>
          <t xml:space="preserve">Idealista</t>
        </is>
      </c>
    </row>
    <row r="538">
      <c r="A538" t="inlineStr">
        <is>
          <t xml:space="preserve">HTC-59580000000003</t>
        </is>
      </c>
      <c r="B538" t="inlineStr">
        <is>
          <t xml:space="preserve">Piso en Calle alameda brisas (bah marb) 6. Exclusiva vivienda en residencial vista hermosa urbanización ba</t>
        </is>
      </c>
      <c r="C538" t="inlineStr">
        <is>
          <t xml:space="preserve">Marbella</t>
        </is>
      </c>
      <c r="D538">
        <v>940000</v>
      </c>
      <c r="E538" t="inlineStr">
        <is>
          <t xml:space="preserve">168.00</t>
        </is>
      </c>
      <c r="F538">
        <v>5595.2380952381</v>
      </c>
      <c r="G538">
        <v>4951.92</v>
      </c>
      <c r="H538">
        <v>831923</v>
      </c>
      <c r="I538">
        <v>-108077</v>
      </c>
      <c r="J538">
        <v>-0.12991286112015</v>
      </c>
      <c r="K538">
        <f>IFERROR(ROUND(D538-MAX(I538,0)*03_Assumptions!$B$37,0),"")</f>
      </c>
      <c r="L538">
        <v>0</v>
      </c>
      <c r="M538"/>
      <c r="N538">
        <v>3</v>
      </c>
      <c r="O538"/>
      <c r="P538"/>
      <c r="Q538"/>
      <c r="R538" t="inlineStr">
        <is>
          <t xml:space="preserve">Habitaclia</t>
        </is>
      </c>
    </row>
    <row r="539">
      <c r="A539" t="inlineStr">
        <is>
          <t xml:space="preserve">YAE-jht::real-estate::60515-112401852</t>
        </is>
      </c>
      <c r="B539" t="inlineStr">
        <is>
          <t xml:space="preserve">Estudio en alquiler en paseo De la Castellana, Cuatro Caminos en Tetuán en Madrid</t>
        </is>
      </c>
      <c r="C539" t="inlineStr">
        <is>
          <t xml:space="preserve">Madrid</t>
        </is>
      </c>
      <c r="D539">
        <v>1000</v>
      </c>
      <c r="E539" t="inlineStr">
        <is>
          <t xml:space="preserve">26.00</t>
        </is>
      </c>
      <c r="F539">
        <v>38.461538461538</v>
      </c>
      <c r="G539">
        <v>34</v>
      </c>
      <c r="H539">
        <v>884</v>
      </c>
      <c r="I539">
        <v>-116</v>
      </c>
      <c r="J539">
        <v>-0.13122171945701</v>
      </c>
      <c r="K539">
        <f>IFERROR(ROUND(D539-MAX(I539,0)*03_Assumptions!$B$37,0),"")</f>
      </c>
      <c r="L539">
        <v>0</v>
      </c>
      <c r="M539"/>
      <c r="N539">
        <v>3</v>
      </c>
      <c r="O539"/>
      <c r="P539"/>
      <c r="Q539"/>
      <c r="R539" t="inlineStr">
        <is>
          <t xml:space="preserve">Yaencontre</t>
        </is>
      </c>
    </row>
    <row r="540">
      <c r="A540" t="inlineStr">
        <is>
          <t xml:space="preserve">HTC-23972000001908</t>
        </is>
      </c>
      <c r="B540" t="inlineStr">
        <is>
          <t xml:space="preserve">Ático Lugar nagueles. Ático-dúplex en milla de oro - marbella club</t>
        </is>
      </c>
      <c r="C540" t="inlineStr">
        <is>
          <t xml:space="preserve">Marbella</t>
        </is>
      </c>
      <c r="D540">
        <v>875000</v>
      </c>
      <c r="E540" t="inlineStr">
        <is>
          <t xml:space="preserve">156.00</t>
        </is>
      </c>
      <c r="F540">
        <v>5608.9743589744</v>
      </c>
      <c r="G540">
        <v>4951.92</v>
      </c>
      <c r="H540">
        <v>772500</v>
      </c>
      <c r="I540">
        <v>-102500</v>
      </c>
      <c r="J540">
        <v>-0.13268678794778</v>
      </c>
      <c r="K540">
        <f>IFERROR(ROUND(D540-MAX(I540,0)*03_Assumptions!$B$37,0),"")</f>
      </c>
      <c r="L540">
        <v>0</v>
      </c>
      <c r="M540"/>
      <c r="N540">
        <v>3</v>
      </c>
      <c r="O540"/>
      <c r="P540"/>
      <c r="Q540"/>
      <c r="R540" t="inlineStr">
        <is>
          <t xml:space="preserve">Habitaclia</t>
        </is>
      </c>
    </row>
    <row r="541">
      <c r="A541" t="inlineStr">
        <is>
          <t xml:space="preserve">HTC-24415000002057</t>
        </is>
      </c>
      <c r="B541" t="inlineStr">
        <is>
          <t xml:space="preserve">Planta baja en Calle los gladiolos 1</t>
        </is>
      </c>
      <c r="C541" t="inlineStr">
        <is>
          <t xml:space="preserve">Marbella</t>
        </is>
      </c>
      <c r="D541">
        <v>629000</v>
      </c>
      <c r="E541" t="inlineStr">
        <is>
          <t xml:space="preserve">112.00</t>
        </is>
      </c>
      <c r="F541">
        <v>5616.0714285714</v>
      </c>
      <c r="G541">
        <v>4951.92</v>
      </c>
      <c r="H541">
        <v>554615</v>
      </c>
      <c r="I541">
        <v>-74385</v>
      </c>
      <c r="J541">
        <v>-0.13411998347538</v>
      </c>
      <c r="K541">
        <f>IFERROR(ROUND(D541-MAX(I541,0)*03_Assumptions!$B$37,0),"")</f>
      </c>
      <c r="L541">
        <v>0</v>
      </c>
      <c r="M541"/>
      <c r="N541">
        <v>3</v>
      </c>
      <c r="O541"/>
      <c r="P541"/>
      <c r="Q541"/>
      <c r="R541" t="inlineStr">
        <is>
          <t xml:space="preserve">Habitaclia</t>
        </is>
      </c>
    </row>
    <row r="542">
      <c r="A542" t="inlineStr">
        <is>
          <t xml:space="preserve">FTC-160336214</t>
        </is>
      </c>
      <c r="B542" t="inlineStr">
        <is>
          <t xml:space="preserve">Casa o chalet en CEFEO-HAZA DEL CONDE, 4, Los Naranjos</t>
        </is>
      </c>
      <c r="C542" t="inlineStr">
        <is>
          <t xml:space="preserve">Marbella</t>
        </is>
      </c>
      <c r="D542">
        <v>3990000</v>
      </c>
      <c r="E542" t="inlineStr">
        <is>
          <t xml:space="preserve">710.00</t>
        </is>
      </c>
      <c r="F542">
        <v>5619.7183098592</v>
      </c>
      <c r="G542">
        <v>4951.92</v>
      </c>
      <c r="H542">
        <v>3515863</v>
      </c>
      <c r="I542">
        <v>-474137</v>
      </c>
      <c r="J542">
        <v>-0.13485644151342</v>
      </c>
      <c r="K542">
        <f>IFERROR(ROUND(D542-MAX(I542,0)*03_Assumptions!$B$37,0),"")</f>
      </c>
      <c r="L542">
        <v>0</v>
      </c>
      <c r="M542"/>
      <c r="N542">
        <v>3</v>
      </c>
      <c r="O542"/>
      <c r="P542"/>
      <c r="Q542"/>
      <c r="R542" t="inlineStr">
        <is>
          <t xml:space="preserve">Fotocasa</t>
        </is>
      </c>
    </row>
    <row r="543">
      <c r="A543" t="inlineStr">
        <is>
          <t xml:space="preserve">IDL-112401666</t>
        </is>
      </c>
      <c r="B543" t="inlineStr">
        <is>
          <t xml:space="preserve">Flat / apartment in Cerro blanco, Nueva Andalucía, Marbella</t>
        </is>
      </c>
      <c r="C543" t="inlineStr">
        <is>
          <t xml:space="preserve">Marbella</t>
        </is>
      </c>
      <c r="D543">
        <v>770000</v>
      </c>
      <c r="E543" t="inlineStr">
        <is>
          <t xml:space="preserve">137.00</t>
        </is>
      </c>
      <c r="F543">
        <v>5620.4379562044</v>
      </c>
      <c r="G543">
        <v>4951.92</v>
      </c>
      <c r="H543">
        <v>678413</v>
      </c>
      <c r="I543">
        <v>-91587</v>
      </c>
      <c r="J543">
        <v>-0.13500176824431</v>
      </c>
      <c r="K543">
        <f>IFERROR(ROUND(D543-MAX(I543,0)*03_Assumptions!$B$37,0),"")</f>
      </c>
      <c r="L543">
        <v>0</v>
      </c>
      <c r="M543"/>
      <c r="N543">
        <v>3</v>
      </c>
      <c r="O543">
        <v>0</v>
      </c>
      <c r="P543" t="inlineStr">
        <is>
          <t xml:space="preserve">An excellent opportunity as a permanent residence, holiday home or investment property</t>
        </is>
      </c>
      <c r="Q543"/>
      <c r="R543" t="inlineStr">
        <is>
          <t xml:space="preserve">Idealista</t>
        </is>
      </c>
    </row>
    <row r="544">
      <c r="A544" t="inlineStr">
        <is>
          <t xml:space="preserve">HTC-37443000000420</t>
        </is>
      </c>
      <c r="B544" t="inlineStr">
        <is>
          <t xml:space="preserve">Piso en Urbanizacion medina garden 7. Exclusivo apartamento de 2 dormitorios en el corazón de puerto b</t>
        </is>
      </c>
      <c r="C544" t="inlineStr">
        <is>
          <t xml:space="preserve">Marbella</t>
        </is>
      </c>
      <c r="D544">
        <v>675000</v>
      </c>
      <c r="E544" t="inlineStr">
        <is>
          <t xml:space="preserve">120.00</t>
        </is>
      </c>
      <c r="F544">
        <v>5625</v>
      </c>
      <c r="G544">
        <v>4951.92</v>
      </c>
      <c r="H544">
        <v>594230</v>
      </c>
      <c r="I544">
        <v>-80770</v>
      </c>
      <c r="J544">
        <v>-0.13592303591334</v>
      </c>
      <c r="K544">
        <f>IFERROR(ROUND(D544-MAX(I544,0)*03_Assumptions!$B$37,0),"")</f>
      </c>
      <c r="L544">
        <v>0</v>
      </c>
      <c r="M544"/>
      <c r="N544">
        <v>3</v>
      </c>
      <c r="O544"/>
      <c r="P544"/>
      <c r="Q544"/>
      <c r="R544" t="inlineStr">
        <is>
          <t xml:space="preserve">Habitaclia</t>
        </is>
      </c>
    </row>
    <row r="545">
      <c r="A545" t="inlineStr">
        <is>
          <t xml:space="preserve">HTC-22179000001476</t>
        </is>
      </c>
      <c r="B545" t="inlineStr">
        <is>
          <t xml:space="preserve">Piso en Urbanizacion n andalucia j 9. Espectacular apartamento de diseño con gran terraza y vistas abi</t>
        </is>
      </c>
      <c r="C545" t="inlineStr">
        <is>
          <t xml:space="preserve">Marbella</t>
        </is>
      </c>
      <c r="D545">
        <v>850000</v>
      </c>
      <c r="E545" t="inlineStr">
        <is>
          <t xml:space="preserve">151.00</t>
        </is>
      </c>
      <c r="F545">
        <v>5629.1390728477</v>
      </c>
      <c r="G545">
        <v>4951.92</v>
      </c>
      <c r="H545">
        <v>747740</v>
      </c>
      <c r="I545">
        <v>-102260</v>
      </c>
      <c r="J545">
        <v>-0.1367588880369</v>
      </c>
      <c r="K545">
        <f>IFERROR(ROUND(D545-MAX(I545,0)*03_Assumptions!$B$37,0),"")</f>
      </c>
      <c r="L545">
        <v>0</v>
      </c>
      <c r="M545"/>
      <c r="N545">
        <v>3</v>
      </c>
      <c r="O545"/>
      <c r="P545"/>
      <c r="Q545"/>
      <c r="R545" t="inlineStr">
        <is>
          <t xml:space="preserve">Habitaclia</t>
        </is>
      </c>
    </row>
    <row r="546">
      <c r="A546" t="inlineStr">
        <is>
          <t xml:space="preserve">HTC-23972000001894</t>
        </is>
      </c>
      <c r="B546" t="inlineStr">
        <is>
          <t xml:space="preserve">Piso Calle pablo casals. Apartamento en la fontanilla, marbella centro</t>
        </is>
      </c>
      <c r="C546" t="inlineStr">
        <is>
          <t xml:space="preserve">Marbella</t>
        </is>
      </c>
      <c r="D546">
        <v>625000</v>
      </c>
      <c r="E546" t="inlineStr">
        <is>
          <t xml:space="preserve">111.00</t>
        </is>
      </c>
      <c r="F546">
        <v>5630.6306306306</v>
      </c>
      <c r="G546">
        <v>4951.92</v>
      </c>
      <c r="H546">
        <v>549663</v>
      </c>
      <c r="I546">
        <v>-75337</v>
      </c>
      <c r="J546">
        <v>-0.13706009600935</v>
      </c>
      <c r="K546">
        <f>IFERROR(ROUND(D546-MAX(I546,0)*03_Assumptions!$B$37,0),"")</f>
      </c>
      <c r="L546">
        <v>0</v>
      </c>
      <c r="M546"/>
      <c r="N546">
        <v>3</v>
      </c>
      <c r="O546"/>
      <c r="P546"/>
      <c r="Q546"/>
      <c r="R546" t="inlineStr">
        <is>
          <t xml:space="preserve">Habitaclia</t>
        </is>
      </c>
    </row>
    <row r="547">
      <c r="A547" t="inlineStr">
        <is>
          <t xml:space="preserve">YAE-jht::real-estate::42651-112331357</t>
        </is>
      </c>
      <c r="B547" t="inlineStr">
        <is>
          <t xml:space="preserve">Piso en venta en calle Santiago de Compostela, Linda Vista-Nueva Alcántara-Cortijo Blanco en San Pedro de Alcántara en Marbella</t>
        </is>
      </c>
      <c r="C547" t="inlineStr">
        <is>
          <t xml:space="preserve">Marbella</t>
        </is>
      </c>
      <c r="D547">
        <v>535000</v>
      </c>
      <c r="E547" t="inlineStr">
        <is>
          <t xml:space="preserve">95.00</t>
        </is>
      </c>
      <c r="F547">
        <v>5631.5789473684</v>
      </c>
      <c r="G547">
        <v>4951.92</v>
      </c>
      <c r="H547">
        <v>470432</v>
      </c>
      <c r="I547">
        <v>-64568</v>
      </c>
      <c r="J547">
        <v>-0.13725160086763</v>
      </c>
      <c r="K547">
        <f>IFERROR(ROUND(D547-MAX(I547,0)*03_Assumptions!$B$37,0),"")</f>
      </c>
      <c r="L547">
        <v>0</v>
      </c>
      <c r="M547"/>
      <c r="N547">
        <v>3</v>
      </c>
      <c r="O547"/>
      <c r="P547"/>
      <c r="Q547"/>
      <c r="R547" t="inlineStr">
        <is>
          <t xml:space="preserve">Yaencontre</t>
        </is>
      </c>
    </row>
    <row r="548">
      <c r="A548" t="inlineStr">
        <is>
          <t xml:space="preserve">YAE-jht::real-estate::83067-promo-5-112379441</t>
        </is>
      </c>
      <c r="B548" t="inlineStr">
        <is>
          <t xml:space="preserve">Piso en venta en avenida Pablo Ruiz Picasso, San Pedro Pueblo en San Pedro de Alcántara en Marbella</t>
        </is>
      </c>
      <c r="C548" t="inlineStr">
        <is>
          <t xml:space="preserve">Marbella</t>
        </is>
      </c>
      <c r="D548">
        <v>671200</v>
      </c>
      <c r="E548" t="inlineStr">
        <is>
          <t xml:space="preserve">119.00</t>
        </is>
      </c>
      <c r="F548">
        <v>5640.3361344538</v>
      </c>
      <c r="G548">
        <v>4951.92</v>
      </c>
      <c r="H548">
        <v>589278</v>
      </c>
      <c r="I548">
        <v>-81922</v>
      </c>
      <c r="J548">
        <v>-0.13902004363031</v>
      </c>
      <c r="K548">
        <f>IFERROR(ROUND(D548-MAX(I548,0)*03_Assumptions!$B$37,0),"")</f>
      </c>
      <c r="L548">
        <v>0</v>
      </c>
      <c r="M548"/>
      <c r="N548">
        <v>3</v>
      </c>
      <c r="O548"/>
      <c r="P548"/>
      <c r="Q548"/>
      <c r="R548" t="inlineStr">
        <is>
          <t xml:space="preserve">Yaencontre</t>
        </is>
      </c>
    </row>
    <row r="549">
      <c r="A549" t="inlineStr">
        <is>
          <t xml:space="preserve">IDL-112379441</t>
        </is>
      </c>
      <c r="B549" t="inlineStr">
        <is>
          <t xml:space="preserve">Flat / apartment in Avenida Pablo Ruiz Picasso Nn, San Pedro Pueblo, Marbella</t>
        </is>
      </c>
      <c r="C549" t="inlineStr">
        <is>
          <t xml:space="preserve">Marbella</t>
        </is>
      </c>
      <c r="D549">
        <v>671200</v>
      </c>
      <c r="E549" t="inlineStr">
        <is>
          <t xml:space="preserve">119.00</t>
        </is>
      </c>
      <c r="F549">
        <v>5640.3361344538</v>
      </c>
      <c r="G549">
        <v>4951.92</v>
      </c>
      <c r="H549">
        <v>589278</v>
      </c>
      <c r="I549">
        <v>-81922</v>
      </c>
      <c r="J549">
        <v>-0.13902004363031</v>
      </c>
      <c r="K549">
        <f>IFERROR(ROUND(D549-MAX(I549,0)*03_Assumptions!$B$37,0),"")</f>
      </c>
      <c r="L549">
        <v>0</v>
      </c>
      <c r="M549"/>
      <c r="N549">
        <v>4</v>
      </c>
      <c r="O549"/>
      <c r="P549"/>
      <c r="Q549"/>
      <c r="R549" t="inlineStr">
        <is>
          <t xml:space="preserve">Idealista</t>
        </is>
      </c>
    </row>
    <row r="550">
      <c r="A550" t="inlineStr">
        <is>
          <t xml:space="preserve">YAE-jht::real-estate::83067-promo-5-112379443</t>
        </is>
      </c>
      <c r="B550" t="inlineStr">
        <is>
          <t xml:space="preserve">Piso en venta en avenida Pablo Ruiz Picasso, San Pedro Pueblo en San Pedro de Alcántara en Marbella</t>
        </is>
      </c>
      <c r="C550" t="inlineStr">
        <is>
          <t xml:space="preserve">Marbella</t>
        </is>
      </c>
      <c r="D550">
        <v>688250</v>
      </c>
      <c r="E550" t="inlineStr">
        <is>
          <t xml:space="preserve">122.00</t>
        </is>
      </c>
      <c r="F550">
        <v>5641.393442623</v>
      </c>
      <c r="G550">
        <v>4951.92</v>
      </c>
      <c r="H550">
        <v>604134</v>
      </c>
      <c r="I550">
        <v>-84116</v>
      </c>
      <c r="J550">
        <v>-0.13923355842238</v>
      </c>
      <c r="K550">
        <f>IFERROR(ROUND(D550-MAX(I550,0)*03_Assumptions!$B$37,0),"")</f>
      </c>
      <c r="L550">
        <v>0</v>
      </c>
      <c r="M550"/>
      <c r="N550">
        <v>3</v>
      </c>
      <c r="O550"/>
      <c r="P550"/>
      <c r="Q550"/>
      <c r="R550" t="inlineStr">
        <is>
          <t xml:space="preserve">Yaencontre</t>
        </is>
      </c>
    </row>
    <row r="551">
      <c r="A551" t="inlineStr">
        <is>
          <t xml:space="preserve">IDL-112379443</t>
        </is>
      </c>
      <c r="B551" t="inlineStr">
        <is>
          <t xml:space="preserve">Flat / apartment in Avenida Pablo Ruiz Picasso Nn, San Pedro Pueblo, Marbella</t>
        </is>
      </c>
      <c r="C551" t="inlineStr">
        <is>
          <t xml:space="preserve">Marbella</t>
        </is>
      </c>
      <c r="D551">
        <v>688250</v>
      </c>
      <c r="E551" t="inlineStr">
        <is>
          <t xml:space="preserve">122.00</t>
        </is>
      </c>
      <c r="F551">
        <v>5641.393442623</v>
      </c>
      <c r="G551">
        <v>4951.92</v>
      </c>
      <c r="H551">
        <v>604134</v>
      </c>
      <c r="I551">
        <v>-84116</v>
      </c>
      <c r="J551">
        <v>-0.13923355842238</v>
      </c>
      <c r="K551">
        <f>IFERROR(ROUND(D551-MAX(I551,0)*03_Assumptions!$B$37,0),"")</f>
      </c>
      <c r="L551">
        <v>0</v>
      </c>
      <c r="M551"/>
      <c r="N551">
        <v>4</v>
      </c>
      <c r="O551"/>
      <c r="P551"/>
      <c r="Q551"/>
      <c r="R551" t="inlineStr">
        <is>
          <t xml:space="preserve">Idealista</t>
        </is>
      </c>
    </row>
    <row r="552">
      <c r="A552" t="inlineStr">
        <is>
          <t xml:space="preserve">IDL-112397729</t>
        </is>
      </c>
      <c r="B552" t="inlineStr">
        <is>
          <t xml:space="preserve">Flat / apartment in Calle de la Pasa, 4, Palacio, Madrid</t>
        </is>
      </c>
      <c r="C552" t="inlineStr">
        <is>
          <t xml:space="preserve">Madrid</t>
        </is>
      </c>
      <c r="D552">
        <v>1550</v>
      </c>
      <c r="E552" t="inlineStr">
        <is>
          <t xml:space="preserve">40.00</t>
        </is>
      </c>
      <c r="F552">
        <v>38.75</v>
      </c>
      <c r="G552">
        <v>34</v>
      </c>
      <c r="H552">
        <v>1360</v>
      </c>
      <c r="I552">
        <v>-190</v>
      </c>
      <c r="J552">
        <v>-0.13970588235294</v>
      </c>
      <c r="K552">
        <f>IFERROR(ROUND(D552-MAX(I552,0)*03_Assumptions!$B$37,0),"")</f>
      </c>
      <c r="L552">
        <v>0</v>
      </c>
      <c r="M552"/>
      <c r="N552">
        <v>4</v>
      </c>
      <c r="O552"/>
      <c r="P552"/>
      <c r="Q552"/>
      <c r="R552" t="inlineStr">
        <is>
          <t xml:space="preserve">Idealista</t>
        </is>
      </c>
    </row>
    <row r="553">
      <c r="A553" t="inlineStr">
        <is>
          <t xml:space="preserve">IDL-112394065</t>
        </is>
      </c>
      <c r="B553" t="inlineStr">
        <is>
          <t xml:space="preserve">Detached house in Huerta del Prado-La Montua, Marbella</t>
        </is>
      </c>
      <c r="C553" t="inlineStr">
        <is>
          <t xml:space="preserve">Marbella</t>
        </is>
      </c>
      <c r="D553">
        <v>3000000</v>
      </c>
      <c r="E553" t="inlineStr">
        <is>
          <t xml:space="preserve">531.00</t>
        </is>
      </c>
      <c r="F553">
        <v>5649.7175141243</v>
      </c>
      <c r="G553">
        <v>4951.92</v>
      </c>
      <c r="H553">
        <v>2629470</v>
      </c>
      <c r="I553">
        <v>-370530</v>
      </c>
      <c r="J553">
        <v>-0.14091453701277</v>
      </c>
      <c r="K553">
        <f>IFERROR(ROUND(D553-MAX(I553,0)*03_Assumptions!$B$37,0),"")</f>
      </c>
      <c r="L553">
        <v>0</v>
      </c>
      <c r="M553"/>
      <c r="N553">
        <v>3</v>
      </c>
      <c r="O553"/>
      <c r="P553"/>
      <c r="Q553"/>
      <c r="R553" t="inlineStr">
        <is>
          <t xml:space="preserve">Idealista</t>
        </is>
      </c>
    </row>
    <row r="554">
      <c r="A554" t="inlineStr">
        <is>
          <t xml:space="preserve">YAE-jht::real-estate::83067-promo-5-112379440</t>
        </is>
      </c>
      <c r="B554" t="inlineStr">
        <is>
          <t xml:space="preserve">Piso en venta en avenida Pablo Ruiz Picasso, San Pedro Pueblo en San Pedro de Alcántara en Marbella</t>
        </is>
      </c>
      <c r="C554" t="inlineStr">
        <is>
          <t xml:space="preserve">Marbella</t>
        </is>
      </c>
      <c r="D554">
        <v>685000</v>
      </c>
      <c r="E554" t="inlineStr">
        <is>
          <t xml:space="preserve">121.00</t>
        </is>
      </c>
      <c r="F554">
        <v>5661.1570247934</v>
      </c>
      <c r="G554">
        <v>4951.92</v>
      </c>
      <c r="H554">
        <v>599182</v>
      </c>
      <c r="I554">
        <v>-85818</v>
      </c>
      <c r="J554">
        <v>-0.14322465322408</v>
      </c>
      <c r="K554">
        <f>IFERROR(ROUND(D554-MAX(I554,0)*03_Assumptions!$B$37,0),"")</f>
      </c>
      <c r="L554">
        <v>0</v>
      </c>
      <c r="M554"/>
      <c r="N554">
        <v>3</v>
      </c>
      <c r="O554"/>
      <c r="P554"/>
      <c r="Q554"/>
      <c r="R554" t="inlineStr">
        <is>
          <t xml:space="preserve">Yaencontre</t>
        </is>
      </c>
    </row>
    <row r="555">
      <c r="A555" t="inlineStr">
        <is>
          <t xml:space="preserve">IDL-112379440</t>
        </is>
      </c>
      <c r="B555" t="inlineStr">
        <is>
          <t xml:space="preserve">Flat / apartment in Avenida Pablo Ruiz Picasso Nn, San Pedro Pueblo, Marbella</t>
        </is>
      </c>
      <c r="C555" t="inlineStr">
        <is>
          <t xml:space="preserve">Marbella</t>
        </is>
      </c>
      <c r="D555">
        <v>685000</v>
      </c>
      <c r="E555" t="inlineStr">
        <is>
          <t xml:space="preserve">121.00</t>
        </is>
      </c>
      <c r="F555">
        <v>5661.1570247934</v>
      </c>
      <c r="G555">
        <v>4951.92</v>
      </c>
      <c r="H555">
        <v>599182</v>
      </c>
      <c r="I555">
        <v>-85818</v>
      </c>
      <c r="J555">
        <v>-0.14322465322408</v>
      </c>
      <c r="K555">
        <f>IFERROR(ROUND(D555-MAX(I555,0)*03_Assumptions!$B$37,0),"")</f>
      </c>
      <c r="L555">
        <v>0</v>
      </c>
      <c r="M555"/>
      <c r="N555">
        <v>4</v>
      </c>
      <c r="O555"/>
      <c r="P555"/>
      <c r="Q555"/>
      <c r="R555" t="inlineStr">
        <is>
          <t xml:space="preserve">Idealista</t>
        </is>
      </c>
    </row>
    <row r="556">
      <c r="A556" t="inlineStr">
        <is>
          <t xml:space="preserve">IDL-112395983</t>
        </is>
      </c>
      <c r="B556" t="inlineStr">
        <is>
          <t xml:space="preserve">Detached house in Urbanización Marbesa, Marbesa, Marbella</t>
        </is>
      </c>
      <c r="C556" t="inlineStr">
        <is>
          <t xml:space="preserve">Marbella</t>
        </is>
      </c>
      <c r="D556">
        <v>3690000</v>
      </c>
      <c r="E556" t="inlineStr">
        <is>
          <t xml:space="preserve">651.00</t>
        </is>
      </c>
      <c r="F556">
        <v>5668.202764977</v>
      </c>
      <c r="G556">
        <v>4951.92</v>
      </c>
      <c r="H556">
        <v>3223700</v>
      </c>
      <c r="I556">
        <v>-466300</v>
      </c>
      <c r="J556">
        <v>-0.14464748319378</v>
      </c>
      <c r="K556">
        <f>IFERROR(ROUND(D556-MAX(I556,0)*03_Assumptions!$B$37,0),"")</f>
      </c>
      <c r="L556">
        <v>0</v>
      </c>
      <c r="M556"/>
      <c r="N556">
        <v>4</v>
      </c>
      <c r="O556"/>
      <c r="P556"/>
      <c r="Q556"/>
      <c r="R556" t="inlineStr">
        <is>
          <t xml:space="preserve">Idealista</t>
        </is>
      </c>
    </row>
    <row r="557">
      <c r="A557" t="inlineStr">
        <is>
          <t xml:space="preserve">YAE-jht::real-estate::92303-112355150</t>
        </is>
      </c>
      <c r="B557" t="inlineStr">
        <is>
          <t xml:space="preserve">Piso en venta en calle Las Ventas, Nueva Andalucía en Nueva Andalucía en Marbella</t>
        </is>
      </c>
      <c r="C557" t="inlineStr">
        <is>
          <t xml:space="preserve">Marbella</t>
        </is>
      </c>
      <c r="D557">
        <v>675000</v>
      </c>
      <c r="E557" t="inlineStr">
        <is>
          <t xml:space="preserve">119.00</t>
        </is>
      </c>
      <c r="F557">
        <v>5672.268907563</v>
      </c>
      <c r="G557">
        <v>4951.92</v>
      </c>
      <c r="H557">
        <v>589278</v>
      </c>
      <c r="I557">
        <v>-85722</v>
      </c>
      <c r="J557">
        <v>-0.14546860764371</v>
      </c>
      <c r="K557">
        <f>IFERROR(ROUND(D557-MAX(I557,0)*03_Assumptions!$B$37,0),"")</f>
      </c>
      <c r="L557">
        <v>0</v>
      </c>
      <c r="M557"/>
      <c r="N557">
        <v>3</v>
      </c>
      <c r="O557"/>
      <c r="P557"/>
      <c r="Q557"/>
      <c r="R557" t="inlineStr">
        <is>
          <t xml:space="preserve">Yaencontre</t>
        </is>
      </c>
    </row>
    <row r="558">
      <c r="A558" t="inlineStr">
        <is>
          <t xml:space="preserve">YAE-jht::real-estate::83067-promo-5-112379402</t>
        </is>
      </c>
      <c r="B558" t="inlineStr">
        <is>
          <t xml:space="preserve">Piso en venta en avenida Pablo Ruiz Picasso, San Pedro Pueblo en San Pedro de Alcántara en Marbella</t>
        </is>
      </c>
      <c r="C558" t="inlineStr">
        <is>
          <t xml:space="preserve">Marbella</t>
        </is>
      </c>
      <c r="D558">
        <v>692500</v>
      </c>
      <c r="E558" t="inlineStr">
        <is>
          <t xml:space="preserve">122.00</t>
        </is>
      </c>
      <c r="F558">
        <v>5676.2295081967</v>
      </c>
      <c r="G558">
        <v>4951.92</v>
      </c>
      <c r="H558">
        <v>604134</v>
      </c>
      <c r="I558">
        <v>-88366</v>
      </c>
      <c r="J558">
        <v>-0.14626841875408</v>
      </c>
      <c r="K558">
        <f>IFERROR(ROUND(D558-MAX(I558,0)*03_Assumptions!$B$37,0),"")</f>
      </c>
      <c r="L558">
        <v>0</v>
      </c>
      <c r="M558"/>
      <c r="N558">
        <v>3</v>
      </c>
      <c r="O558"/>
      <c r="P558"/>
      <c r="Q558"/>
      <c r="R558" t="inlineStr">
        <is>
          <t xml:space="preserve">Yaencontre</t>
        </is>
      </c>
    </row>
    <row r="559">
      <c r="A559" t="inlineStr">
        <is>
          <t xml:space="preserve">IDL-112379402</t>
        </is>
      </c>
      <c r="B559" t="inlineStr">
        <is>
          <t xml:space="preserve">Flat / apartment in Avenida Pablo Ruiz Picasso Nn, San Pedro Pueblo, Marbella</t>
        </is>
      </c>
      <c r="C559" t="inlineStr">
        <is>
          <t xml:space="preserve">Marbella</t>
        </is>
      </c>
      <c r="D559">
        <v>692500</v>
      </c>
      <c r="E559" t="inlineStr">
        <is>
          <t xml:space="preserve">122.00</t>
        </is>
      </c>
      <c r="F559">
        <v>5676.2295081967</v>
      </c>
      <c r="G559">
        <v>4951.92</v>
      </c>
      <c r="H559">
        <v>604134</v>
      </c>
      <c r="I559">
        <v>-88366</v>
      </c>
      <c r="J559">
        <v>-0.14626841875408</v>
      </c>
      <c r="K559">
        <f>IFERROR(ROUND(D559-MAX(I559,0)*03_Assumptions!$B$37,0),"")</f>
      </c>
      <c r="L559">
        <v>0</v>
      </c>
      <c r="M559"/>
      <c r="N559">
        <v>4</v>
      </c>
      <c r="O559"/>
      <c r="P559"/>
      <c r="Q559"/>
      <c r="R559" t="inlineStr">
        <is>
          <t xml:space="preserve">Idealista</t>
        </is>
      </c>
    </row>
    <row r="560">
      <c r="A560" t="inlineStr">
        <is>
          <t xml:space="preserve">FTC-20619047</t>
        </is>
      </c>
      <c r="B560" t="inlineStr">
        <is>
          <t xml:space="preserve">Obra Nueva  · Ático con terraza en Centro ciudad</t>
        </is>
      </c>
      <c r="C560" t="inlineStr">
        <is>
          <t xml:space="preserve">Fuengirola</t>
        </is>
      </c>
      <c r="D560">
        <v>343850</v>
      </c>
      <c r="E560" t="inlineStr">
        <is>
          <t xml:space="preserve">66.00</t>
        </is>
      </c>
      <c r="F560">
        <v>5209.8484848485</v>
      </c>
      <c r="G560">
        <v>4540</v>
      </c>
      <c r="H560">
        <v>299640</v>
      </c>
      <c r="I560">
        <v>-44210</v>
      </c>
      <c r="J560">
        <v>-0.14754371912962</v>
      </c>
      <c r="K560">
        <f>IFERROR(ROUND(D560-MAX(I560,0)*03_Assumptions!$B$37,0),"")</f>
      </c>
      <c r="L560">
        <v>0</v>
      </c>
      <c r="M560"/>
      <c r="N560">
        <v>3</v>
      </c>
      <c r="O560"/>
      <c r="P560"/>
      <c r="Q560"/>
      <c r="R560" t="inlineStr">
        <is>
          <t xml:space="preserve">Fotocasa</t>
        </is>
      </c>
    </row>
    <row r="561">
      <c r="A561" t="inlineStr">
        <is>
          <t xml:space="preserve">HTC-55419000000304</t>
        </is>
      </c>
      <c r="B561" t="inlineStr">
        <is>
          <t xml:space="preserve">Ático en Centro ciudad</t>
        </is>
      </c>
      <c r="C561" t="inlineStr">
        <is>
          <t xml:space="preserve">Fuengirola</t>
        </is>
      </c>
      <c r="D561">
        <v>343850</v>
      </c>
      <c r="E561" t="inlineStr">
        <is>
          <t xml:space="preserve">66.00</t>
        </is>
      </c>
      <c r="F561">
        <v>5209.8484848485</v>
      </c>
      <c r="G561">
        <v>4540</v>
      </c>
      <c r="H561">
        <v>299640</v>
      </c>
      <c r="I561">
        <v>-44210</v>
      </c>
      <c r="J561">
        <v>-0.14754371912962</v>
      </c>
      <c r="K561">
        <f>IFERROR(ROUND(D561-MAX(I561,0)*03_Assumptions!$B$37,0),"")</f>
      </c>
      <c r="L561">
        <v>0</v>
      </c>
      <c r="M561"/>
      <c r="N561">
        <v>3</v>
      </c>
      <c r="O561"/>
      <c r="P561"/>
      <c r="Q561"/>
      <c r="R561" t="inlineStr">
        <is>
          <t xml:space="preserve">Habitaclia</t>
        </is>
      </c>
    </row>
    <row r="562">
      <c r="A562" t="inlineStr">
        <is>
          <t xml:space="preserve">IDL-112400589</t>
        </is>
      </c>
      <c r="B562" t="inlineStr">
        <is>
          <t xml:space="preserve">Detached house in Calle Limones, Bello Horizonte-Lindasol, Marbella</t>
        </is>
      </c>
      <c r="C562" t="inlineStr">
        <is>
          <t xml:space="preserve">Marbella</t>
        </is>
      </c>
      <c r="D562">
        <v>1795000</v>
      </c>
      <c r="E562" t="inlineStr">
        <is>
          <t xml:space="preserve">315.00</t>
        </is>
      </c>
      <c r="F562">
        <v>5698.4126984127</v>
      </c>
      <c r="G562">
        <v>4951.92</v>
      </c>
      <c r="H562">
        <v>1559855</v>
      </c>
      <c r="I562">
        <v>-235145</v>
      </c>
      <c r="J562">
        <v>-0.15074813373655</v>
      </c>
      <c r="K562">
        <f>IFERROR(ROUND(D562-MAX(I562,0)*03_Assumptions!$B$37,0),"")</f>
      </c>
      <c r="L562">
        <v>0</v>
      </c>
      <c r="M562"/>
      <c r="N562">
        <v>3</v>
      </c>
      <c r="O562"/>
      <c r="P562"/>
      <c r="Q562"/>
      <c r="R562" t="inlineStr">
        <is>
          <t xml:space="preserve">Idealista</t>
        </is>
      </c>
    </row>
    <row r="563">
      <c r="A563" t="inlineStr">
        <is>
          <t xml:space="preserve">YAE-jht::real-estate::50779-112362492</t>
        </is>
      </c>
      <c r="B563" t="inlineStr">
        <is>
          <t xml:space="preserve">Piso en venta, Marbesa en Elviria-Cabopino en Marbella</t>
        </is>
      </c>
      <c r="C563" t="inlineStr">
        <is>
          <t xml:space="preserve">Marbella</t>
        </is>
      </c>
      <c r="D563">
        <v>349000</v>
      </c>
      <c r="E563" t="inlineStr">
        <is>
          <t xml:space="preserve">61.00</t>
        </is>
      </c>
      <c r="F563">
        <v>5721.3114754098</v>
      </c>
      <c r="G563">
        <v>4951.92</v>
      </c>
      <c r="H563">
        <v>302067</v>
      </c>
      <c r="I563">
        <v>-46933</v>
      </c>
      <c r="J563">
        <v>-0.15537235565394</v>
      </c>
      <c r="K563">
        <f>IFERROR(ROUND(D563-MAX(I563,0)*03_Assumptions!$B$37,0),"")</f>
      </c>
      <c r="L563">
        <v>0</v>
      </c>
      <c r="M563"/>
      <c r="N563">
        <v>3</v>
      </c>
      <c r="O563"/>
      <c r="P563" t="inlineStr">
        <is>
          <t xml:space="preserve">ofrece una excelente oportunidad</t>
        </is>
      </c>
      <c r="Q563"/>
      <c r="R563" t="inlineStr">
        <is>
          <t xml:space="preserve">Yaencontre</t>
        </is>
      </c>
    </row>
    <row r="564">
      <c r="A564" t="inlineStr">
        <is>
          <t xml:space="preserve">YAE-jht::real-estate::u15582020_57411130</t>
        </is>
      </c>
      <c r="B564" t="inlineStr">
        <is>
          <t xml:space="preserve">Apartamento en venta en calle Montemenor, Sierra Blanca en Nagüeles-Milla de Oro en Marbella</t>
        </is>
      </c>
      <c r="C564" t="inlineStr">
        <is>
          <t xml:space="preserve">Marbella</t>
        </is>
      </c>
      <c r="D564">
        <v>900000</v>
      </c>
      <c r="E564" t="inlineStr">
        <is>
          <t xml:space="preserve">157.00</t>
        </is>
      </c>
      <c r="F564">
        <v>5732.4840764331</v>
      </c>
      <c r="G564">
        <v>4951.92</v>
      </c>
      <c r="H564">
        <v>777451</v>
      </c>
      <c r="I564">
        <v>-122549</v>
      </c>
      <c r="J564">
        <v>-0.15762857163143</v>
      </c>
      <c r="K564">
        <f>IFERROR(ROUND(D564-MAX(I564,0)*03_Assumptions!$B$37,0),"")</f>
      </c>
      <c r="L564">
        <v>0</v>
      </c>
      <c r="M564"/>
      <c r="N564">
        <v>3</v>
      </c>
      <c r="O564"/>
      <c r="P564"/>
      <c r="Q564"/>
      <c r="R564" t="inlineStr">
        <is>
          <t xml:space="preserve">Yaencontre</t>
        </is>
      </c>
    </row>
    <row r="565">
      <c r="A565" t="inlineStr">
        <is>
          <t xml:space="preserve">HTC-59216000000026</t>
        </is>
      </c>
      <c r="B565" t="inlineStr">
        <is>
          <t xml:space="preserve">Apartamento en Los Pacos. Los pacos 1d</t>
        </is>
      </c>
      <c r="C565" t="inlineStr">
        <is>
          <t xml:space="preserve">Fuengirola</t>
        </is>
      </c>
      <c r="D565">
        <v>300000</v>
      </c>
      <c r="E565" t="inlineStr">
        <is>
          <t xml:space="preserve">57.00</t>
        </is>
      </c>
      <c r="F565">
        <v>5263.1578947368</v>
      </c>
      <c r="G565">
        <v>4540</v>
      </c>
      <c r="H565">
        <v>258780</v>
      </c>
      <c r="I565">
        <v>-41220</v>
      </c>
      <c r="J565">
        <v>-0.15928587989798</v>
      </c>
      <c r="K565">
        <f>IFERROR(ROUND(D565-MAX(I565,0)*03_Assumptions!$B$37,0),"")</f>
      </c>
      <c r="L565">
        <v>0</v>
      </c>
      <c r="M565"/>
      <c r="N565">
        <v>3</v>
      </c>
      <c r="O565"/>
      <c r="P565"/>
      <c r="Q565"/>
      <c r="R565" t="inlineStr">
        <is>
          <t xml:space="preserve">Habitaclia</t>
        </is>
      </c>
    </row>
    <row r="566">
      <c r="A566" t="inlineStr">
        <is>
          <t xml:space="preserve">HTC-59216000000006</t>
        </is>
      </c>
      <c r="B566" t="inlineStr">
        <is>
          <t xml:space="preserve">Apartamento en Los Pacos. Los pacos 1d</t>
        </is>
      </c>
      <c r="C566" t="inlineStr">
        <is>
          <t xml:space="preserve">Fuengirola</t>
        </is>
      </c>
      <c r="D566">
        <v>300000</v>
      </c>
      <c r="E566" t="inlineStr">
        <is>
          <t xml:space="preserve">57.00</t>
        </is>
      </c>
      <c r="F566">
        <v>5263.1578947368</v>
      </c>
      <c r="G566">
        <v>4540</v>
      </c>
      <c r="H566">
        <v>258780</v>
      </c>
      <c r="I566">
        <v>-41220</v>
      </c>
      <c r="J566">
        <v>-0.15928587989798</v>
      </c>
      <c r="K566">
        <f>IFERROR(ROUND(D566-MAX(I566,0)*03_Assumptions!$B$37,0),"")</f>
      </c>
      <c r="L566">
        <v>0</v>
      </c>
      <c r="M566"/>
      <c r="N566">
        <v>3</v>
      </c>
      <c r="O566"/>
      <c r="P566"/>
      <c r="Q566"/>
      <c r="R566" t="inlineStr">
        <is>
          <t xml:space="preserve">Habitaclia</t>
        </is>
      </c>
    </row>
    <row r="567">
      <c r="A567" t="inlineStr">
        <is>
          <t xml:space="preserve">HTC-52797000001553</t>
        </is>
      </c>
      <c r="B567" t="inlineStr">
        <is>
          <t xml:space="preserve">Apartamento en Nueva Alcántara</t>
        </is>
      </c>
      <c r="C567" t="inlineStr">
        <is>
          <t xml:space="preserve">Marbella</t>
        </is>
      </c>
      <c r="D567">
        <v>530000</v>
      </c>
      <c r="E567" t="inlineStr">
        <is>
          <t xml:space="preserve">92.00</t>
        </is>
      </c>
      <c r="F567">
        <v>5760.8695652174</v>
      </c>
      <c r="G567">
        <v>4951.92</v>
      </c>
      <c r="H567">
        <v>455577</v>
      </c>
      <c r="I567">
        <v>-74423</v>
      </c>
      <c r="J567">
        <v>-0.163360790404</v>
      </c>
      <c r="K567">
        <f>IFERROR(ROUND(D567-MAX(I567,0)*03_Assumptions!$B$37,0),"")</f>
      </c>
      <c r="L567">
        <v>0</v>
      </c>
      <c r="M567"/>
      <c r="N567">
        <v>3</v>
      </c>
      <c r="O567"/>
      <c r="P567"/>
      <c r="Q567"/>
      <c r="R567" t="inlineStr">
        <is>
          <t xml:space="preserve">Habitaclia</t>
        </is>
      </c>
    </row>
    <row r="568">
      <c r="A568" t="inlineStr">
        <is>
          <t xml:space="preserve">HTC-48647000001121</t>
        </is>
      </c>
      <c r="B568" t="inlineStr">
        <is>
          <t xml:space="preserve">Apartamento en Principe alfonso hohenloh 19. Apartamento con vistas al mar en la milla de oro.</t>
        </is>
      </c>
      <c r="C568" t="inlineStr">
        <is>
          <t xml:space="preserve">Marbella</t>
        </is>
      </c>
      <c r="D568">
        <v>890000</v>
      </c>
      <c r="E568" t="inlineStr">
        <is>
          <t xml:space="preserve">154.00</t>
        </is>
      </c>
      <c r="F568">
        <v>5779.2207792208</v>
      </c>
      <c r="G568">
        <v>4951.92</v>
      </c>
      <c r="H568">
        <v>762596</v>
      </c>
      <c r="I568">
        <v>-127404</v>
      </c>
      <c r="J568">
        <v>-0.16706666893261</v>
      </c>
      <c r="K568">
        <f>IFERROR(ROUND(D568-MAX(I568,0)*03_Assumptions!$B$37,0),"")</f>
      </c>
      <c r="L568">
        <v>0</v>
      </c>
      <c r="M568"/>
      <c r="N568">
        <v>3</v>
      </c>
      <c r="O568"/>
      <c r="P568"/>
      <c r="Q568"/>
      <c r="R568" t="inlineStr">
        <is>
          <t xml:space="preserve">Habitaclia</t>
        </is>
      </c>
    </row>
    <row r="569">
      <c r="A569" t="inlineStr">
        <is>
          <t xml:space="preserve">HTC-25151000000428</t>
        </is>
      </c>
      <c r="B569" t="inlineStr">
        <is>
          <t xml:space="preserve">Apartamento Calle aries. Luminosa y elegante planta baja en nueva andalucía.</t>
        </is>
      </c>
      <c r="C569" t="inlineStr">
        <is>
          <t xml:space="preserve">Marbella</t>
        </is>
      </c>
      <c r="D569">
        <v>630000</v>
      </c>
      <c r="E569" t="inlineStr">
        <is>
          <t xml:space="preserve">109.00</t>
        </is>
      </c>
      <c r="F569">
        <v>5779.8165137615</v>
      </c>
      <c r="G569">
        <v>4951.92</v>
      </c>
      <c r="H569">
        <v>539759</v>
      </c>
      <c r="I569">
        <v>-90241</v>
      </c>
      <c r="J569">
        <v>-0.1671869726816</v>
      </c>
      <c r="K569">
        <f>IFERROR(ROUND(D569-MAX(I569,0)*03_Assumptions!$B$37,0),"")</f>
      </c>
      <c r="L569">
        <v>0</v>
      </c>
      <c r="M569"/>
      <c r="N569">
        <v>3</v>
      </c>
      <c r="O569"/>
      <c r="P569"/>
      <c r="Q569"/>
      <c r="R569" t="inlineStr">
        <is>
          <t xml:space="preserve">Habitaclia</t>
        </is>
      </c>
    </row>
    <row r="570">
      <c r="A570" t="inlineStr">
        <is>
          <t xml:space="preserve">HTC-28239000000873</t>
        </is>
      </c>
      <c r="B570" t="inlineStr">
        <is>
          <t xml:space="preserve">Estudio en Prado del 14</t>
        </is>
      </c>
      <c r="C570" t="inlineStr">
        <is>
          <t xml:space="preserve">Marbella</t>
        </is>
      </c>
      <c r="D570">
        <v>185000</v>
      </c>
      <c r="E570" t="inlineStr">
        <is>
          <t xml:space="preserve">32.00</t>
        </is>
      </c>
      <c r="F570">
        <v>5781.25</v>
      </c>
      <c r="G570">
        <v>4951.92</v>
      </c>
      <c r="H570">
        <v>158461</v>
      </c>
      <c r="I570">
        <v>-26539</v>
      </c>
      <c r="J570">
        <v>-0.1674764535776</v>
      </c>
      <c r="K570">
        <f>IFERROR(ROUND(D570-MAX(I570,0)*03_Assumptions!$B$37,0),"")</f>
      </c>
      <c r="L570">
        <v>0</v>
      </c>
      <c r="M570"/>
      <c r="N570">
        <v>3</v>
      </c>
      <c r="O570"/>
      <c r="P570"/>
      <c r="Q570"/>
      <c r="R570" t="inlineStr">
        <is>
          <t xml:space="preserve">Habitaclia</t>
        </is>
      </c>
    </row>
    <row r="571">
      <c r="A571" t="inlineStr">
        <is>
          <t xml:space="preserve">YAE-jht::real-estate::86400-112388220</t>
        </is>
      </c>
      <c r="B571" t="inlineStr">
        <is>
          <t xml:space="preserve">Piso en venta, Alto de los Monteros en Rio Real-Los Monteros en Marbella</t>
        </is>
      </c>
      <c r="C571" t="inlineStr">
        <is>
          <t xml:space="preserve">Marbella</t>
        </is>
      </c>
      <c r="D571">
        <v>821000</v>
      </c>
      <c r="E571" t="inlineStr">
        <is>
          <t xml:space="preserve">142.00</t>
        </is>
      </c>
      <c r="F571">
        <v>5781.6901408451</v>
      </c>
      <c r="G571">
        <v>4951.92</v>
      </c>
      <c r="H571">
        <v>703173</v>
      </c>
      <c r="I571">
        <v>-117827</v>
      </c>
      <c r="J571">
        <v>-0.16756533644426</v>
      </c>
      <c r="K571">
        <f>IFERROR(ROUND(D571-MAX(I571,0)*03_Assumptions!$B$37,0),"")</f>
      </c>
      <c r="L571">
        <v>0</v>
      </c>
      <c r="M571"/>
      <c r="N571">
        <v>3</v>
      </c>
      <c r="O571"/>
      <c r="P571"/>
      <c r="Q571"/>
      <c r="R571" t="inlineStr">
        <is>
          <t xml:space="preserve">Yaencontre</t>
        </is>
      </c>
    </row>
    <row r="572">
      <c r="A572" t="inlineStr">
        <is>
          <t xml:space="preserve">FTC-190503474</t>
        </is>
      </c>
      <c r="B572" t="inlineStr">
        <is>
          <t xml:space="preserve">Planta baja con piscina en Elviria</t>
        </is>
      </c>
      <c r="C572" t="inlineStr">
        <is>
          <t xml:space="preserve">Marbella</t>
        </is>
      </c>
      <c r="D572">
        <v>1250000</v>
      </c>
      <c r="E572" t="inlineStr">
        <is>
          <t xml:space="preserve">216.00</t>
        </is>
      </c>
      <c r="F572">
        <v>5787.037037037</v>
      </c>
      <c r="G572">
        <v>4951.92</v>
      </c>
      <c r="H572">
        <v>1069615</v>
      </c>
      <c r="I572">
        <v>-180385</v>
      </c>
      <c r="J572">
        <v>-0.16864509867628</v>
      </c>
      <c r="K572">
        <f>IFERROR(ROUND(D572-MAX(I572,0)*03_Assumptions!$B$37,0),"")</f>
      </c>
      <c r="L572">
        <v>0</v>
      </c>
      <c r="M572"/>
      <c r="N572">
        <v>3</v>
      </c>
      <c r="O572"/>
      <c r="P572"/>
      <c r="Q572"/>
      <c r="R572" t="inlineStr">
        <is>
          <t xml:space="preserve">Fotocasa</t>
        </is>
      </c>
    </row>
    <row r="573">
      <c r="A573" t="inlineStr">
        <is>
          <t xml:space="preserve">HTC-23526000001297</t>
        </is>
      </c>
      <c r="B573" t="inlineStr">
        <is>
          <t xml:space="preserve">Planta baja en Elviria. Exclusivo complejo residencial en elviria hills, marbella</t>
        </is>
      </c>
      <c r="C573" t="inlineStr">
        <is>
          <t xml:space="preserve">Marbella</t>
        </is>
      </c>
      <c r="D573">
        <v>1250000</v>
      </c>
      <c r="E573" t="inlineStr">
        <is>
          <t xml:space="preserve">216.00</t>
        </is>
      </c>
      <c r="F573">
        <v>5787.037037037</v>
      </c>
      <c r="G573">
        <v>4951.92</v>
      </c>
      <c r="H573">
        <v>1069615</v>
      </c>
      <c r="I573">
        <v>-180385</v>
      </c>
      <c r="J573">
        <v>-0.16864509867628</v>
      </c>
      <c r="K573">
        <f>IFERROR(ROUND(D573-MAX(I573,0)*03_Assumptions!$B$37,0),"")</f>
      </c>
      <c r="L573">
        <v>0</v>
      </c>
      <c r="M573"/>
      <c r="N573">
        <v>3</v>
      </c>
      <c r="O573"/>
      <c r="P573"/>
      <c r="Q573"/>
      <c r="R573" t="inlineStr">
        <is>
          <t xml:space="preserve">Habitaclia</t>
        </is>
      </c>
    </row>
    <row r="574">
      <c r="A574" t="inlineStr">
        <is>
          <t xml:space="preserve">FTC-190150450</t>
        </is>
      </c>
      <c r="B574" t="inlineStr">
        <is>
          <t xml:space="preserve">Casa o chalet con piscina en Marbesa</t>
        </is>
      </c>
      <c r="C574" t="inlineStr">
        <is>
          <t xml:space="preserve">Marbella</t>
        </is>
      </c>
      <c r="D574">
        <v>3650000</v>
      </c>
      <c r="E574" t="inlineStr">
        <is>
          <t xml:space="preserve">630.00</t>
        </is>
      </c>
      <c r="F574">
        <v>5793.6507936508</v>
      </c>
      <c r="G574">
        <v>4951.92</v>
      </c>
      <c r="H574">
        <v>3119710</v>
      </c>
      <c r="I574">
        <v>-530290</v>
      </c>
      <c r="J574">
        <v>-0.16998069307477</v>
      </c>
      <c r="K574">
        <f>IFERROR(ROUND(D574-MAX(I574,0)*03_Assumptions!$B$37,0),"")</f>
      </c>
      <c r="L574">
        <v>0</v>
      </c>
      <c r="M574"/>
      <c r="N574">
        <v>3</v>
      </c>
      <c r="O574"/>
      <c r="P574"/>
      <c r="Q574"/>
      <c r="R574" t="inlineStr">
        <is>
          <t xml:space="preserve">Fotocasa</t>
        </is>
      </c>
    </row>
    <row r="575">
      <c r="A575" t="inlineStr">
        <is>
          <t xml:space="preserve">YAE-jht::real-estate::92341-112370686</t>
        </is>
      </c>
      <c r="B575" t="inlineStr">
        <is>
          <t xml:space="preserve">Piso en venta en calle Manuel de Falla, Linda Vista-Nueva Alcántara-Cortijo Blanco en San Pedro de Alcántara en Marbella</t>
        </is>
      </c>
      <c r="C575" t="inlineStr">
        <is>
          <t xml:space="preserve">Marbella</t>
        </is>
      </c>
      <c r="D575">
        <v>342000</v>
      </c>
      <c r="E575" t="inlineStr">
        <is>
          <t xml:space="preserve">59.00</t>
        </is>
      </c>
      <c r="F575">
        <v>5796.6101694915</v>
      </c>
      <c r="G575">
        <v>4951.92</v>
      </c>
      <c r="H575">
        <v>292163</v>
      </c>
      <c r="I575">
        <v>-49837</v>
      </c>
      <c r="J575">
        <v>-0.17057831497511</v>
      </c>
      <c r="K575">
        <f>IFERROR(ROUND(D575-MAX(I575,0)*03_Assumptions!$B$37,0),"")</f>
      </c>
      <c r="L575">
        <v>0</v>
      </c>
      <c r="M575"/>
      <c r="N575">
        <v>3</v>
      </c>
      <c r="O575"/>
      <c r="P575"/>
      <c r="Q575"/>
      <c r="R575" t="inlineStr">
        <is>
          <t xml:space="preserve">Yaencontre</t>
        </is>
      </c>
    </row>
    <row r="576">
      <c r="A576" t="inlineStr">
        <is>
          <t xml:space="preserve">IDL-112370686</t>
        </is>
      </c>
      <c r="B576" t="inlineStr">
        <is>
          <t xml:space="preserve">Flat / apartment in Calle Manuel de Falla, 1, Linda Vista-Nueva Alcántara-Cortijo Blanco, Marbella</t>
        </is>
      </c>
      <c r="C576" t="inlineStr">
        <is>
          <t xml:space="preserve">Marbella</t>
        </is>
      </c>
      <c r="D576">
        <v>342000</v>
      </c>
      <c r="E576" t="inlineStr">
        <is>
          <t xml:space="preserve">59.00</t>
        </is>
      </c>
      <c r="F576">
        <v>5796.6101694915</v>
      </c>
      <c r="G576">
        <v>4951.92</v>
      </c>
      <c r="H576">
        <v>292163</v>
      </c>
      <c r="I576">
        <v>-49837</v>
      </c>
      <c r="J576">
        <v>-0.17057831497511</v>
      </c>
      <c r="K576">
        <f>IFERROR(ROUND(D576-MAX(I576,0)*03_Assumptions!$B$37,0),"")</f>
      </c>
      <c r="L576">
        <v>0</v>
      </c>
      <c r="M576"/>
      <c r="N576">
        <v>4</v>
      </c>
      <c r="O576"/>
      <c r="P576"/>
      <c r="Q576"/>
      <c r="R576" t="inlineStr">
        <is>
          <t xml:space="preserve">Idealista</t>
        </is>
      </c>
    </row>
    <row r="577">
      <c r="A577" t="inlineStr">
        <is>
          <t xml:space="preserve">IDL-112036893</t>
        </is>
      </c>
      <c r="B577" t="inlineStr">
        <is>
          <t xml:space="preserve">Flat / apartment in Sierra Blanca, Marbella</t>
        </is>
      </c>
      <c r="C577" t="inlineStr">
        <is>
          <t xml:space="preserve">Marbella</t>
        </is>
      </c>
      <c r="D577">
        <v>1200000</v>
      </c>
      <c r="E577" t="inlineStr">
        <is>
          <t xml:space="preserve">207.00</t>
        </is>
      </c>
      <c r="F577">
        <v>5797.1014492754</v>
      </c>
      <c r="G577">
        <v>4951.92</v>
      </c>
      <c r="H577">
        <v>1025047</v>
      </c>
      <c r="I577">
        <v>-174953</v>
      </c>
      <c r="J577">
        <v>-0.17067752493485</v>
      </c>
      <c r="K577">
        <f>IFERROR(ROUND(D577-MAX(I577,0)*03_Assumptions!$B$37,0),"")</f>
      </c>
      <c r="L577">
        <v>0</v>
      </c>
      <c r="M577"/>
      <c r="N577">
        <v>4</v>
      </c>
      <c r="O577"/>
      <c r="P577"/>
      <c r="Q577"/>
      <c r="R577" t="inlineStr">
        <is>
          <t xml:space="preserve">Idealista</t>
        </is>
      </c>
    </row>
    <row r="578">
      <c r="A578" t="inlineStr">
        <is>
          <t xml:space="preserve">HTC-33091000013945</t>
        </is>
      </c>
      <c r="B578" t="inlineStr">
        <is>
          <t xml:space="preserve">Piso en Sierra Blanca. Piso en venta en milla de oro sierra blanca, 3 dormitorios.</t>
        </is>
      </c>
      <c r="C578" t="inlineStr">
        <is>
          <t xml:space="preserve">Marbella</t>
        </is>
      </c>
      <c r="D578">
        <v>925000</v>
      </c>
      <c r="E578" t="inlineStr">
        <is>
          <t xml:space="preserve">159.00</t>
        </is>
      </c>
      <c r="F578">
        <v>5817.6100628931</v>
      </c>
      <c r="G578">
        <v>4951.92</v>
      </c>
      <c r="H578">
        <v>787355</v>
      </c>
      <c r="I578">
        <v>-137645</v>
      </c>
      <c r="J578">
        <v>-0.17481907278249</v>
      </c>
      <c r="K578">
        <f>IFERROR(ROUND(D578-MAX(I578,0)*03_Assumptions!$B$37,0),"")</f>
      </c>
      <c r="L578">
        <v>0</v>
      </c>
      <c r="M578"/>
      <c r="N578">
        <v>3</v>
      </c>
      <c r="O578"/>
      <c r="P578"/>
      <c r="Q578"/>
      <c r="R578" t="inlineStr">
        <is>
          <t xml:space="preserve">Habitaclia</t>
        </is>
      </c>
    </row>
    <row r="579">
      <c r="A579" t="inlineStr">
        <is>
          <t xml:space="preserve">YAE-jht::real-estate::86400-112388549</t>
        </is>
      </c>
      <c r="B579" t="inlineStr">
        <is>
          <t xml:space="preserve">Piso en venta, Elviria en Elviria-Cabopino en Marbella</t>
        </is>
      </c>
      <c r="C579" t="inlineStr">
        <is>
          <t xml:space="preserve">Marbella</t>
        </is>
      </c>
      <c r="D579">
        <v>990000</v>
      </c>
      <c r="E579" t="inlineStr">
        <is>
          <t xml:space="preserve">170.00</t>
        </is>
      </c>
      <c r="F579">
        <v>5823.5294117647</v>
      </c>
      <c r="G579">
        <v>4951.92</v>
      </c>
      <c r="H579">
        <v>841826</v>
      </c>
      <c r="I579">
        <v>-148174</v>
      </c>
      <c r="J579">
        <v>-0.17601443718087</v>
      </c>
      <c r="K579">
        <f>IFERROR(ROUND(D579-MAX(I579,0)*03_Assumptions!$B$37,0),"")</f>
      </c>
      <c r="L579">
        <v>0</v>
      </c>
      <c r="M579"/>
      <c r="N579">
        <v>3</v>
      </c>
      <c r="O579"/>
      <c r="P579"/>
      <c r="Q579"/>
      <c r="R579" t="inlineStr">
        <is>
          <t xml:space="preserve">Yaencontre</t>
        </is>
      </c>
    </row>
    <row r="580">
      <c r="A580" t="inlineStr">
        <is>
          <t xml:space="preserve">YAE-jht::real-estate::54500-112320189</t>
        </is>
      </c>
      <c r="B580" t="inlineStr">
        <is>
          <t xml:space="preserve">Piso en venta en calle Arias Maldonado, Ricardo Soriano en Marbella Pueblo en Marbella</t>
        </is>
      </c>
      <c r="C580" t="inlineStr">
        <is>
          <t xml:space="preserve">Marbella</t>
        </is>
      </c>
      <c r="D580">
        <v>495000</v>
      </c>
      <c r="E580" t="inlineStr">
        <is>
          <t xml:space="preserve">85.00</t>
        </is>
      </c>
      <c r="F580">
        <v>5823.5294117647</v>
      </c>
      <c r="G580">
        <v>4951.92</v>
      </c>
      <c r="H580">
        <v>420913</v>
      </c>
      <c r="I580">
        <v>-74087</v>
      </c>
      <c r="J580">
        <v>-0.17601443718087</v>
      </c>
      <c r="K580">
        <f>IFERROR(ROUND(D580-MAX(I580,0)*03_Assumptions!$B$37,0),"")</f>
      </c>
      <c r="L580">
        <v>0</v>
      </c>
      <c r="M580"/>
      <c r="N580">
        <v>3</v>
      </c>
      <c r="O580"/>
      <c r="P580"/>
      <c r="Q580"/>
      <c r="R580" t="inlineStr">
        <is>
          <t xml:space="preserve">Yaencontre</t>
        </is>
      </c>
    </row>
    <row r="581">
      <c r="A581" t="inlineStr">
        <is>
          <t xml:space="preserve">YAE-jht::real-estate::74922-112336289</t>
        </is>
      </c>
      <c r="B581" t="inlineStr">
        <is>
          <t xml:space="preserve">Piso en venta, Los Naranjos en Nueva Andalucía en Marbella</t>
        </is>
      </c>
      <c r="C581" t="inlineStr">
        <is>
          <t xml:space="preserve">Marbella</t>
        </is>
      </c>
      <c r="D581">
        <v>495000</v>
      </c>
      <c r="E581" t="inlineStr">
        <is>
          <t xml:space="preserve">85.00</t>
        </is>
      </c>
      <c r="F581">
        <v>5823.5294117647</v>
      </c>
      <c r="G581">
        <v>4951.92</v>
      </c>
      <c r="H581">
        <v>420913</v>
      </c>
      <c r="I581">
        <v>-74087</v>
      </c>
      <c r="J581">
        <v>-0.17601443718087</v>
      </c>
      <c r="K581">
        <f>IFERROR(ROUND(D581-MAX(I581,0)*03_Assumptions!$B$37,0),"")</f>
      </c>
      <c r="L581">
        <v>0</v>
      </c>
      <c r="M581"/>
      <c r="N581">
        <v>3</v>
      </c>
      <c r="O581"/>
      <c r="P581"/>
      <c r="Q581"/>
      <c r="R581" t="inlineStr">
        <is>
          <t xml:space="preserve">Yaencontre</t>
        </is>
      </c>
    </row>
    <row r="582">
      <c r="A582" t="inlineStr">
        <is>
          <t xml:space="preserve">IDL-112397624</t>
        </is>
      </c>
      <c r="B582" t="inlineStr">
        <is>
          <t xml:space="preserve">Studio in Calle Nicolás Godoy Nn, Almendrales, Madrid</t>
        </is>
      </c>
      <c r="C582" t="inlineStr">
        <is>
          <t xml:space="preserve">Madrid</t>
        </is>
      </c>
      <c r="D582">
        <v>1400</v>
      </c>
      <c r="E582" t="inlineStr">
        <is>
          <t xml:space="preserve">35.00</t>
        </is>
      </c>
      <c r="F582">
        <v>40</v>
      </c>
      <c r="G582">
        <v>34</v>
      </c>
      <c r="H582">
        <v>1190</v>
      </c>
      <c r="I582">
        <v>-210</v>
      </c>
      <c r="J582">
        <v>-0.17647058823529</v>
      </c>
      <c r="K582">
        <f>IFERROR(ROUND(D582-MAX(I582,0)*03_Assumptions!$B$37,0),"")</f>
      </c>
      <c r="L582">
        <v>0</v>
      </c>
      <c r="M582"/>
      <c r="N582">
        <v>4</v>
      </c>
      <c r="O582"/>
      <c r="P582"/>
      <c r="Q582"/>
      <c r="R582" t="inlineStr">
        <is>
          <t xml:space="preserve">Idealista</t>
        </is>
      </c>
    </row>
    <row r="583">
      <c r="A583" t="inlineStr">
        <is>
          <t xml:space="preserve">IDL-112397374</t>
        </is>
      </c>
      <c r="B583" t="inlineStr">
        <is>
          <t xml:space="preserve">Studio in Paseo de la Castellana Nn, Bernabéu-Hispanoamérica, Madrid</t>
        </is>
      </c>
      <c r="C583" t="inlineStr">
        <is>
          <t xml:space="preserve">Madrid</t>
        </is>
      </c>
      <c r="D583">
        <v>1200</v>
      </c>
      <c r="E583" t="inlineStr">
        <is>
          <t xml:space="preserve">30.00</t>
        </is>
      </c>
      <c r="F583">
        <v>40</v>
      </c>
      <c r="G583">
        <v>34</v>
      </c>
      <c r="H583">
        <v>1020</v>
      </c>
      <c r="I583">
        <v>-180</v>
      </c>
      <c r="J583">
        <v>-0.17647058823529</v>
      </c>
      <c r="K583">
        <f>IFERROR(ROUND(D583-MAX(I583,0)*03_Assumptions!$B$37,0),"")</f>
      </c>
      <c r="L583">
        <v>0</v>
      </c>
      <c r="M583"/>
      <c r="N583">
        <v>4</v>
      </c>
      <c r="O583">
        <v>0</v>
      </c>
      <c r="P583"/>
      <c r="Q583"/>
      <c r="R583" t="inlineStr">
        <is>
          <t xml:space="preserve">Idealista</t>
        </is>
      </c>
    </row>
    <row r="584">
      <c r="A584" t="inlineStr">
        <is>
          <t xml:space="preserve">HTC-51261000002154</t>
        </is>
      </c>
      <c r="B584" t="inlineStr">
        <is>
          <t xml:space="preserve">Piso en Las Brisas</t>
        </is>
      </c>
      <c r="C584" t="inlineStr">
        <is>
          <t xml:space="preserve">Marbella</t>
        </is>
      </c>
      <c r="D584">
        <v>549000</v>
      </c>
      <c r="E584" t="inlineStr">
        <is>
          <t xml:space="preserve">94.00</t>
        </is>
      </c>
      <c r="F584">
        <v>5840.4255319149</v>
      </c>
      <c r="G584">
        <v>4951.92</v>
      </c>
      <c r="H584">
        <v>465480</v>
      </c>
      <c r="I584">
        <v>-83520</v>
      </c>
      <c r="J584">
        <v>-0.1794264713313</v>
      </c>
      <c r="K584">
        <f>IFERROR(ROUND(D584-MAX(I584,0)*03_Assumptions!$B$37,0),"")</f>
      </c>
      <c r="L584">
        <v>0</v>
      </c>
      <c r="M584"/>
      <c r="N584">
        <v>3</v>
      </c>
      <c r="O584"/>
      <c r="P584"/>
      <c r="Q584"/>
      <c r="R584" t="inlineStr">
        <is>
          <t xml:space="preserve">Habitaclia</t>
        </is>
      </c>
    </row>
    <row r="585">
      <c r="A585" t="inlineStr">
        <is>
          <t xml:space="preserve">FTC-20741907</t>
        </is>
      </c>
      <c r="B585" t="inlineStr">
        <is>
          <t xml:space="preserve">Obra Nueva  · Planta baja en Calle Skandia, 4, Los Boliches</t>
        </is>
      </c>
      <c r="C585" t="inlineStr">
        <is>
          <t xml:space="preserve">Fuengirola</t>
        </is>
      </c>
      <c r="D585">
        <v>284000</v>
      </c>
      <c r="E585" t="inlineStr">
        <is>
          <t xml:space="preserve">53.00</t>
        </is>
      </c>
      <c r="F585">
        <v>5358.4905660377</v>
      </c>
      <c r="G585">
        <v>4540</v>
      </c>
      <c r="H585">
        <v>240620</v>
      </c>
      <c r="I585">
        <v>-43380</v>
      </c>
      <c r="J585">
        <v>-0.18028426564708</v>
      </c>
      <c r="K585">
        <f>IFERROR(ROUND(D585-MAX(I585,0)*03_Assumptions!$B$37,0),"")</f>
      </c>
      <c r="L585">
        <v>0</v>
      </c>
      <c r="M585"/>
      <c r="N585">
        <v>3</v>
      </c>
      <c r="O585"/>
      <c r="P585"/>
      <c r="Q585"/>
      <c r="R585" t="inlineStr">
        <is>
          <t xml:space="preserve">Fotocasa</t>
        </is>
      </c>
    </row>
    <row r="586">
      <c r="A586" t="inlineStr">
        <is>
          <t xml:space="preserve">HTC-30596000001847</t>
        </is>
      </c>
      <c r="B586" t="inlineStr">
        <is>
          <t xml:space="preserve">Apartamento en Nueva Andalucía centro. Moderno apartamento en nueva andalucia</t>
        </is>
      </c>
      <c r="C586" t="inlineStr">
        <is>
          <t xml:space="preserve">Marbella</t>
        </is>
      </c>
      <c r="D586">
        <v>345000</v>
      </c>
      <c r="E586" t="inlineStr">
        <is>
          <t xml:space="preserve">59.00</t>
        </is>
      </c>
      <c r="F586">
        <v>5847.4576271186</v>
      </c>
      <c r="G586">
        <v>4951.92</v>
      </c>
      <c r="H586">
        <v>292163</v>
      </c>
      <c r="I586">
        <v>-52837</v>
      </c>
      <c r="J586">
        <v>-0.18084654580822</v>
      </c>
      <c r="K586">
        <f>IFERROR(ROUND(D586-MAX(I586,0)*03_Assumptions!$B$37,0),"")</f>
      </c>
      <c r="L586">
        <v>0</v>
      </c>
      <c r="M586"/>
      <c r="N586">
        <v>3</v>
      </c>
      <c r="O586"/>
      <c r="P586"/>
      <c r="Q586"/>
      <c r="R586" t="inlineStr">
        <is>
          <t xml:space="preserve">Habitaclia</t>
        </is>
      </c>
    </row>
    <row r="587">
      <c r="A587" t="inlineStr">
        <is>
          <t xml:space="preserve">YAE-jht::real-estate::43605-112379699</t>
        </is>
      </c>
      <c r="B587" t="inlineStr">
        <is>
          <t xml:space="preserve">Dúplex en venta en calle Camilo José Cela, Playa de la Fontanilla en Marbella Pueblo en Marbella</t>
        </is>
      </c>
      <c r="C587" t="inlineStr">
        <is>
          <t xml:space="preserve">Marbella</t>
        </is>
      </c>
      <c r="D587">
        <v>750000</v>
      </c>
      <c r="E587" t="inlineStr">
        <is>
          <t xml:space="preserve">128.00</t>
        </is>
      </c>
      <c r="F587">
        <v>5859.375</v>
      </c>
      <c r="G587">
        <v>4951.92</v>
      </c>
      <c r="H587">
        <v>633846</v>
      </c>
      <c r="I587">
        <v>-116154</v>
      </c>
      <c r="J587">
        <v>-0.18325316240973</v>
      </c>
      <c r="K587">
        <f>IFERROR(ROUND(D587-MAX(I587,0)*03_Assumptions!$B$37,0),"")</f>
      </c>
      <c r="L587">
        <v>0</v>
      </c>
      <c r="M587"/>
      <c r="N587">
        <v>3</v>
      </c>
      <c r="O587"/>
      <c r="P587" t="inlineStr">
        <is>
          <t xml:space="preserve">Oportunidad Única</t>
        </is>
      </c>
      <c r="Q587"/>
      <c r="R587" t="inlineStr">
        <is>
          <t xml:space="preserve">Yaencontre</t>
        </is>
      </c>
    </row>
    <row r="588">
      <c r="A588" t="inlineStr">
        <is>
          <t xml:space="preserve">YAE-jht::real-estate::43799-112375743</t>
        </is>
      </c>
      <c r="B588" t="inlineStr">
        <is>
          <t xml:space="preserve">Piso en venta, La Puya - La Ermita en Marbella Pueblo en Marbella</t>
        </is>
      </c>
      <c r="C588" t="inlineStr">
        <is>
          <t xml:space="preserve">Marbella</t>
        </is>
      </c>
      <c r="D588">
        <v>375000</v>
      </c>
      <c r="E588" t="inlineStr">
        <is>
          <t xml:space="preserve">64.00</t>
        </is>
      </c>
      <c r="F588">
        <v>5859.375</v>
      </c>
      <c r="G588">
        <v>4951.92</v>
      </c>
      <c r="H588">
        <v>316923</v>
      </c>
      <c r="I588">
        <v>-58077</v>
      </c>
      <c r="J588">
        <v>-0.18325316240973</v>
      </c>
      <c r="K588">
        <f>IFERROR(ROUND(D588-MAX(I588,0)*03_Assumptions!$B$37,0),"")</f>
      </c>
      <c r="L588">
        <v>0</v>
      </c>
      <c r="M588"/>
      <c r="N588">
        <v>3</v>
      </c>
      <c r="O588"/>
      <c r="P588"/>
      <c r="Q588"/>
      <c r="R588" t="inlineStr">
        <is>
          <t xml:space="preserve">Yaencontre</t>
        </is>
      </c>
    </row>
    <row r="589">
      <c r="A589" t="inlineStr">
        <is>
          <t xml:space="preserve">HTC-25384000000353</t>
        </is>
      </c>
      <c r="B589" t="inlineStr">
        <is>
          <t xml:space="preserve">Estudio en Avenida del limonar 150d. Estudio en residencial con piscina lado playa de el rosario</t>
        </is>
      </c>
      <c r="C589" t="inlineStr">
        <is>
          <t xml:space="preserve">Marbella</t>
        </is>
      </c>
      <c r="D589">
        <v>199500</v>
      </c>
      <c r="E589" t="inlineStr">
        <is>
          <t xml:space="preserve">34.00</t>
        </is>
      </c>
      <c r="F589">
        <v>5867.6470588235</v>
      </c>
      <c r="G589">
        <v>4951.92</v>
      </c>
      <c r="H589">
        <v>168365</v>
      </c>
      <c r="I589">
        <v>-31135</v>
      </c>
      <c r="J589">
        <v>-0.18492363746255</v>
      </c>
      <c r="K589">
        <f>IFERROR(ROUND(D589-MAX(I589,0)*03_Assumptions!$B$37,0),"")</f>
      </c>
      <c r="L589">
        <v>0</v>
      </c>
      <c r="M589"/>
      <c r="N589">
        <v>3</v>
      </c>
      <c r="O589"/>
      <c r="P589"/>
      <c r="Q589"/>
      <c r="R589" t="inlineStr">
        <is>
          <t xml:space="preserve">Habitaclia</t>
        </is>
      </c>
    </row>
    <row r="590">
      <c r="A590" t="inlineStr">
        <is>
          <t xml:space="preserve">YAE-jht::real-estate::41358-112357162</t>
        </is>
      </c>
      <c r="B590" t="inlineStr">
        <is>
          <t xml:space="preserve">Piso en venta, Huerta Belón-Calvario en Marbella Pueblo en Marbella</t>
        </is>
      </c>
      <c r="C590" t="inlineStr">
        <is>
          <t xml:space="preserve">Marbella</t>
        </is>
      </c>
      <c r="D590">
        <v>675000</v>
      </c>
      <c r="E590" t="inlineStr">
        <is>
          <t xml:space="preserve">115.00</t>
        </is>
      </c>
      <c r="F590">
        <v>5869.5652173913</v>
      </c>
      <c r="G590">
        <v>4951.92</v>
      </c>
      <c r="H590">
        <v>569471</v>
      </c>
      <c r="I590">
        <v>-105529</v>
      </c>
      <c r="J590">
        <v>-0.18531099399653</v>
      </c>
      <c r="K590">
        <f>IFERROR(ROUND(D590-MAX(I590,0)*03_Assumptions!$B$37,0),"")</f>
      </c>
      <c r="L590">
        <v>0</v>
      </c>
      <c r="M590"/>
      <c r="N590">
        <v>3</v>
      </c>
      <c r="O590"/>
      <c r="P590"/>
      <c r="Q590"/>
      <c r="R590" t="inlineStr">
        <is>
          <t xml:space="preserve">Yaencontre</t>
        </is>
      </c>
    </row>
    <row r="591">
      <c r="A591" t="inlineStr">
        <is>
          <t xml:space="preserve">HTC-51208000000647</t>
        </is>
      </c>
      <c r="B591" t="inlineStr">
        <is>
          <t xml:space="preserve">Piso en Calle ramon areces(puerto banus 2. Magnífico piso en el corazón de puerto banús</t>
        </is>
      </c>
      <c r="C591" t="inlineStr">
        <is>
          <t xml:space="preserve">Marbella</t>
        </is>
      </c>
      <c r="D591">
        <v>599000</v>
      </c>
      <c r="E591" t="inlineStr">
        <is>
          <t xml:space="preserve">102.00</t>
        </is>
      </c>
      <c r="F591">
        <v>5872.5490196078</v>
      </c>
      <c r="G591">
        <v>4951.92</v>
      </c>
      <c r="H591">
        <v>505096</v>
      </c>
      <c r="I591">
        <v>-93904</v>
      </c>
      <c r="J591">
        <v>-0.18591354860495</v>
      </c>
      <c r="K591">
        <f>IFERROR(ROUND(D591-MAX(I591,0)*03_Assumptions!$B$37,0),"")</f>
      </c>
      <c r="L591">
        <v>0</v>
      </c>
      <c r="M591"/>
      <c r="N591">
        <v>3</v>
      </c>
      <c r="O591"/>
      <c r="P591"/>
      <c r="Q591"/>
      <c r="R591" t="inlineStr">
        <is>
          <t xml:space="preserve">Habitaclia</t>
        </is>
      </c>
    </row>
    <row r="592">
      <c r="A592" t="inlineStr">
        <is>
          <t xml:space="preserve">IDL-111386249</t>
        </is>
      </c>
      <c r="B592" t="inlineStr">
        <is>
          <t xml:space="preserve">Flat / apartment in Calle Ramón Areces, 2, Puerto Banús, Marbella</t>
        </is>
      </c>
      <c r="C592" t="inlineStr">
        <is>
          <t xml:space="preserve">Marbella</t>
        </is>
      </c>
      <c r="D592">
        <v>599000</v>
      </c>
      <c r="E592" t="inlineStr">
        <is>
          <t xml:space="preserve">102.00</t>
        </is>
      </c>
      <c r="F592">
        <v>5872.5490196078</v>
      </c>
      <c r="G592">
        <v>4951.92</v>
      </c>
      <c r="H592">
        <v>505096</v>
      </c>
      <c r="I592">
        <v>-93904</v>
      </c>
      <c r="J592">
        <v>-0.18591354860495</v>
      </c>
      <c r="K592">
        <f>IFERROR(ROUND(D592-MAX(I592,0)*03_Assumptions!$B$37,0),"")</f>
      </c>
      <c r="L592">
        <v>0</v>
      </c>
      <c r="M592"/>
      <c r="N592">
        <v>4</v>
      </c>
      <c r="O592"/>
      <c r="P592"/>
      <c r="Q592"/>
      <c r="R592" t="inlineStr">
        <is>
          <t xml:space="preserve">Idealista</t>
        </is>
      </c>
    </row>
    <row r="593">
      <c r="A593" t="inlineStr">
        <is>
          <t xml:space="preserve">YAE-jht::real-estate::75646-promo-6-112392320</t>
        </is>
      </c>
      <c r="B593" t="inlineStr">
        <is>
          <t xml:space="preserve">Piso en venta, Rodeo Alto-Guadaiza-La Campana en Nueva Andalucía en Marbella</t>
        </is>
      </c>
      <c r="C593" t="inlineStr">
        <is>
          <t xml:space="preserve">Marbella</t>
        </is>
      </c>
      <c r="D593">
        <v>565000</v>
      </c>
      <c r="E593" t="inlineStr">
        <is>
          <t xml:space="preserve">96.00</t>
        </is>
      </c>
      <c r="F593">
        <v>5885.4166666667</v>
      </c>
      <c r="G593">
        <v>4951.92</v>
      </c>
      <c r="H593">
        <v>475384</v>
      </c>
      <c r="I593">
        <v>-89616</v>
      </c>
      <c r="J593">
        <v>-0.18851206535378</v>
      </c>
      <c r="K593">
        <f>IFERROR(ROUND(D593-MAX(I593,0)*03_Assumptions!$B$37,0),"")</f>
      </c>
      <c r="L593">
        <v>0</v>
      </c>
      <c r="M593"/>
      <c r="N593">
        <v>3</v>
      </c>
      <c r="O593"/>
      <c r="P593"/>
      <c r="Q593"/>
      <c r="R593" t="inlineStr">
        <is>
          <t xml:space="preserve">Yaencontre</t>
        </is>
      </c>
    </row>
    <row r="594">
      <c r="A594" t="inlineStr">
        <is>
          <t xml:space="preserve">IDL-112392320</t>
        </is>
      </c>
      <c r="B594" t="inlineStr">
        <is>
          <t xml:space="preserve">Flat / apartment in Rodeo Alto-Guadaiza-La Campana, Marbella</t>
        </is>
      </c>
      <c r="C594" t="inlineStr">
        <is>
          <t xml:space="preserve">Marbella</t>
        </is>
      </c>
      <c r="D594">
        <v>565000</v>
      </c>
      <c r="E594" t="inlineStr">
        <is>
          <t xml:space="preserve">96.00</t>
        </is>
      </c>
      <c r="F594">
        <v>5885.4166666667</v>
      </c>
      <c r="G594">
        <v>4951.92</v>
      </c>
      <c r="H594">
        <v>475384</v>
      </c>
      <c r="I594">
        <v>-89616</v>
      </c>
      <c r="J594">
        <v>-0.18851206535378</v>
      </c>
      <c r="K594">
        <f>IFERROR(ROUND(D594-MAX(I594,0)*03_Assumptions!$B$37,0),"")</f>
      </c>
      <c r="L594">
        <v>0</v>
      </c>
      <c r="M594"/>
      <c r="N594">
        <v>4</v>
      </c>
      <c r="O594"/>
      <c r="P594"/>
      <c r="Q594"/>
      <c r="R594" t="inlineStr">
        <is>
          <t xml:space="preserve">Idealista</t>
        </is>
      </c>
    </row>
    <row r="595">
      <c r="A595" t="inlineStr">
        <is>
          <t xml:space="preserve">HTC-28953000003686</t>
        </is>
      </c>
      <c r="B595" t="inlineStr">
        <is>
          <t xml:space="preserve">Apartamento en Rodeo Alto - Guadaiza - La Campana. Modernos apartamentos cerca de puerto banús</t>
        </is>
      </c>
      <c r="C595" t="inlineStr">
        <is>
          <t xml:space="preserve">Marbella</t>
        </is>
      </c>
      <c r="D595">
        <v>471000</v>
      </c>
      <c r="E595" t="inlineStr">
        <is>
          <t xml:space="preserve">80.00</t>
        </is>
      </c>
      <c r="F595">
        <v>5887.5</v>
      </c>
      <c r="G595">
        <v>4951.92</v>
      </c>
      <c r="H595">
        <v>396154</v>
      </c>
      <c r="I595">
        <v>-74846</v>
      </c>
      <c r="J595">
        <v>-0.1889327775893</v>
      </c>
      <c r="K595">
        <f>IFERROR(ROUND(D595-MAX(I595,0)*03_Assumptions!$B$37,0),"")</f>
      </c>
      <c r="L595">
        <v>0</v>
      </c>
      <c r="M595"/>
      <c r="N595">
        <v>3</v>
      </c>
      <c r="O595"/>
      <c r="P595"/>
      <c r="Q595"/>
      <c r="R595" t="inlineStr">
        <is>
          <t xml:space="preserve">Habitaclia</t>
        </is>
      </c>
    </row>
    <row r="596">
      <c r="A596" t="inlineStr">
        <is>
          <t xml:space="preserve">HTC-22145000002478</t>
        </is>
      </c>
      <c r="B596" t="inlineStr">
        <is>
          <t xml:space="preserve">Apartamento Calle cerro andevalo. Apartamento planta media en venta en la milla de oro.</t>
        </is>
      </c>
      <c r="C596" t="inlineStr">
        <is>
          <t xml:space="preserve">Marbella</t>
        </is>
      </c>
      <c r="D596">
        <v>825000</v>
      </c>
      <c r="E596" t="inlineStr">
        <is>
          <t xml:space="preserve">140.00</t>
        </is>
      </c>
      <c r="F596">
        <v>5892.8571428571</v>
      </c>
      <c r="G596">
        <v>4951.92</v>
      </c>
      <c r="H596">
        <v>693269</v>
      </c>
      <c r="I596">
        <v>-131731</v>
      </c>
      <c r="J596">
        <v>-0.19001460905207</v>
      </c>
      <c r="K596">
        <f>IFERROR(ROUND(D596-MAX(I596,0)*03_Assumptions!$B$37,0),"")</f>
      </c>
      <c r="L596">
        <v>0</v>
      </c>
      <c r="M596"/>
      <c r="N596">
        <v>3</v>
      </c>
      <c r="O596"/>
      <c r="P596"/>
      <c r="Q596"/>
      <c r="R596" t="inlineStr">
        <is>
          <t xml:space="preserve">Habitaclia</t>
        </is>
      </c>
    </row>
    <row r="597">
      <c r="A597" t="inlineStr">
        <is>
          <t xml:space="preserve">YAE-jht::real-estate::68116-promo-21-112392268</t>
        </is>
      </c>
      <c r="B597" t="inlineStr">
        <is>
          <t xml:space="preserve">Piso en venta en calle Oriental, San Pedro Pueblo en San Pedro de Alcántara en Marbella</t>
        </is>
      </c>
      <c r="C597" t="inlineStr">
        <is>
          <t xml:space="preserve">Marbella</t>
        </is>
      </c>
      <c r="D597">
        <v>743814</v>
      </c>
      <c r="E597" t="inlineStr">
        <is>
          <t xml:space="preserve">126.00</t>
        </is>
      </c>
      <c r="F597">
        <v>5903.2857142857</v>
      </c>
      <c r="G597">
        <v>4951.92</v>
      </c>
      <c r="H597">
        <v>623942</v>
      </c>
      <c r="I597">
        <v>-119872</v>
      </c>
      <c r="J597">
        <v>-0.19212057429961</v>
      </c>
      <c r="K597">
        <f>IFERROR(ROUND(D597-MAX(I597,0)*03_Assumptions!$B$37,0),"")</f>
      </c>
      <c r="L597">
        <v>0</v>
      </c>
      <c r="M597"/>
      <c r="N597">
        <v>3</v>
      </c>
      <c r="O597"/>
      <c r="P597"/>
      <c r="Q597"/>
      <c r="R597" t="inlineStr">
        <is>
          <t xml:space="preserve">Yaencontre</t>
        </is>
      </c>
    </row>
    <row r="598">
      <c r="A598" t="inlineStr">
        <is>
          <t xml:space="preserve">IDL-112392268</t>
        </is>
      </c>
      <c r="B598" t="inlineStr">
        <is>
          <t xml:space="preserve">Flat / apartment in Avenida Oriental, 25, San Pedro Pueblo, Marbella</t>
        </is>
      </c>
      <c r="C598" t="inlineStr">
        <is>
          <t xml:space="preserve">Marbella</t>
        </is>
      </c>
      <c r="D598">
        <v>743814</v>
      </c>
      <c r="E598" t="inlineStr">
        <is>
          <t xml:space="preserve">126.00</t>
        </is>
      </c>
      <c r="F598">
        <v>5903.2857142857</v>
      </c>
      <c r="G598">
        <v>4951.92</v>
      </c>
      <c r="H598">
        <v>623942</v>
      </c>
      <c r="I598">
        <v>-119872</v>
      </c>
      <c r="J598">
        <v>-0.19212057429961</v>
      </c>
      <c r="K598">
        <f>IFERROR(ROUND(D598-MAX(I598,0)*03_Assumptions!$B$37,0),"")</f>
      </c>
      <c r="L598">
        <v>0</v>
      </c>
      <c r="M598"/>
      <c r="N598">
        <v>4</v>
      </c>
      <c r="O598"/>
      <c r="P598"/>
      <c r="Q598"/>
      <c r="R598" t="inlineStr">
        <is>
          <t xml:space="preserve">Idealista</t>
        </is>
      </c>
    </row>
    <row r="599">
      <c r="A599" t="inlineStr">
        <is>
          <t xml:space="preserve">IDL-109050404</t>
        </is>
      </c>
      <c r="B599" t="inlineStr">
        <is>
          <t xml:space="preserve">Flat / apartment in Marítimo Rey de España, Las Gaviotas, Fuengirola</t>
        </is>
      </c>
      <c r="C599" t="inlineStr">
        <is>
          <t xml:space="preserve">Fuengirola</t>
        </is>
      </c>
      <c r="D599">
        <v>570000</v>
      </c>
      <c r="E599" t="inlineStr">
        <is>
          <t xml:space="preserve">105.00</t>
        </is>
      </c>
      <c r="F599">
        <v>5428.5714285714</v>
      </c>
      <c r="G599">
        <v>4540</v>
      </c>
      <c r="H599">
        <v>476700</v>
      </c>
      <c r="I599">
        <v>-93300</v>
      </c>
      <c r="J599">
        <v>-0.19572057898049</v>
      </c>
      <c r="K599">
        <f>IFERROR(ROUND(D599-MAX(I599,0)*03_Assumptions!$B$37,0),"")</f>
      </c>
      <c r="L599">
        <v>0</v>
      </c>
      <c r="M599"/>
      <c r="N599">
        <v>3</v>
      </c>
      <c r="O599"/>
      <c r="P599"/>
      <c r="Q599"/>
      <c r="R599" t="inlineStr">
        <is>
          <t xml:space="preserve">Idealista</t>
        </is>
      </c>
    </row>
    <row r="600">
      <c r="A600" t="inlineStr">
        <is>
          <t xml:space="preserve">FTC-186709814</t>
        </is>
      </c>
      <c r="B600" t="inlineStr">
        <is>
          <t xml:space="preserve">Casa o chalet en Avenida Alta Vista, 12, San Pedro de Alcántara pueblo</t>
        </is>
      </c>
      <c r="C600" t="inlineStr">
        <is>
          <t xml:space="preserve">Marbella</t>
        </is>
      </c>
      <c r="D600">
        <v>1925000</v>
      </c>
      <c r="E600" t="inlineStr">
        <is>
          <t xml:space="preserve">325.00</t>
        </is>
      </c>
      <c r="F600">
        <v>5923.0769230769</v>
      </c>
      <c r="G600">
        <v>4951.92</v>
      </c>
      <c r="H600">
        <v>1609374</v>
      </c>
      <c r="I600">
        <v>-315626</v>
      </c>
      <c r="J600">
        <v>-0.19611724807285</v>
      </c>
      <c r="K600">
        <f>IFERROR(ROUND(D600-MAX(I600,0)*03_Assumptions!$B$37,0),"")</f>
      </c>
      <c r="L600">
        <v>0</v>
      </c>
      <c r="M600"/>
      <c r="N600">
        <v>3</v>
      </c>
      <c r="O600"/>
      <c r="P600"/>
      <c r="Q600"/>
      <c r="R600" t="inlineStr">
        <is>
          <t xml:space="preserve">Fotocasa</t>
        </is>
      </c>
    </row>
    <row r="601">
      <c r="A601" t="inlineStr">
        <is>
          <t xml:space="preserve">HTC-22158000001786</t>
        </is>
      </c>
      <c r="B601" t="inlineStr">
        <is>
          <t xml:space="preserve">Piso en Camilo josé cela 12. Piso en venta en centro la fontanilla, 2 dormitorios.</t>
        </is>
      </c>
      <c r="C601" t="inlineStr">
        <is>
          <t xml:space="preserve">Marbella</t>
        </is>
      </c>
      <c r="D601">
        <v>670000</v>
      </c>
      <c r="E601" t="inlineStr">
        <is>
          <t xml:space="preserve">113.00</t>
        </is>
      </c>
      <c r="F601">
        <v>5929.203539823</v>
      </c>
      <c r="G601">
        <v>4951.92</v>
      </c>
      <c r="H601">
        <v>559567</v>
      </c>
      <c r="I601">
        <v>-110433</v>
      </c>
      <c r="J601">
        <v>-0.19735446853402</v>
      </c>
      <c r="K601">
        <f>IFERROR(ROUND(D601-MAX(I601,0)*03_Assumptions!$B$37,0),"")</f>
      </c>
      <c r="L601">
        <v>0</v>
      </c>
      <c r="M601"/>
      <c r="N601">
        <v>3</v>
      </c>
      <c r="O601"/>
      <c r="P601"/>
      <c r="Q601"/>
      <c r="R601" t="inlineStr">
        <is>
          <t xml:space="preserve">Habitaclia</t>
        </is>
      </c>
    </row>
    <row r="602">
      <c r="A602" t="inlineStr">
        <is>
          <t xml:space="preserve">IDL-112390452</t>
        </is>
      </c>
      <c r="B602" t="inlineStr">
        <is>
          <t xml:space="preserve">Flat / apartment in Los Boliches, Fuengirola</t>
        </is>
      </c>
      <c r="C602" t="inlineStr">
        <is>
          <t xml:space="preserve">Fuengirola</t>
        </is>
      </c>
      <c r="D602">
        <v>245000</v>
      </c>
      <c r="E602" t="inlineStr">
        <is>
          <t xml:space="preserve">45.00</t>
        </is>
      </c>
      <c r="F602">
        <v>5444.4444444444</v>
      </c>
      <c r="G602">
        <v>4540</v>
      </c>
      <c r="H602">
        <v>204300</v>
      </c>
      <c r="I602">
        <v>-40700</v>
      </c>
      <c r="J602">
        <v>-0.19921683798336</v>
      </c>
      <c r="K602">
        <f>IFERROR(ROUND(D602-MAX(I602,0)*03_Assumptions!$B$37,0),"")</f>
      </c>
      <c r="L602">
        <v>0</v>
      </c>
      <c r="M602"/>
      <c r="N602">
        <v>3</v>
      </c>
      <c r="O602"/>
      <c r="P602"/>
      <c r="Q602"/>
      <c r="R602" t="inlineStr">
        <is>
          <t xml:space="preserve">Idealista</t>
        </is>
      </c>
    </row>
    <row r="603">
      <c r="A603" t="inlineStr">
        <is>
          <t xml:space="preserve">HTC-51358000000020</t>
        </is>
      </c>
      <c r="B603" t="inlineStr">
        <is>
          <t xml:space="preserve">Apartamento en Puerto Banús</t>
        </is>
      </c>
      <c r="C603" t="inlineStr">
        <is>
          <t xml:space="preserve">Marbella</t>
        </is>
      </c>
      <c r="D603">
        <v>630000</v>
      </c>
      <c r="E603" t="inlineStr">
        <is>
          <t xml:space="preserve">106.00</t>
        </is>
      </c>
      <c r="F603">
        <v>5943.3962264151</v>
      </c>
      <c r="G603">
        <v>4951.92</v>
      </c>
      <c r="H603">
        <v>524904</v>
      </c>
      <c r="I603">
        <v>-105096</v>
      </c>
      <c r="J603">
        <v>-0.20022056624806</v>
      </c>
      <c r="K603">
        <f>IFERROR(ROUND(D603-MAX(I603,0)*03_Assumptions!$B$37,0),"")</f>
      </c>
      <c r="L603">
        <v>0</v>
      </c>
      <c r="M603"/>
      <c r="N603">
        <v>3</v>
      </c>
      <c r="O603"/>
      <c r="P603"/>
      <c r="Q603"/>
      <c r="R603" t="inlineStr">
        <is>
          <t xml:space="preserve">Habitaclia</t>
        </is>
      </c>
    </row>
    <row r="604">
      <c r="A604" t="inlineStr">
        <is>
          <t xml:space="preserve">YAE-jht::real-estate::86400-112311335</t>
        </is>
      </c>
      <c r="B604" t="inlineStr">
        <is>
          <t xml:space="preserve">Piso en venta, Alto de los Monteros en Rio Real-Los Monteros en Marbella</t>
        </is>
      </c>
      <c r="C604" t="inlineStr">
        <is>
          <t xml:space="preserve">Marbella</t>
        </is>
      </c>
      <c r="D604">
        <v>844000</v>
      </c>
      <c r="E604" t="inlineStr">
        <is>
          <t xml:space="preserve">142.00</t>
        </is>
      </c>
      <c r="F604">
        <v>5943.661971831</v>
      </c>
      <c r="G604">
        <v>4951.92</v>
      </c>
      <c r="H604">
        <v>703173</v>
      </c>
      <c r="I604">
        <v>-140827</v>
      </c>
      <c r="J604">
        <v>-0.2002742313751</v>
      </c>
      <c r="K604">
        <f>IFERROR(ROUND(D604-MAX(I604,0)*03_Assumptions!$B$37,0),"")</f>
      </c>
      <c r="L604">
        <v>0</v>
      </c>
      <c r="M604"/>
      <c r="N604">
        <v>3</v>
      </c>
      <c r="O604"/>
      <c r="P604"/>
      <c r="Q604"/>
      <c r="R604" t="inlineStr">
        <is>
          <t xml:space="preserve">Yaencontre</t>
        </is>
      </c>
    </row>
    <row r="605">
      <c r="A605" t="inlineStr">
        <is>
          <t xml:space="preserve">HTC-23546000000283</t>
        </is>
      </c>
      <c r="B605" t="inlineStr">
        <is>
          <t xml:space="preserve">Apartamento Urbanización cerrado de elviria. Beautiful south-west facing apartment in the exclusive elviria d</t>
        </is>
      </c>
      <c r="C605" t="inlineStr">
        <is>
          <t xml:space="preserve">Marbella</t>
        </is>
      </c>
      <c r="D605">
        <v>560000</v>
      </c>
      <c r="E605" t="inlineStr">
        <is>
          <t xml:space="preserve">94.00</t>
        </is>
      </c>
      <c r="F605">
        <v>5957.4468085106</v>
      </c>
      <c r="G605">
        <v>4951.92</v>
      </c>
      <c r="H605">
        <v>465480</v>
      </c>
      <c r="I605">
        <v>-94520</v>
      </c>
      <c r="J605">
        <v>-0.20305796711389</v>
      </c>
      <c r="K605">
        <f>IFERROR(ROUND(D605-MAX(I605,0)*03_Assumptions!$B$37,0),"")</f>
      </c>
      <c r="L605">
        <v>0</v>
      </c>
      <c r="M605"/>
      <c r="N605">
        <v>3</v>
      </c>
      <c r="O605"/>
      <c r="P605"/>
      <c r="Q605"/>
      <c r="R605" t="inlineStr">
        <is>
          <t xml:space="preserve">Habitaclia</t>
        </is>
      </c>
    </row>
    <row r="606">
      <c r="A606" t="inlineStr">
        <is>
          <t xml:space="preserve">YAE-jht::real-estate::41307-112378088</t>
        </is>
      </c>
      <c r="B606" t="inlineStr">
        <is>
          <t xml:space="preserve">Piso en venta, Nueva Andalucía en Nueva Andalucía en Marbella</t>
        </is>
      </c>
      <c r="C606" t="inlineStr">
        <is>
          <t xml:space="preserve">Marbella</t>
        </is>
      </c>
      <c r="D606">
        <v>298000</v>
      </c>
      <c r="E606" t="inlineStr">
        <is>
          <t xml:space="preserve">50.00</t>
        </is>
      </c>
      <c r="F606">
        <v>5960</v>
      </c>
      <c r="G606">
        <v>4951.92</v>
      </c>
      <c r="H606">
        <v>247596</v>
      </c>
      <c r="I606">
        <v>-50404</v>
      </c>
      <c r="J606">
        <v>-0.20357356338552</v>
      </c>
      <c r="K606">
        <f>IFERROR(ROUND(D606-MAX(I606,0)*03_Assumptions!$B$37,0),"")</f>
      </c>
      <c r="L606">
        <v>0</v>
      </c>
      <c r="M606"/>
      <c r="N606">
        <v>3</v>
      </c>
      <c r="O606"/>
      <c r="P606"/>
      <c r="Q606"/>
      <c r="R606" t="inlineStr">
        <is>
          <t xml:space="preserve">Yaencontre</t>
        </is>
      </c>
    </row>
    <row r="607">
      <c r="A607" t="inlineStr">
        <is>
          <t xml:space="preserve">YAE-jht::real-estate::30996-112317982</t>
        </is>
      </c>
      <c r="B607" t="inlineStr">
        <is>
          <t xml:space="preserve">Piso en venta, Rodeo Alto-Guadaiza-La Campana en Nueva Andalucía en Marbella</t>
        </is>
      </c>
      <c r="C607" t="inlineStr">
        <is>
          <t xml:space="preserve">Marbella</t>
        </is>
      </c>
      <c r="D607">
        <v>549000</v>
      </c>
      <c r="E607" t="inlineStr">
        <is>
          <t xml:space="preserve">92.00</t>
        </is>
      </c>
      <c r="F607">
        <v>5967.3913043478</v>
      </c>
      <c r="G607">
        <v>4951.92</v>
      </c>
      <c r="H607">
        <v>455577</v>
      </c>
      <c r="I607">
        <v>-93423</v>
      </c>
      <c r="J607">
        <v>-0.20506617722981</v>
      </c>
      <c r="K607">
        <f>IFERROR(ROUND(D607-MAX(I607,0)*03_Assumptions!$B$37,0),"")</f>
      </c>
      <c r="L607">
        <v>0</v>
      </c>
      <c r="M607"/>
      <c r="N607">
        <v>3</v>
      </c>
      <c r="O607"/>
      <c r="P607"/>
      <c r="Q607"/>
      <c r="R607" t="inlineStr">
        <is>
          <t xml:space="preserve">Yaencontre</t>
        </is>
      </c>
    </row>
    <row r="608">
      <c r="A608" t="inlineStr">
        <is>
          <t xml:space="preserve">IDL-112386694</t>
        </is>
      </c>
      <c r="B608" t="inlineStr">
        <is>
          <t xml:space="preserve">Detached house in Guadalmina Baja, Marbella</t>
        </is>
      </c>
      <c r="C608" t="inlineStr">
        <is>
          <t xml:space="preserve">Marbella</t>
        </is>
      </c>
      <c r="D608">
        <v>2990000</v>
      </c>
      <c r="E608" t="inlineStr">
        <is>
          <t xml:space="preserve">500.00</t>
        </is>
      </c>
      <c r="F608">
        <v>5980</v>
      </c>
      <c r="G608">
        <v>4951.92</v>
      </c>
      <c r="H608">
        <v>2475960</v>
      </c>
      <c r="I608">
        <v>-514040</v>
      </c>
      <c r="J608">
        <v>-0.20761240084654</v>
      </c>
      <c r="K608">
        <f>IFERROR(ROUND(D608-MAX(I608,0)*03_Assumptions!$B$37,0),"")</f>
      </c>
      <c r="L608">
        <v>0</v>
      </c>
      <c r="M608"/>
      <c r="N608">
        <v>4</v>
      </c>
      <c r="O608"/>
      <c r="P608"/>
      <c r="Q608"/>
      <c r="R608" t="inlineStr">
        <is>
          <t xml:space="preserve">Idealista</t>
        </is>
      </c>
    </row>
    <row r="609">
      <c r="A609" t="inlineStr">
        <is>
          <t xml:space="preserve">HTC-26701000000601</t>
        </is>
      </c>
      <c r="B609" t="inlineStr">
        <is>
          <t xml:space="preserve">Apartamento en Calle los granados 18</t>
        </is>
      </c>
      <c r="C609" t="inlineStr">
        <is>
          <t xml:space="preserve">Marbella</t>
        </is>
      </c>
      <c r="D609">
        <v>725000</v>
      </c>
      <c r="E609" t="inlineStr">
        <is>
          <t xml:space="preserve">121.00</t>
        </is>
      </c>
      <c r="F609">
        <v>5991.7355371901</v>
      </c>
      <c r="G609">
        <v>4951.92</v>
      </c>
      <c r="H609">
        <v>599182</v>
      </c>
      <c r="I609">
        <v>-125818</v>
      </c>
      <c r="J609">
        <v>-0.20998229720797</v>
      </c>
      <c r="K609">
        <f>IFERROR(ROUND(D609-MAX(I609,0)*03_Assumptions!$B$37,0),"")</f>
      </c>
      <c r="L609">
        <v>0</v>
      </c>
      <c r="M609"/>
      <c r="N609">
        <v>3</v>
      </c>
      <c r="O609"/>
      <c r="P609"/>
      <c r="Q609"/>
      <c r="R609" t="inlineStr">
        <is>
          <t xml:space="preserve">Habitaclia</t>
        </is>
      </c>
    </row>
    <row r="610">
      <c r="A610" t="inlineStr">
        <is>
          <t xml:space="preserve">HTC-30633000010567</t>
        </is>
      </c>
      <c r="B610" t="inlineStr">
        <is>
          <t xml:space="preserve">Piso en Las Chapas - Alicate Playa. Apartamento a estrenar 1 dormitorio las chapas, marbella</t>
        </is>
      </c>
      <c r="C610" t="inlineStr">
        <is>
          <t xml:space="preserve">Marbella</t>
        </is>
      </c>
      <c r="D610">
        <v>330000</v>
      </c>
      <c r="E610" t="inlineStr">
        <is>
          <t xml:space="preserve">55.00</t>
        </is>
      </c>
      <c r="F610">
        <v>6000</v>
      </c>
      <c r="G610">
        <v>4951.92</v>
      </c>
      <c r="H610">
        <v>272356</v>
      </c>
      <c r="I610">
        <v>-57644</v>
      </c>
      <c r="J610">
        <v>-0.21165123830757</v>
      </c>
      <c r="K610">
        <f>IFERROR(ROUND(D610-MAX(I610,0)*03_Assumptions!$B$37,0),"")</f>
      </c>
      <c r="L610">
        <v>0</v>
      </c>
      <c r="M610"/>
      <c r="N610">
        <v>3</v>
      </c>
      <c r="O610"/>
      <c r="P610"/>
      <c r="Q610"/>
      <c r="R610" t="inlineStr">
        <is>
          <t xml:space="preserve">Habitaclia</t>
        </is>
      </c>
    </row>
    <row r="611">
      <c r="A611" t="inlineStr">
        <is>
          <t xml:space="preserve">YAE-jht::real-estate::93070-112311574</t>
        </is>
      </c>
      <c r="B611" t="inlineStr">
        <is>
          <t xml:space="preserve">Dúplex en venta en calle Ribera, Puerto Banús en Nueva Andalucía en Marbella</t>
        </is>
      </c>
      <c r="C611" t="inlineStr">
        <is>
          <t xml:space="preserve">Marbella</t>
        </is>
      </c>
      <c r="D611">
        <v>900000</v>
      </c>
      <c r="E611" t="inlineStr">
        <is>
          <t xml:space="preserve">150.00</t>
        </is>
      </c>
      <c r="F611">
        <v>6000</v>
      </c>
      <c r="G611">
        <v>4951.92</v>
      </c>
      <c r="H611">
        <v>742788</v>
      </c>
      <c r="I611">
        <v>-157212</v>
      </c>
      <c r="J611">
        <v>-0.21165123830757</v>
      </c>
      <c r="K611">
        <f>IFERROR(ROUND(D611-MAX(I611,0)*03_Assumptions!$B$37,0),"")</f>
      </c>
      <c r="L611">
        <v>0</v>
      </c>
      <c r="M611"/>
      <c r="N611">
        <v>3</v>
      </c>
      <c r="O611"/>
      <c r="P611"/>
      <c r="Q611"/>
      <c r="R611" t="inlineStr">
        <is>
          <t xml:space="preserve">Yaencontre</t>
        </is>
      </c>
    </row>
    <row r="612">
      <c r="A612" t="inlineStr">
        <is>
          <t xml:space="preserve">YAE-jht::real-estate::83156-112376936</t>
        </is>
      </c>
      <c r="B612" t="inlineStr">
        <is>
          <t xml:space="preserve">Piso en venta, Las Chapas-Alicate Playa en Las Chapas-El Rosario en Marbella</t>
        </is>
      </c>
      <c r="C612" t="inlineStr">
        <is>
          <t xml:space="preserve">Marbella</t>
        </is>
      </c>
      <c r="D612">
        <v>330000</v>
      </c>
      <c r="E612" t="inlineStr">
        <is>
          <t xml:space="preserve">55.00</t>
        </is>
      </c>
      <c r="F612">
        <v>6000</v>
      </c>
      <c r="G612">
        <v>4951.92</v>
      </c>
      <c r="H612">
        <v>272356</v>
      </c>
      <c r="I612">
        <v>-57644</v>
      </c>
      <c r="J612">
        <v>-0.21165123830757</v>
      </c>
      <c r="K612">
        <f>IFERROR(ROUND(D612-MAX(I612,0)*03_Assumptions!$B$37,0),"")</f>
      </c>
      <c r="L612">
        <v>0</v>
      </c>
      <c r="M612"/>
      <c r="N612">
        <v>3</v>
      </c>
      <c r="O612"/>
      <c r="P612"/>
      <c r="Q612"/>
      <c r="R612" t="inlineStr">
        <is>
          <t xml:space="preserve">Yaencontre</t>
        </is>
      </c>
    </row>
    <row r="613">
      <c r="A613" t="inlineStr">
        <is>
          <t xml:space="preserve">HTC-56743000000045</t>
        </is>
      </c>
      <c r="B613" t="inlineStr">
        <is>
          <t xml:space="preserve">Piso Cuesta de santo domingo. Piso en venta exterior con 6 balcones a la calle en palacio</t>
        </is>
      </c>
      <c r="C613" t="inlineStr">
        <is>
          <t xml:space="preserve">Madrid</t>
        </is>
      </c>
      <c r="D613">
        <v>1295000</v>
      </c>
      <c r="E613" t="inlineStr">
        <is>
          <t xml:space="preserve">115.00</t>
        </is>
      </c>
      <c r="F613">
        <v>11260.869565217</v>
      </c>
      <c r="G613">
        <v>9286</v>
      </c>
      <c r="H613">
        <v>1067890</v>
      </c>
      <c r="I613">
        <v>-227110</v>
      </c>
      <c r="J613">
        <v>-0.21267171712442</v>
      </c>
      <c r="K613">
        <f>IFERROR(ROUND(D613-MAX(I613,0)*03_Assumptions!$B$37,0),"")</f>
      </c>
      <c r="L613">
        <v>0</v>
      </c>
      <c r="M613"/>
      <c r="N613">
        <v>4</v>
      </c>
      <c r="O613"/>
      <c r="P613"/>
      <c r="Q613"/>
      <c r="R613" t="inlineStr">
        <is>
          <t xml:space="preserve">Habitaclia</t>
        </is>
      </c>
    </row>
    <row r="614">
      <c r="A614" t="inlineStr">
        <is>
          <t xml:space="preserve">IDL-112393644</t>
        </is>
      </c>
      <c r="B614" t="inlineStr">
        <is>
          <t xml:space="preserve">Penthouse in Los Pacos, Fuengirola</t>
        </is>
      </c>
      <c r="C614" t="inlineStr">
        <is>
          <t xml:space="preserve">Fuengirola</t>
        </is>
      </c>
      <c r="D614">
        <v>369000</v>
      </c>
      <c r="E614" t="inlineStr">
        <is>
          <t xml:space="preserve">67.00</t>
        </is>
      </c>
      <c r="F614">
        <v>5507.4626865672</v>
      </c>
      <c r="G614">
        <v>4540</v>
      </c>
      <c r="H614">
        <v>304180</v>
      </c>
      <c r="I614">
        <v>-64820</v>
      </c>
      <c r="J614">
        <v>-0.21309750805444</v>
      </c>
      <c r="K614">
        <f>IFERROR(ROUND(D614-MAX(I614,0)*03_Assumptions!$B$37,0),"")</f>
      </c>
      <c r="L614">
        <v>0</v>
      </c>
      <c r="M614"/>
      <c r="N614">
        <v>3</v>
      </c>
      <c r="O614"/>
      <c r="P614"/>
      <c r="Q614"/>
      <c r="R614" t="inlineStr">
        <is>
          <t xml:space="preserve">Idealista</t>
        </is>
      </c>
    </row>
    <row r="615">
      <c r="A615" t="inlineStr">
        <is>
          <t xml:space="preserve">YAE-jht::real-estate::83067-promo-5-112379439</t>
        </is>
      </c>
      <c r="B615" t="inlineStr">
        <is>
          <t xml:space="preserve">Piso en venta en avenida Pablo Ruiz Picasso, San Pedro Pueblo en San Pedro de Alcántara en Marbella</t>
        </is>
      </c>
      <c r="C615" t="inlineStr">
        <is>
          <t xml:space="preserve">Marbella</t>
        </is>
      </c>
      <c r="D615">
        <v>668150</v>
      </c>
      <c r="E615" t="inlineStr">
        <is>
          <t xml:space="preserve">111.00</t>
        </is>
      </c>
      <c r="F615">
        <v>6019.3693693694</v>
      </c>
      <c r="G615">
        <v>4951.92</v>
      </c>
      <c r="H615">
        <v>549663</v>
      </c>
      <c r="I615">
        <v>-118487</v>
      </c>
      <c r="J615">
        <v>-0.21556272503784</v>
      </c>
      <c r="K615">
        <f>IFERROR(ROUND(D615-MAX(I615,0)*03_Assumptions!$B$37,0),"")</f>
      </c>
      <c r="L615">
        <v>0</v>
      </c>
      <c r="M615"/>
      <c r="N615">
        <v>3</v>
      </c>
      <c r="O615"/>
      <c r="P615"/>
      <c r="Q615"/>
      <c r="R615" t="inlineStr">
        <is>
          <t xml:space="preserve">Yaencontre</t>
        </is>
      </c>
    </row>
    <row r="616">
      <c r="A616" t="inlineStr">
        <is>
          <t xml:space="preserve">IDL-112379439</t>
        </is>
      </c>
      <c r="B616" t="inlineStr">
        <is>
          <t xml:space="preserve">Flat / apartment in Avenida Pablo Ruiz Picasso Nn, San Pedro Pueblo, Marbella</t>
        </is>
      </c>
      <c r="C616" t="inlineStr">
        <is>
          <t xml:space="preserve">Marbella</t>
        </is>
      </c>
      <c r="D616">
        <v>668150</v>
      </c>
      <c r="E616" t="inlineStr">
        <is>
          <t xml:space="preserve">111.00</t>
        </is>
      </c>
      <c r="F616">
        <v>6019.3693693694</v>
      </c>
      <c r="G616">
        <v>4951.92</v>
      </c>
      <c r="H616">
        <v>549663</v>
      </c>
      <c r="I616">
        <v>-118487</v>
      </c>
      <c r="J616">
        <v>-0.21556272503784</v>
      </c>
      <c r="K616">
        <f>IFERROR(ROUND(D616-MAX(I616,0)*03_Assumptions!$B$37,0),"")</f>
      </c>
      <c r="L616">
        <v>0</v>
      </c>
      <c r="M616"/>
      <c r="N616">
        <v>4</v>
      </c>
      <c r="O616"/>
      <c r="P616"/>
      <c r="Q616"/>
      <c r="R616" t="inlineStr">
        <is>
          <t xml:space="preserve">Idealista</t>
        </is>
      </c>
    </row>
    <row r="617">
      <c r="A617" t="inlineStr">
        <is>
          <t xml:space="preserve">YAE-jht::real-estate::49402-112395463</t>
        </is>
      </c>
      <c r="B617" t="inlineStr">
        <is>
          <t xml:space="preserve">Piso en venta, Nueva Andalucía en Nueva Andalucía en Marbella</t>
        </is>
      </c>
      <c r="C617" t="inlineStr">
        <is>
          <t xml:space="preserve">Marbella</t>
        </is>
      </c>
      <c r="D617">
        <v>825000</v>
      </c>
      <c r="E617" t="inlineStr">
        <is>
          <t xml:space="preserve">137.00</t>
        </is>
      </c>
      <c r="F617">
        <v>6021.897810219</v>
      </c>
      <c r="G617">
        <v>4951.92</v>
      </c>
      <c r="H617">
        <v>678413</v>
      </c>
      <c r="I617">
        <v>-146587</v>
      </c>
      <c r="J617">
        <v>-0.21607332311891</v>
      </c>
      <c r="K617">
        <f>IFERROR(ROUND(D617-MAX(I617,0)*03_Assumptions!$B$37,0),"")</f>
      </c>
      <c r="L617">
        <v>0</v>
      </c>
      <c r="M617"/>
      <c r="N617">
        <v>3</v>
      </c>
      <c r="O617"/>
      <c r="P617"/>
      <c r="Q617"/>
      <c r="R617" t="inlineStr">
        <is>
          <t xml:space="preserve">Yaencontre</t>
        </is>
      </c>
    </row>
    <row r="618">
      <c r="A618" t="inlineStr">
        <is>
          <t xml:space="preserve">YAE-jht::real-estate::63512-112392951</t>
        </is>
      </c>
      <c r="B618" t="inlineStr">
        <is>
          <t xml:space="preserve">Piso en venta, Nueva Andalucía en Nueva Andalucía en Marbella</t>
        </is>
      </c>
      <c r="C618" t="inlineStr">
        <is>
          <t xml:space="preserve">Marbella</t>
        </is>
      </c>
      <c r="D618">
        <v>825000</v>
      </c>
      <c r="E618" t="inlineStr">
        <is>
          <t xml:space="preserve">137.00</t>
        </is>
      </c>
      <c r="F618">
        <v>6021.897810219</v>
      </c>
      <c r="G618">
        <v>4951.92</v>
      </c>
      <c r="H618">
        <v>678413</v>
      </c>
      <c r="I618">
        <v>-146587</v>
      </c>
      <c r="J618">
        <v>-0.21607332311891</v>
      </c>
      <c r="K618">
        <f>IFERROR(ROUND(D618-MAX(I618,0)*03_Assumptions!$B$37,0),"")</f>
      </c>
      <c r="L618">
        <v>0</v>
      </c>
      <c r="M618"/>
      <c r="N618">
        <v>3</v>
      </c>
      <c r="O618"/>
      <c r="P618"/>
      <c r="Q618"/>
      <c r="R618" t="inlineStr">
        <is>
          <t xml:space="preserve">Yaencontre</t>
        </is>
      </c>
    </row>
    <row r="619">
      <c r="A619" t="inlineStr">
        <is>
          <t xml:space="preserve">IDL-112395463</t>
        </is>
      </c>
      <c r="B619" t="inlineStr">
        <is>
          <t xml:space="preserve">Flat / apartment in Nueva Andalucía, Marbella</t>
        </is>
      </c>
      <c r="C619" t="inlineStr">
        <is>
          <t xml:space="preserve">Marbella</t>
        </is>
      </c>
      <c r="D619">
        <v>825000</v>
      </c>
      <c r="E619" t="inlineStr">
        <is>
          <t xml:space="preserve">137.00</t>
        </is>
      </c>
      <c r="F619">
        <v>6021.897810219</v>
      </c>
      <c r="G619">
        <v>4951.92</v>
      </c>
      <c r="H619">
        <v>678413</v>
      </c>
      <c r="I619">
        <v>-146587</v>
      </c>
      <c r="J619">
        <v>-0.21607332311891</v>
      </c>
      <c r="K619">
        <f>IFERROR(ROUND(D619-MAX(I619,0)*03_Assumptions!$B$37,0),"")</f>
      </c>
      <c r="L619">
        <v>0</v>
      </c>
      <c r="M619"/>
      <c r="N619">
        <v>4</v>
      </c>
      <c r="O619"/>
      <c r="P619"/>
      <c r="Q619"/>
      <c r="R619" t="inlineStr">
        <is>
          <t xml:space="preserve">Idealista</t>
        </is>
      </c>
    </row>
    <row r="620">
      <c r="A620" t="inlineStr">
        <is>
          <t xml:space="preserve">YAE-jht::real-estate::68116-promo-21-112391747</t>
        </is>
      </c>
      <c r="B620" t="inlineStr">
        <is>
          <t xml:space="preserve">Piso en venta en calle Oriental, San Pedro Pueblo en San Pedro de Alcántara en Marbella</t>
        </is>
      </c>
      <c r="C620" t="inlineStr">
        <is>
          <t xml:space="preserve">Marbella</t>
        </is>
      </c>
      <c r="D620">
        <v>705400</v>
      </c>
      <c r="E620" t="inlineStr">
        <is>
          <t xml:space="preserve">117.00</t>
        </is>
      </c>
      <c r="F620">
        <v>6029.0598290598</v>
      </c>
      <c r="G620">
        <v>4951.92</v>
      </c>
      <c r="H620">
        <v>579375</v>
      </c>
      <c r="I620">
        <v>-126025</v>
      </c>
      <c r="J620">
        <v>-0.21751963461846</v>
      </c>
      <c r="K620">
        <f>IFERROR(ROUND(D620-MAX(I620,0)*03_Assumptions!$B$37,0),"")</f>
      </c>
      <c r="L620">
        <v>0</v>
      </c>
      <c r="M620"/>
      <c r="N620">
        <v>3</v>
      </c>
      <c r="O620"/>
      <c r="P620"/>
      <c r="Q620"/>
      <c r="R620" t="inlineStr">
        <is>
          <t xml:space="preserve">Yaencontre</t>
        </is>
      </c>
    </row>
    <row r="621">
      <c r="A621" t="inlineStr">
        <is>
          <t xml:space="preserve">IDL-112391747</t>
        </is>
      </c>
      <c r="B621" t="inlineStr">
        <is>
          <t xml:space="preserve">Flat / apartment in Avenida Oriental, 25, San Pedro Pueblo, Marbella</t>
        </is>
      </c>
      <c r="C621" t="inlineStr">
        <is>
          <t xml:space="preserve">Marbella</t>
        </is>
      </c>
      <c r="D621">
        <v>705400</v>
      </c>
      <c r="E621" t="inlineStr">
        <is>
          <t xml:space="preserve">117.00</t>
        </is>
      </c>
      <c r="F621">
        <v>6029.0598290598</v>
      </c>
      <c r="G621">
        <v>4951.92</v>
      </c>
      <c r="H621">
        <v>579375</v>
      </c>
      <c r="I621">
        <v>-126025</v>
      </c>
      <c r="J621">
        <v>-0.21751963461846</v>
      </c>
      <c r="K621">
        <f>IFERROR(ROUND(D621-MAX(I621,0)*03_Assumptions!$B$37,0),"")</f>
      </c>
      <c r="L621">
        <v>0</v>
      </c>
      <c r="M621"/>
      <c r="N621">
        <v>4</v>
      </c>
      <c r="O621"/>
      <c r="P621"/>
      <c r="Q621"/>
      <c r="R621" t="inlineStr">
        <is>
          <t xml:space="preserve">Idealista</t>
        </is>
      </c>
    </row>
    <row r="622">
      <c r="A622" t="inlineStr">
        <is>
          <t xml:space="preserve">YAE-jht::real-estate::93151-112390535</t>
        </is>
      </c>
      <c r="B622" t="inlineStr">
        <is>
          <t xml:space="preserve">Piso en venta, Nueva Andalucía en Nueva Andalucía en Marbella</t>
        </is>
      </c>
      <c r="C622" t="inlineStr">
        <is>
          <t xml:space="preserve">Marbella</t>
        </is>
      </c>
      <c r="D622">
        <v>585000</v>
      </c>
      <c r="E622" t="inlineStr">
        <is>
          <t xml:space="preserve">97.00</t>
        </is>
      </c>
      <c r="F622">
        <v>6030.9278350515</v>
      </c>
      <c r="G622">
        <v>4951.92</v>
      </c>
      <c r="H622">
        <v>480336</v>
      </c>
      <c r="I622">
        <v>-104664</v>
      </c>
      <c r="J622">
        <v>-0.2178968632473</v>
      </c>
      <c r="K622">
        <f>IFERROR(ROUND(D622-MAX(I622,0)*03_Assumptions!$B$37,0),"")</f>
      </c>
      <c r="L622">
        <v>0</v>
      </c>
      <c r="M622"/>
      <c r="N622">
        <v>3</v>
      </c>
      <c r="O622"/>
      <c r="P622"/>
      <c r="Q622"/>
      <c r="R622" t="inlineStr">
        <is>
          <t xml:space="preserve">Yaencontre</t>
        </is>
      </c>
    </row>
    <row r="623">
      <c r="A623" t="inlineStr">
        <is>
          <t xml:space="preserve">HTC-22285000000387</t>
        </is>
      </c>
      <c r="B623" t="inlineStr">
        <is>
          <t xml:space="preserve">Piso en Avenida ricardo soriano 111. Piso en venta en avenida ricardo soriano 111, marbella</t>
        </is>
      </c>
      <c r="C623" t="inlineStr">
        <is>
          <t xml:space="preserve">Marbella</t>
        </is>
      </c>
      <c r="D623">
        <v>350000</v>
      </c>
      <c r="E623" t="inlineStr">
        <is>
          <t xml:space="preserve">58.00</t>
        </is>
      </c>
      <c r="F623">
        <v>6034.4827586207</v>
      </c>
      <c r="G623">
        <v>4951.92</v>
      </c>
      <c r="H623">
        <v>287211</v>
      </c>
      <c r="I623">
        <v>-62789</v>
      </c>
      <c r="J623">
        <v>-0.2186147511714</v>
      </c>
      <c r="K623">
        <f>IFERROR(ROUND(D623-MAX(I623,0)*03_Assumptions!$B$37,0),"")</f>
      </c>
      <c r="L623">
        <v>0</v>
      </c>
      <c r="M623"/>
      <c r="N623">
        <v>3</v>
      </c>
      <c r="O623"/>
      <c r="P623"/>
      <c r="Q623"/>
      <c r="R623" t="inlineStr">
        <is>
          <t xml:space="preserve">Habitaclia</t>
        </is>
      </c>
    </row>
    <row r="624">
      <c r="A624" t="inlineStr">
        <is>
          <t xml:space="preserve">IDL-112390554</t>
        </is>
      </c>
      <c r="B624" t="inlineStr">
        <is>
          <t xml:space="preserve">Terraced house in Urbanización las Petunias, Linda Vista-Nueva Alcántara-Cortijo Blanco, Marbella</t>
        </is>
      </c>
      <c r="C624" t="inlineStr">
        <is>
          <t xml:space="preserve">Marbella</t>
        </is>
      </c>
      <c r="D624">
        <v>1050000</v>
      </c>
      <c r="E624" t="inlineStr">
        <is>
          <t xml:space="preserve">174.00</t>
        </is>
      </c>
      <c r="F624">
        <v>6034.4827586207</v>
      </c>
      <c r="G624">
        <v>4951.92</v>
      </c>
      <c r="H624">
        <v>861634</v>
      </c>
      <c r="I624">
        <v>-188366</v>
      </c>
      <c r="J624">
        <v>-0.2186147511714</v>
      </c>
      <c r="K624">
        <f>IFERROR(ROUND(D624-MAX(I624,0)*03_Assumptions!$B$37,0),"")</f>
      </c>
      <c r="L624">
        <v>0</v>
      </c>
      <c r="M624"/>
      <c r="N624">
        <v>4</v>
      </c>
      <c r="O624"/>
      <c r="P624"/>
      <c r="Q624"/>
      <c r="R624" t="inlineStr">
        <is>
          <t xml:space="preserve">Idealista</t>
        </is>
      </c>
    </row>
    <row r="625">
      <c r="A625" t="inlineStr">
        <is>
          <t xml:space="preserve">HTC-24716000006148</t>
        </is>
      </c>
      <c r="B625" t="inlineStr">
        <is>
          <t xml:space="preserve">Apartamento Bloque 2a teba-rocío de nagüeles #e. Elegant renovated apartment in pinos de nagüeles, marbella golde</t>
        </is>
      </c>
      <c r="C625" t="inlineStr">
        <is>
          <t xml:space="preserve">Marbella</t>
        </is>
      </c>
      <c r="D625">
        <v>519000</v>
      </c>
      <c r="E625" t="inlineStr">
        <is>
          <t xml:space="preserve">86.00</t>
        </is>
      </c>
      <c r="F625">
        <v>6034.8837209302</v>
      </c>
      <c r="G625">
        <v>4951.92</v>
      </c>
      <c r="H625">
        <v>425865</v>
      </c>
      <c r="I625">
        <v>-93135</v>
      </c>
      <c r="J625">
        <v>-0.21869572225121</v>
      </c>
      <c r="K625">
        <f>IFERROR(ROUND(D625-MAX(I625,0)*03_Assumptions!$B$37,0),"")</f>
      </c>
      <c r="L625">
        <v>0</v>
      </c>
      <c r="M625"/>
      <c r="N625">
        <v>3</v>
      </c>
      <c r="O625"/>
      <c r="P625"/>
      <c r="Q625"/>
      <c r="R625" t="inlineStr">
        <is>
          <t xml:space="preserve">Habitaclia</t>
        </is>
      </c>
    </row>
    <row r="626">
      <c r="A626" t="inlineStr">
        <is>
          <t xml:space="preserve">IDL-112393619</t>
        </is>
      </c>
      <c r="B626" t="inlineStr">
        <is>
          <t xml:space="preserve">Penthouse in Avenida Carvajal, Torreblanca del Sol, Fuengirola</t>
        </is>
      </c>
      <c r="C626" t="inlineStr">
        <is>
          <t xml:space="preserve">Fuengirola</t>
        </is>
      </c>
      <c r="D626">
        <v>565000</v>
      </c>
      <c r="E626" t="inlineStr">
        <is>
          <t xml:space="preserve">102.00</t>
        </is>
      </c>
      <c r="F626">
        <v>5539.2156862745</v>
      </c>
      <c r="G626">
        <v>4540</v>
      </c>
      <c r="H626">
        <v>463080</v>
      </c>
      <c r="I626">
        <v>-101920</v>
      </c>
      <c r="J626">
        <v>-0.22009156085342</v>
      </c>
      <c r="K626">
        <f>IFERROR(ROUND(D626-MAX(I626,0)*03_Assumptions!$B$37,0),"")</f>
      </c>
      <c r="L626">
        <v>0</v>
      </c>
      <c r="M626"/>
      <c r="N626">
        <v>3</v>
      </c>
      <c r="O626"/>
      <c r="P626"/>
      <c r="Q626"/>
      <c r="R626" t="inlineStr">
        <is>
          <t xml:space="preserve">Idealista</t>
        </is>
      </c>
    </row>
    <row r="627">
      <c r="A627" t="inlineStr">
        <is>
          <t xml:space="preserve">YAE-jht::real-estate::83067-promo-5-112379437</t>
        </is>
      </c>
      <c r="B627" t="inlineStr">
        <is>
          <t xml:space="preserve">Piso en venta en avenida Pablo Ruiz Picasso, San Pedro Pueblo en San Pedro de Alcántara en Marbella</t>
        </is>
      </c>
      <c r="C627" t="inlineStr">
        <is>
          <t xml:space="preserve">Marbella</t>
        </is>
      </c>
      <c r="D627">
        <v>665600</v>
      </c>
      <c r="E627" t="inlineStr">
        <is>
          <t xml:space="preserve">110.00</t>
        </is>
      </c>
      <c r="F627">
        <v>6050.9090909091</v>
      </c>
      <c r="G627">
        <v>4951.92</v>
      </c>
      <c r="H627">
        <v>544711</v>
      </c>
      <c r="I627">
        <v>-120889</v>
      </c>
      <c r="J627">
        <v>-0.22193191548108</v>
      </c>
      <c r="K627">
        <f>IFERROR(ROUND(D627-MAX(I627,0)*03_Assumptions!$B$37,0),"")</f>
      </c>
      <c r="L627">
        <v>0</v>
      </c>
      <c r="M627"/>
      <c r="N627">
        <v>3</v>
      </c>
      <c r="O627"/>
      <c r="P627"/>
      <c r="Q627"/>
      <c r="R627" t="inlineStr">
        <is>
          <t xml:space="preserve">Yaencontre</t>
        </is>
      </c>
    </row>
    <row r="628">
      <c r="A628" t="inlineStr">
        <is>
          <t xml:space="preserve">IDL-112379437</t>
        </is>
      </c>
      <c r="B628" t="inlineStr">
        <is>
          <t xml:space="preserve">Flat / apartment in Avenida Pablo Ruiz Picasso Nn, San Pedro Pueblo, Marbella</t>
        </is>
      </c>
      <c r="C628" t="inlineStr">
        <is>
          <t xml:space="preserve">Marbella</t>
        </is>
      </c>
      <c r="D628">
        <v>665600</v>
      </c>
      <c r="E628" t="inlineStr">
        <is>
          <t xml:space="preserve">110.00</t>
        </is>
      </c>
      <c r="F628">
        <v>6050.9090909091</v>
      </c>
      <c r="G628">
        <v>4951.92</v>
      </c>
      <c r="H628">
        <v>544711</v>
      </c>
      <c r="I628">
        <v>-120889</v>
      </c>
      <c r="J628">
        <v>-0.22193191548108</v>
      </c>
      <c r="K628">
        <f>IFERROR(ROUND(D628-MAX(I628,0)*03_Assumptions!$B$37,0),"")</f>
      </c>
      <c r="L628">
        <v>0</v>
      </c>
      <c r="M628"/>
      <c r="N628">
        <v>4</v>
      </c>
      <c r="O628"/>
      <c r="P628"/>
      <c r="Q628"/>
      <c r="R628" t="inlineStr">
        <is>
          <t xml:space="preserve">Idealista</t>
        </is>
      </c>
    </row>
    <row r="629">
      <c r="A629" t="inlineStr">
        <is>
          <t xml:space="preserve">IDL-112393293</t>
        </is>
      </c>
      <c r="B629" t="inlineStr">
        <is>
          <t xml:space="preserve">Flat / apartment in Zona Puerto Deportivo, Fuengirola</t>
        </is>
      </c>
      <c r="C629" t="inlineStr">
        <is>
          <t xml:space="preserve">Fuengirola</t>
        </is>
      </c>
      <c r="D629">
        <v>395000</v>
      </c>
      <c r="E629" t="inlineStr">
        <is>
          <t xml:space="preserve">71.00</t>
        </is>
      </c>
      <c r="F629">
        <v>5563.3802816901</v>
      </c>
      <c r="G629">
        <v>4540</v>
      </c>
      <c r="H629">
        <v>322340</v>
      </c>
      <c r="I629">
        <v>-72660</v>
      </c>
      <c r="J629">
        <v>-0.22541415896259</v>
      </c>
      <c r="K629">
        <f>IFERROR(ROUND(D629-MAX(I629,0)*03_Assumptions!$B$37,0),"")</f>
      </c>
      <c r="L629">
        <v>0</v>
      </c>
      <c r="M629"/>
      <c r="N629">
        <v>3</v>
      </c>
      <c r="O629"/>
      <c r="P629"/>
      <c r="Q629"/>
      <c r="R629" t="inlineStr">
        <is>
          <t xml:space="preserve">Idealista</t>
        </is>
      </c>
    </row>
    <row r="630">
      <c r="A630" t="inlineStr">
        <is>
          <t xml:space="preserve">HTC-23526000001162</t>
        </is>
      </c>
      <c r="B630" t="inlineStr">
        <is>
          <t xml:space="preserve">Ático en Calle manuel gonzález portilla 3v. Salvia: spectacular new project close to the beach in san pedro</t>
        </is>
      </c>
      <c r="C630" t="inlineStr">
        <is>
          <t xml:space="preserve">Marbella</t>
        </is>
      </c>
      <c r="D630">
        <v>1150000</v>
      </c>
      <c r="E630" t="inlineStr">
        <is>
          <t xml:space="preserve">189.00</t>
        </is>
      </c>
      <c r="F630">
        <v>6084.6560846561</v>
      </c>
      <c r="G630">
        <v>4951.92</v>
      </c>
      <c r="H630">
        <v>935913</v>
      </c>
      <c r="I630">
        <v>-214087</v>
      </c>
      <c r="J630">
        <v>-0.2287468466082</v>
      </c>
      <c r="K630">
        <f>IFERROR(ROUND(D630-MAX(I630,0)*03_Assumptions!$B$37,0),"")</f>
      </c>
      <c r="L630">
        <v>0</v>
      </c>
      <c r="M630"/>
      <c r="N630">
        <v>3</v>
      </c>
      <c r="O630"/>
      <c r="P630"/>
      <c r="Q630"/>
      <c r="R630" t="inlineStr">
        <is>
          <t xml:space="preserve">Habitaclia</t>
        </is>
      </c>
    </row>
    <row r="631">
      <c r="A631" t="inlineStr">
        <is>
          <t xml:space="preserve">YAE-jht::real-estate::42815-112386389</t>
        </is>
      </c>
      <c r="B631" t="inlineStr">
        <is>
          <t xml:space="preserve">Piso en venta, Lomas de Marbella Club en Nagüeles-Milla de Oro en Marbella</t>
        </is>
      </c>
      <c r="C631" t="inlineStr">
        <is>
          <t xml:space="preserve">Marbella</t>
        </is>
      </c>
      <c r="D631">
        <v>1250000</v>
      </c>
      <c r="E631" t="inlineStr">
        <is>
          <t xml:space="preserve">205.00</t>
        </is>
      </c>
      <c r="F631">
        <v>6097.5609756098</v>
      </c>
      <c r="G631">
        <v>4951.92</v>
      </c>
      <c r="H631">
        <v>1015144</v>
      </c>
      <c r="I631">
        <v>-234856</v>
      </c>
      <c r="J631">
        <v>-0.23135288445891</v>
      </c>
      <c r="K631">
        <f>IFERROR(ROUND(D631-MAX(I631,0)*03_Assumptions!$B$37,0),"")</f>
      </c>
      <c r="L631">
        <v>0</v>
      </c>
      <c r="M631"/>
      <c r="N631">
        <v>3</v>
      </c>
      <c r="O631"/>
      <c r="P631"/>
      <c r="Q631"/>
      <c r="R631" t="inlineStr">
        <is>
          <t xml:space="preserve">Yaencontre</t>
        </is>
      </c>
    </row>
    <row r="632">
      <c r="A632" t="inlineStr">
        <is>
          <t xml:space="preserve">YAE-jht::real-estate::76452-112367122</t>
        </is>
      </c>
      <c r="B632" t="inlineStr">
        <is>
          <t xml:space="preserve">Ático en venta, Las Chapas-Alicate Playa en Las Chapas-El Rosario en Marbella</t>
        </is>
      </c>
      <c r="C632" t="inlineStr">
        <is>
          <t xml:space="preserve">Marbella</t>
        </is>
      </c>
      <c r="D632">
        <v>750000</v>
      </c>
      <c r="E632" t="inlineStr">
        <is>
          <t xml:space="preserve">123.00</t>
        </is>
      </c>
      <c r="F632">
        <v>6097.5609756098</v>
      </c>
      <c r="G632">
        <v>4951.92</v>
      </c>
      <c r="H632">
        <v>609086</v>
      </c>
      <c r="I632">
        <v>-140914</v>
      </c>
      <c r="J632">
        <v>-0.23135288445891</v>
      </c>
      <c r="K632">
        <f>IFERROR(ROUND(D632-MAX(I632,0)*03_Assumptions!$B$37,0),"")</f>
      </c>
      <c r="L632">
        <v>0</v>
      </c>
      <c r="M632"/>
      <c r="N632">
        <v>3</v>
      </c>
      <c r="O632"/>
      <c r="P632"/>
      <c r="Q632"/>
      <c r="R632" t="inlineStr">
        <is>
          <t xml:space="preserve">Yaencontre</t>
        </is>
      </c>
    </row>
    <row r="633">
      <c r="A633" t="inlineStr">
        <is>
          <t xml:space="preserve">YAE-jht::real-estate::70283-112341266</t>
        </is>
      </c>
      <c r="B633" t="inlineStr">
        <is>
          <t xml:space="preserve">Ático en venta, Las Chapas-Alicate Playa en Las Chapas-El Rosario en Marbella</t>
        </is>
      </c>
      <c r="C633" t="inlineStr">
        <is>
          <t xml:space="preserve">Marbella</t>
        </is>
      </c>
      <c r="D633">
        <v>750000</v>
      </c>
      <c r="E633" t="inlineStr">
        <is>
          <t xml:space="preserve">123.00</t>
        </is>
      </c>
      <c r="F633">
        <v>6097.5609756098</v>
      </c>
      <c r="G633">
        <v>4951.92</v>
      </c>
      <c r="H633">
        <v>609086</v>
      </c>
      <c r="I633">
        <v>-140914</v>
      </c>
      <c r="J633">
        <v>-0.23135288445891</v>
      </c>
      <c r="K633">
        <f>IFERROR(ROUND(D633-MAX(I633,0)*03_Assumptions!$B$37,0),"")</f>
      </c>
      <c r="L633">
        <v>0</v>
      </c>
      <c r="M633"/>
      <c r="N633">
        <v>3</v>
      </c>
      <c r="O633"/>
      <c r="P633"/>
      <c r="Q633"/>
      <c r="R633" t="inlineStr">
        <is>
          <t xml:space="preserve">Yaencontre</t>
        </is>
      </c>
    </row>
    <row r="634">
      <c r="A634" t="inlineStr">
        <is>
          <t xml:space="preserve">IDL-112403059</t>
        </is>
      </c>
      <c r="B634" t="inlineStr">
        <is>
          <t xml:space="preserve">Detached house in Urbanización el Rosario, El Rosario-Ricmar, Marbella</t>
        </is>
      </c>
      <c r="C634" t="inlineStr">
        <is>
          <t xml:space="preserve">Marbella</t>
        </is>
      </c>
      <c r="D634">
        <v>1995000</v>
      </c>
      <c r="E634" t="inlineStr">
        <is>
          <t xml:space="preserve">326.00</t>
        </is>
      </c>
      <c r="F634">
        <v>6119.6319018405</v>
      </c>
      <c r="G634">
        <v>4951.92</v>
      </c>
      <c r="H634">
        <v>1614326</v>
      </c>
      <c r="I634">
        <v>-380674</v>
      </c>
      <c r="J634">
        <v>-0.23580992864192</v>
      </c>
      <c r="K634">
        <f>IFERROR(ROUND(D634-MAX(I634,0)*03_Assumptions!$B$37,0),"")</f>
      </c>
      <c r="L634">
        <v>0</v>
      </c>
      <c r="M634"/>
      <c r="N634">
        <v>3</v>
      </c>
      <c r="O634"/>
      <c r="P634"/>
      <c r="Q634"/>
      <c r="R634" t="inlineStr">
        <is>
          <t xml:space="preserve">Idealista</t>
        </is>
      </c>
    </row>
    <row r="635">
      <c r="A635" t="inlineStr">
        <is>
          <t xml:space="preserve">YAE-jht::real-estate::90143-112341919</t>
        </is>
      </c>
      <c r="B635" t="inlineStr">
        <is>
          <t xml:space="preserve">Piso en venta en calle María José González Bartolomé, San Pedro Pueblo en San Pedro de Alcántara en Marbella</t>
        </is>
      </c>
      <c r="C635" t="inlineStr">
        <is>
          <t xml:space="preserve">Marbella</t>
        </is>
      </c>
      <c r="D635">
        <v>399000</v>
      </c>
      <c r="E635" t="inlineStr">
        <is>
          <t xml:space="preserve">65.00</t>
        </is>
      </c>
      <c r="F635">
        <v>6138.4615384615</v>
      </c>
      <c r="G635">
        <v>4951.92</v>
      </c>
      <c r="H635">
        <v>321875</v>
      </c>
      <c r="I635">
        <v>-77125</v>
      </c>
      <c r="J635">
        <v>-0.23961242073005</v>
      </c>
      <c r="K635">
        <f>IFERROR(ROUND(D635-MAX(I635,0)*03_Assumptions!$B$37,0),"")</f>
      </c>
      <c r="L635">
        <v>0</v>
      </c>
      <c r="M635"/>
      <c r="N635">
        <v>3</v>
      </c>
      <c r="O635"/>
      <c r="P635"/>
      <c r="Q635"/>
      <c r="R635" t="inlineStr">
        <is>
          <t xml:space="preserve">Yaencontre</t>
        </is>
      </c>
    </row>
    <row r="636">
      <c r="A636" t="inlineStr">
        <is>
          <t xml:space="preserve">FTC-188995020</t>
        </is>
      </c>
      <c r="B636" t="inlineStr">
        <is>
          <t xml:space="preserve">Piso con terraza en Puerto Banús</t>
        </is>
      </c>
      <c r="C636" t="inlineStr">
        <is>
          <t xml:space="preserve">Marbella</t>
        </is>
      </c>
      <c r="D636">
        <v>590000</v>
      </c>
      <c r="E636" t="inlineStr">
        <is>
          <t xml:space="preserve">96.00</t>
        </is>
      </c>
      <c r="F636">
        <v>6145.8333333333</v>
      </c>
      <c r="G636">
        <v>4951.92</v>
      </c>
      <c r="H636">
        <v>475384</v>
      </c>
      <c r="I636">
        <v>-114616</v>
      </c>
      <c r="J636">
        <v>-0.24110109479421</v>
      </c>
      <c r="K636">
        <f>IFERROR(ROUND(D636-MAX(I636,0)*03_Assumptions!$B$37,0),"")</f>
      </c>
      <c r="L636">
        <v>0</v>
      </c>
      <c r="M636"/>
      <c r="N636">
        <v>3</v>
      </c>
      <c r="O636"/>
      <c r="P636"/>
      <c r="Q636"/>
      <c r="R636" t="inlineStr">
        <is>
          <t xml:space="preserve">Fotocasa</t>
        </is>
      </c>
    </row>
    <row r="637">
      <c r="A637" t="inlineStr">
        <is>
          <t xml:space="preserve">HTC-33091000013891</t>
        </is>
      </c>
      <c r="B637" t="inlineStr">
        <is>
          <t xml:space="preserve">Piso en Puerto Banús. Piso en venta en puerto banús jardines del puerto, 2 dormitorio</t>
        </is>
      </c>
      <c r="C637" t="inlineStr">
        <is>
          <t xml:space="preserve">Marbella</t>
        </is>
      </c>
      <c r="D637">
        <v>590000</v>
      </c>
      <c r="E637" t="inlineStr">
        <is>
          <t xml:space="preserve">96.00</t>
        </is>
      </c>
      <c r="F637">
        <v>6145.8333333333</v>
      </c>
      <c r="G637">
        <v>4951.92</v>
      </c>
      <c r="H637">
        <v>475384</v>
      </c>
      <c r="I637">
        <v>-114616</v>
      </c>
      <c r="J637">
        <v>-0.24110109479421</v>
      </c>
      <c r="K637">
        <f>IFERROR(ROUND(D637-MAX(I637,0)*03_Assumptions!$B$37,0),"")</f>
      </c>
      <c r="L637">
        <v>0</v>
      </c>
      <c r="M637"/>
      <c r="N637">
        <v>3</v>
      </c>
      <c r="O637"/>
      <c r="P637"/>
      <c r="Q637"/>
      <c r="R637" t="inlineStr">
        <is>
          <t xml:space="preserve">Habitaclia</t>
        </is>
      </c>
    </row>
    <row r="638">
      <c r="A638" t="inlineStr">
        <is>
          <t xml:space="preserve">HTC-52417000000353</t>
        </is>
      </c>
      <c r="B638" t="inlineStr">
        <is>
          <t xml:space="preserve">Piso Urbanización el rodeo. Exclusivo apartamento en primera línea de playa en puerto banús,</t>
        </is>
      </c>
      <c r="C638" t="inlineStr">
        <is>
          <t xml:space="preserve">Marbella</t>
        </is>
      </c>
      <c r="D638">
        <v>1200000</v>
      </c>
      <c r="E638" t="inlineStr">
        <is>
          <t xml:space="preserve">195.00</t>
        </is>
      </c>
      <c r="F638">
        <v>6153.8461538462</v>
      </c>
      <c r="G638">
        <v>4951.92</v>
      </c>
      <c r="H638">
        <v>965624</v>
      </c>
      <c r="I638">
        <v>-234376</v>
      </c>
      <c r="J638">
        <v>-0.24271921877699</v>
      </c>
      <c r="K638">
        <f>IFERROR(ROUND(D638-MAX(I638,0)*03_Assumptions!$B$37,0),"")</f>
      </c>
      <c r="L638">
        <v>0</v>
      </c>
      <c r="M638"/>
      <c r="N638">
        <v>3</v>
      </c>
      <c r="O638"/>
      <c r="P638"/>
      <c r="Q638"/>
      <c r="R638" t="inlineStr">
        <is>
          <t xml:space="preserve">Habitaclia</t>
        </is>
      </c>
    </row>
    <row r="639">
      <c r="A639" t="inlineStr">
        <is>
          <t xml:space="preserve">HTC-24716000005903</t>
        </is>
      </c>
      <c r="B639" t="inlineStr">
        <is>
          <t xml:space="preserve">Apartamento Avenida severo ochoa #12 planta 4. Living in marbella, just 50 meters from the medite...</t>
        </is>
      </c>
      <c r="C639" t="inlineStr">
        <is>
          <t xml:space="preserve">Marbella</t>
        </is>
      </c>
      <c r="D639">
        <v>1250000</v>
      </c>
      <c r="E639" t="inlineStr">
        <is>
          <t xml:space="preserve">203.00</t>
        </is>
      </c>
      <c r="F639">
        <v>6157.6354679803</v>
      </c>
      <c r="G639">
        <v>4951.92</v>
      </c>
      <c r="H639">
        <v>1005240</v>
      </c>
      <c r="I639">
        <v>-244760</v>
      </c>
      <c r="J639">
        <v>-0.24348443997082</v>
      </c>
      <c r="K639">
        <f>IFERROR(ROUND(D639-MAX(I639,0)*03_Assumptions!$B$37,0),"")</f>
      </c>
      <c r="L639">
        <v>0</v>
      </c>
      <c r="M639"/>
      <c r="N639">
        <v>3</v>
      </c>
      <c r="O639"/>
      <c r="P639"/>
      <c r="Q639"/>
      <c r="R639" t="inlineStr">
        <is>
          <t xml:space="preserve">Habitaclia</t>
        </is>
      </c>
    </row>
    <row r="640">
      <c r="A640" t="inlineStr">
        <is>
          <t xml:space="preserve">FTC-182485580</t>
        </is>
      </c>
      <c r="B640" t="inlineStr">
        <is>
          <t xml:space="preserve">Apartamento con terraza en Los Pacos</t>
        </is>
      </c>
      <c r="C640" t="inlineStr">
        <is>
          <t xml:space="preserve">Fuengirola</t>
        </is>
      </c>
      <c r="D640">
        <v>446000</v>
      </c>
      <c r="E640" t="inlineStr">
        <is>
          <t xml:space="preserve">79.00</t>
        </is>
      </c>
      <c r="F640">
        <v>5645.5696202532</v>
      </c>
      <c r="G640">
        <v>4540</v>
      </c>
      <c r="H640">
        <v>358660</v>
      </c>
      <c r="I640">
        <v>-87340</v>
      </c>
      <c r="J640">
        <v>-0.2435175375007</v>
      </c>
      <c r="K640">
        <f>IFERROR(ROUND(D640-MAX(I640,0)*03_Assumptions!$B$37,0),"")</f>
      </c>
      <c r="L640">
        <v>0</v>
      </c>
      <c r="M640"/>
      <c r="N640">
        <v>3</v>
      </c>
      <c r="O640"/>
      <c r="P640"/>
      <c r="Q640"/>
      <c r="R640" t="inlineStr">
        <is>
          <t xml:space="preserve">Fotocasa</t>
        </is>
      </c>
    </row>
    <row r="641">
      <c r="A641" t="inlineStr">
        <is>
          <t xml:space="preserve">YAE-jht::real-estate::42651-112322098</t>
        </is>
      </c>
      <c r="B641" t="inlineStr">
        <is>
          <t xml:space="preserve">Piso en venta en calle El Pinar, Alto de los Monteros en Rio Real-Los Monteros en Marbella</t>
        </is>
      </c>
      <c r="C641" t="inlineStr">
        <is>
          <t xml:space="preserve">Marbella</t>
        </is>
      </c>
      <c r="D641">
        <v>585000</v>
      </c>
      <c r="E641" t="inlineStr">
        <is>
          <t xml:space="preserve">95.00</t>
        </is>
      </c>
      <c r="F641">
        <v>6157.8947368421</v>
      </c>
      <c r="G641">
        <v>4951.92</v>
      </c>
      <c r="H641">
        <v>470432</v>
      </c>
      <c r="I641">
        <v>-114568</v>
      </c>
      <c r="J641">
        <v>-0.2435367972104</v>
      </c>
      <c r="K641">
        <f>IFERROR(ROUND(D641-MAX(I641,0)*03_Assumptions!$B$37,0),"")</f>
      </c>
      <c r="L641">
        <v>0</v>
      </c>
      <c r="M641"/>
      <c r="N641">
        <v>3</v>
      </c>
      <c r="O641"/>
      <c r="P641"/>
      <c r="Q641"/>
      <c r="R641" t="inlineStr">
        <is>
          <t xml:space="preserve">Yaencontre</t>
        </is>
      </c>
    </row>
    <row r="642">
      <c r="A642" t="inlineStr">
        <is>
          <t xml:space="preserve">FTC-182635051</t>
        </is>
      </c>
      <c r="B642" t="inlineStr">
        <is>
          <t xml:space="preserve">Ático con piscina en Puerto Banús</t>
        </is>
      </c>
      <c r="C642" t="inlineStr">
        <is>
          <t xml:space="preserve">Marbella</t>
        </is>
      </c>
      <c r="D642">
        <v>3895000</v>
      </c>
      <c r="E642" t="inlineStr">
        <is>
          <t xml:space="preserve">632.00</t>
        </is>
      </c>
      <c r="F642">
        <v>6162.9746835443</v>
      </c>
      <c r="G642">
        <v>4951.92</v>
      </c>
      <c r="H642">
        <v>3129613</v>
      </c>
      <c r="I642">
        <v>-765387</v>
      </c>
      <c r="J642">
        <v>-0.24456265116244</v>
      </c>
      <c r="K642">
        <f>IFERROR(ROUND(D642-MAX(I642,0)*03_Assumptions!$B$37,0),"")</f>
      </c>
      <c r="L642">
        <v>0</v>
      </c>
      <c r="M642"/>
      <c r="N642">
        <v>3</v>
      </c>
      <c r="O642"/>
      <c r="P642"/>
      <c r="Q642"/>
      <c r="R642" t="inlineStr">
        <is>
          <t xml:space="preserve">Fotocasa</t>
        </is>
      </c>
    </row>
    <row r="643">
      <c r="A643" t="inlineStr">
        <is>
          <t xml:space="preserve">HTC-23526000000846</t>
        </is>
      </c>
      <c r="B643" t="inlineStr">
        <is>
          <t xml:space="preserve">Ático en Puerto Banús. Impresionante ático dúplex en puerto banús marbella</t>
        </is>
      </c>
      <c r="C643" t="inlineStr">
        <is>
          <t xml:space="preserve">Marbella</t>
        </is>
      </c>
      <c r="D643">
        <v>3895000</v>
      </c>
      <c r="E643" t="inlineStr">
        <is>
          <t xml:space="preserve">632.00</t>
        </is>
      </c>
      <c r="F643">
        <v>6162.9746835443</v>
      </c>
      <c r="G643">
        <v>4951.92</v>
      </c>
      <c r="H643">
        <v>3129613</v>
      </c>
      <c r="I643">
        <v>-765387</v>
      </c>
      <c r="J643">
        <v>-0.24456265116244</v>
      </c>
      <c r="K643">
        <f>IFERROR(ROUND(D643-MAX(I643,0)*03_Assumptions!$B$37,0),"")</f>
      </c>
      <c r="L643">
        <v>0</v>
      </c>
      <c r="M643"/>
      <c r="N643">
        <v>3</v>
      </c>
      <c r="O643"/>
      <c r="P643"/>
      <c r="Q643"/>
      <c r="R643" t="inlineStr">
        <is>
          <t xml:space="preserve">Habitaclia</t>
        </is>
      </c>
    </row>
    <row r="644">
      <c r="A644" t="inlineStr">
        <is>
          <t xml:space="preserve">HTC-48594000000025</t>
        </is>
      </c>
      <c r="B644" t="inlineStr">
        <is>
          <t xml:space="preserve">Apartamento en Urbanización la judía 12. Estudio en nueva andalucía</t>
        </is>
      </c>
      <c r="C644" t="inlineStr">
        <is>
          <t xml:space="preserve">Marbella</t>
        </is>
      </c>
      <c r="D644">
        <v>185000</v>
      </c>
      <c r="E644" t="inlineStr">
        <is>
          <t xml:space="preserve">30.00</t>
        </is>
      </c>
      <c r="F644">
        <v>6166.6666666667</v>
      </c>
      <c r="G644">
        <v>4951.92</v>
      </c>
      <c r="H644">
        <v>148558</v>
      </c>
      <c r="I644">
        <v>-36442</v>
      </c>
      <c r="J644">
        <v>-0.24530821714944</v>
      </c>
      <c r="K644">
        <f>IFERROR(ROUND(D644-MAX(I644,0)*03_Assumptions!$B$37,0),"")</f>
      </c>
      <c r="L644">
        <v>0</v>
      </c>
      <c r="M644"/>
      <c r="N644">
        <v>3</v>
      </c>
      <c r="O644"/>
      <c r="P644"/>
      <c r="Q644"/>
      <c r="R644" t="inlineStr">
        <is>
          <t xml:space="preserve">Habitaclia</t>
        </is>
      </c>
    </row>
    <row r="645">
      <c r="A645" t="inlineStr">
        <is>
          <t xml:space="preserve">HTC-22662000000392</t>
        </is>
      </c>
      <c r="B645" t="inlineStr">
        <is>
          <t xml:space="preserve">Apartamento Arrabal a cañas. Puerto banús – oportunidad excepcional para reformar a precio in</t>
        </is>
      </c>
      <c r="C645" t="inlineStr">
        <is>
          <t xml:space="preserve">Marbella</t>
        </is>
      </c>
      <c r="D645">
        <v>1850000</v>
      </c>
      <c r="E645" t="inlineStr">
        <is>
          <t xml:space="preserve">300.00</t>
        </is>
      </c>
      <c r="F645">
        <v>6166.6666666667</v>
      </c>
      <c r="G645">
        <v>4951.92</v>
      </c>
      <c r="H645">
        <v>1485576</v>
      </c>
      <c r="I645">
        <v>-364424</v>
      </c>
      <c r="J645">
        <v>-0.24530821714944</v>
      </c>
      <c r="K645">
        <f>IFERROR(ROUND(D645-MAX(I645,0)*03_Assumptions!$B$37,0),"")</f>
      </c>
      <c r="L645">
        <v>0</v>
      </c>
      <c r="M645"/>
      <c r="N645">
        <v>3</v>
      </c>
      <c r="O645"/>
      <c r="P645"/>
      <c r="Q645"/>
      <c r="R645" t="inlineStr">
        <is>
          <t xml:space="preserve">Habitaclia</t>
        </is>
      </c>
    </row>
    <row r="646">
      <c r="A646" t="inlineStr">
        <is>
          <t xml:space="preserve">YAE-jht::real-estate::93151-112347424</t>
        </is>
      </c>
      <c r="B646" t="inlineStr">
        <is>
          <t xml:space="preserve">Dúplex en venta, Nueva Andalucía en Nueva Andalucía en Marbella</t>
        </is>
      </c>
      <c r="C646" t="inlineStr">
        <is>
          <t xml:space="preserve">Marbella</t>
        </is>
      </c>
      <c r="D646">
        <v>595000</v>
      </c>
      <c r="E646" t="inlineStr">
        <is>
          <t xml:space="preserve">96.00</t>
        </is>
      </c>
      <c r="F646">
        <v>6197.9166666667</v>
      </c>
      <c r="G646">
        <v>4951.92</v>
      </c>
      <c r="H646">
        <v>475384</v>
      </c>
      <c r="I646">
        <v>-119616</v>
      </c>
      <c r="J646">
        <v>-0.25161890068229</v>
      </c>
      <c r="K646">
        <f>IFERROR(ROUND(D646-MAX(I646,0)*03_Assumptions!$B$37,0),"")</f>
      </c>
      <c r="L646">
        <v>0</v>
      </c>
      <c r="M646"/>
      <c r="N646">
        <v>3</v>
      </c>
      <c r="O646"/>
      <c r="P646"/>
      <c r="Q646"/>
      <c r="R646" t="inlineStr">
        <is>
          <t xml:space="preserve">Yaencontre</t>
        </is>
      </c>
    </row>
    <row r="647">
      <c r="A647" t="inlineStr">
        <is>
          <t xml:space="preserve">YAE-jht::real-estate::42393-112366146</t>
        </is>
      </c>
      <c r="B647" t="inlineStr">
        <is>
          <t xml:space="preserve">Piso en venta, Real de Zaragoza en Elviria-Cabopino en Marbella</t>
        </is>
      </c>
      <c r="C647" t="inlineStr">
        <is>
          <t xml:space="preserve">Marbella</t>
        </is>
      </c>
      <c r="D647">
        <v>255000</v>
      </c>
      <c r="E647" t="inlineStr">
        <is>
          <t xml:space="preserve">41.00</t>
        </is>
      </c>
      <c r="F647">
        <v>6219.512195122</v>
      </c>
      <c r="G647">
        <v>4951.92</v>
      </c>
      <c r="H647">
        <v>203029</v>
      </c>
      <c r="I647">
        <v>-51971</v>
      </c>
      <c r="J647">
        <v>-0.25597994214809</v>
      </c>
      <c r="K647">
        <f>IFERROR(ROUND(D647-MAX(I647,0)*03_Assumptions!$B$37,0),"")</f>
      </c>
      <c r="L647">
        <v>0</v>
      </c>
      <c r="M647"/>
      <c r="N647">
        <v>3</v>
      </c>
      <c r="O647"/>
      <c r="P647"/>
      <c r="Q647" t="inlineStr">
        <is>
          <t xml:space="preserve">NO_HABITABILITY_CERT</t>
        </is>
      </c>
      <c r="R647" t="inlineStr">
        <is>
          <t xml:space="preserve">Yaencontre</t>
        </is>
      </c>
    </row>
    <row r="648">
      <c r="A648" t="inlineStr">
        <is>
          <t xml:space="preserve">YAE-jht::real-estate::83067-promo-5-112379442</t>
        </is>
      </c>
      <c r="B648" t="inlineStr">
        <is>
          <t xml:space="preserve">Piso en venta en avenida Pablo Ruiz Picasso, San Pedro Pueblo en San Pedro de Alcántara en Marbella</t>
        </is>
      </c>
      <c r="C648" t="inlineStr">
        <is>
          <t xml:space="preserve">Marbella</t>
        </is>
      </c>
      <c r="D648">
        <v>687150</v>
      </c>
      <c r="E648" t="inlineStr">
        <is>
          <t xml:space="preserve">110.00</t>
        </is>
      </c>
      <c r="F648">
        <v>6246.8181818182</v>
      </c>
      <c r="G648">
        <v>4951.92</v>
      </c>
      <c r="H648">
        <v>544711</v>
      </c>
      <c r="I648">
        <v>-142439</v>
      </c>
      <c r="J648">
        <v>-0.26149416424704</v>
      </c>
      <c r="K648">
        <f>IFERROR(ROUND(D648-MAX(I648,0)*03_Assumptions!$B$37,0),"")</f>
      </c>
      <c r="L648">
        <v>0</v>
      </c>
      <c r="M648"/>
      <c r="N648">
        <v>3</v>
      </c>
      <c r="O648"/>
      <c r="P648"/>
      <c r="Q648"/>
      <c r="R648" t="inlineStr">
        <is>
          <t xml:space="preserve">Yaencontre</t>
        </is>
      </c>
    </row>
    <row r="649">
      <c r="A649" t="inlineStr">
        <is>
          <t xml:space="preserve">IDL-112379442</t>
        </is>
      </c>
      <c r="B649" t="inlineStr">
        <is>
          <t xml:space="preserve">Flat / apartment in Avenida Pablo Ruiz Picasso Nn, San Pedro Pueblo, Marbella</t>
        </is>
      </c>
      <c r="C649" t="inlineStr">
        <is>
          <t xml:space="preserve">Marbella</t>
        </is>
      </c>
      <c r="D649">
        <v>687150</v>
      </c>
      <c r="E649" t="inlineStr">
        <is>
          <t xml:space="preserve">110.00</t>
        </is>
      </c>
      <c r="F649">
        <v>6246.8181818182</v>
      </c>
      <c r="G649">
        <v>4951.92</v>
      </c>
      <c r="H649">
        <v>544711</v>
      </c>
      <c r="I649">
        <v>-142439</v>
      </c>
      <c r="J649">
        <v>-0.26149416424704</v>
      </c>
      <c r="K649">
        <f>IFERROR(ROUND(D649-MAX(I649,0)*03_Assumptions!$B$37,0),"")</f>
      </c>
      <c r="L649">
        <v>0</v>
      </c>
      <c r="M649"/>
      <c r="N649">
        <v>4</v>
      </c>
      <c r="O649"/>
      <c r="P649"/>
      <c r="Q649"/>
      <c r="R649" t="inlineStr">
        <is>
          <t xml:space="preserve">Idealista</t>
        </is>
      </c>
    </row>
    <row r="650">
      <c r="A650" t="inlineStr">
        <is>
          <t xml:space="preserve">HTC-32407000001210</t>
        </is>
      </c>
      <c r="B650" t="inlineStr">
        <is>
          <t xml:space="preserve">Apartamento en Aloha. Apartamento con excelente ubicación cerca de servicios</t>
        </is>
      </c>
      <c r="C650" t="inlineStr">
        <is>
          <t xml:space="preserve">Marbella</t>
        </is>
      </c>
      <c r="D650">
        <v>450000</v>
      </c>
      <c r="E650" t="inlineStr">
        <is>
          <t xml:space="preserve">72.00</t>
        </is>
      </c>
      <c r="F650">
        <v>6250</v>
      </c>
      <c r="G650">
        <v>4951.92</v>
      </c>
      <c r="H650">
        <v>356538</v>
      </c>
      <c r="I650">
        <v>-93462</v>
      </c>
      <c r="J650">
        <v>-0.26213670657038</v>
      </c>
      <c r="K650">
        <f>IFERROR(ROUND(D650-MAX(I650,0)*03_Assumptions!$B$37,0),"")</f>
      </c>
      <c r="L650">
        <v>0</v>
      </c>
      <c r="M650"/>
      <c r="N650">
        <v>3</v>
      </c>
      <c r="O650"/>
      <c r="P650"/>
      <c r="Q650"/>
      <c r="R650" t="inlineStr">
        <is>
          <t xml:space="preserve">Habitaclia</t>
        </is>
      </c>
    </row>
    <row r="651">
      <c r="A651" t="inlineStr">
        <is>
          <t xml:space="preserve">HTC-52417000000375</t>
        </is>
      </c>
      <c r="B651" t="inlineStr">
        <is>
          <t xml:space="preserve">Piso Avenida miguel cano</t>
        </is>
      </c>
      <c r="C651" t="inlineStr">
        <is>
          <t xml:space="preserve">Marbella</t>
        </is>
      </c>
      <c r="D651">
        <v>750000</v>
      </c>
      <c r="E651" t="inlineStr">
        <is>
          <t xml:space="preserve">120.00</t>
        </is>
      </c>
      <c r="F651">
        <v>6250</v>
      </c>
      <c r="G651">
        <v>4951.92</v>
      </c>
      <c r="H651">
        <v>594230</v>
      </c>
      <c r="I651">
        <v>-155770</v>
      </c>
      <c r="J651">
        <v>-0.26213670657038</v>
      </c>
      <c r="K651">
        <f>IFERROR(ROUND(D651-MAX(I651,0)*03_Assumptions!$B$37,0),"")</f>
      </c>
      <c r="L651">
        <v>0</v>
      </c>
      <c r="M651"/>
      <c r="N651">
        <v>3</v>
      </c>
      <c r="O651"/>
      <c r="P651"/>
      <c r="Q651"/>
      <c r="R651" t="inlineStr">
        <is>
          <t xml:space="preserve">Habitaclia</t>
        </is>
      </c>
    </row>
    <row r="652">
      <c r="A652" t="inlineStr">
        <is>
          <t xml:space="preserve">YAE-jht::real-estate::66177-112328525</t>
        </is>
      </c>
      <c r="B652" t="inlineStr">
        <is>
          <t xml:space="preserve">Ático en venta, Santa María en Elviria-Cabopino en Marbella</t>
        </is>
      </c>
      <c r="C652" t="inlineStr">
        <is>
          <t xml:space="preserve">Marbella</t>
        </is>
      </c>
      <c r="D652">
        <v>750000</v>
      </c>
      <c r="E652" t="inlineStr">
        <is>
          <t xml:space="preserve">120.00</t>
        </is>
      </c>
      <c r="F652">
        <v>6250</v>
      </c>
      <c r="G652">
        <v>4951.92</v>
      </c>
      <c r="H652">
        <v>594230</v>
      </c>
      <c r="I652">
        <v>-155770</v>
      </c>
      <c r="J652">
        <v>-0.26213670657038</v>
      </c>
      <c r="K652">
        <f>IFERROR(ROUND(D652-MAX(I652,0)*03_Assumptions!$B$37,0),"")</f>
      </c>
      <c r="L652">
        <v>0</v>
      </c>
      <c r="M652"/>
      <c r="N652">
        <v>3</v>
      </c>
      <c r="O652"/>
      <c r="P652"/>
      <c r="Q652"/>
      <c r="R652" t="inlineStr">
        <is>
          <t xml:space="preserve">Yaencontre</t>
        </is>
      </c>
    </row>
    <row r="653">
      <c r="A653" t="inlineStr">
        <is>
          <t xml:space="preserve">HTC-23526000001163</t>
        </is>
      </c>
      <c r="B653" t="inlineStr">
        <is>
          <t xml:space="preserve">Ático en Calle manuel gonzález portilla 3v. Salvia: spectacular new project close to the beach in san pedro</t>
        </is>
      </c>
      <c r="C653" t="inlineStr">
        <is>
          <t xml:space="preserve">Marbella</t>
        </is>
      </c>
      <c r="D653">
        <v>1330000</v>
      </c>
      <c r="E653" t="inlineStr">
        <is>
          <t xml:space="preserve">211.00</t>
        </is>
      </c>
      <c r="F653">
        <v>6303.317535545</v>
      </c>
      <c r="G653">
        <v>4951.92</v>
      </c>
      <c r="H653">
        <v>1044855</v>
      </c>
      <c r="I653">
        <v>-285145</v>
      </c>
      <c r="J653">
        <v>-0.27290374956482</v>
      </c>
      <c r="K653">
        <f>IFERROR(ROUND(D653-MAX(I653,0)*03_Assumptions!$B$37,0),"")</f>
      </c>
      <c r="L653">
        <v>0</v>
      </c>
      <c r="M653"/>
      <c r="N653">
        <v>3</v>
      </c>
      <c r="O653"/>
      <c r="P653"/>
      <c r="Q653"/>
      <c r="R653" t="inlineStr">
        <is>
          <t xml:space="preserve">Habitaclia</t>
        </is>
      </c>
    </row>
    <row r="654">
      <c r="A654" t="inlineStr">
        <is>
          <t xml:space="preserve">HTC-48248000000240</t>
        </is>
      </c>
      <c r="B654" t="inlineStr">
        <is>
          <t xml:space="preserve">Apartamento en Nueva Alcántara</t>
        </is>
      </c>
      <c r="C654" t="inlineStr">
        <is>
          <t xml:space="preserve">Marbella</t>
        </is>
      </c>
      <c r="D654">
        <v>650000</v>
      </c>
      <c r="E654" t="inlineStr">
        <is>
          <t xml:space="preserve">103.00</t>
        </is>
      </c>
      <c r="F654">
        <v>6310.6796116505</v>
      </c>
      <c r="G654">
        <v>4951.92</v>
      </c>
      <c r="H654">
        <v>510048</v>
      </c>
      <c r="I654">
        <v>-139952</v>
      </c>
      <c r="J654">
        <v>-0.2743904610031</v>
      </c>
      <c r="K654">
        <f>IFERROR(ROUND(D654-MAX(I654,0)*03_Assumptions!$B$37,0),"")</f>
      </c>
      <c r="L654">
        <v>0</v>
      </c>
      <c r="M654"/>
      <c r="N654">
        <v>3</v>
      </c>
      <c r="O654"/>
      <c r="P654"/>
      <c r="Q654"/>
      <c r="R654" t="inlineStr">
        <is>
          <t xml:space="preserve">Habitaclia</t>
        </is>
      </c>
    </row>
    <row r="655">
      <c r="A655" t="inlineStr">
        <is>
          <t xml:space="preserve">HTC-23526000001260</t>
        </is>
      </c>
      <c r="B655" t="inlineStr">
        <is>
          <t xml:space="preserve">Ático en Casco Antiguo. Luminoso ático duplex en marbella centro con plaza de garaje inc</t>
        </is>
      </c>
      <c r="C655" t="inlineStr">
        <is>
          <t xml:space="preserve">Marbella</t>
        </is>
      </c>
      <c r="D655">
        <v>1350000</v>
      </c>
      <c r="E655" t="inlineStr">
        <is>
          <t xml:space="preserve">213.00</t>
        </is>
      </c>
      <c r="F655">
        <v>6338.0281690141</v>
      </c>
      <c r="G655">
        <v>4951.92</v>
      </c>
      <c r="H655">
        <v>1054759</v>
      </c>
      <c r="I655">
        <v>-295241</v>
      </c>
      <c r="J655">
        <v>-0.27991327990236</v>
      </c>
      <c r="K655">
        <f>IFERROR(ROUND(D655-MAX(I655,0)*03_Assumptions!$B$37,0),"")</f>
      </c>
      <c r="L655">
        <v>0</v>
      </c>
      <c r="M655"/>
      <c r="N655">
        <v>4</v>
      </c>
      <c r="O655"/>
      <c r="P655"/>
      <c r="Q655"/>
      <c r="R655" t="inlineStr">
        <is>
          <t xml:space="preserve">Habitaclia</t>
        </is>
      </c>
    </row>
    <row r="656">
      <c r="A656" t="inlineStr">
        <is>
          <t xml:space="preserve">YAE-jht::real-estate::68116-promo-21-112391801</t>
        </is>
      </c>
      <c r="B656" t="inlineStr">
        <is>
          <t xml:space="preserve">Piso en venta en calle Oriental, San Pedro Pueblo en San Pedro de Alcántara en Marbella</t>
        </is>
      </c>
      <c r="C656" t="inlineStr">
        <is>
          <t xml:space="preserve">Marbella</t>
        </is>
      </c>
      <c r="D656">
        <v>733700</v>
      </c>
      <c r="E656" t="inlineStr">
        <is>
          <t xml:space="preserve">115.00</t>
        </is>
      </c>
      <c r="F656">
        <v>6380</v>
      </c>
      <c r="G656">
        <v>4951.92</v>
      </c>
      <c r="H656">
        <v>569471</v>
      </c>
      <c r="I656">
        <v>-164229</v>
      </c>
      <c r="J656">
        <v>-0.28838915006704</v>
      </c>
      <c r="K656">
        <f>IFERROR(ROUND(D656-MAX(I656,0)*03_Assumptions!$B$37,0),"")</f>
      </c>
      <c r="L656">
        <v>0</v>
      </c>
      <c r="M656"/>
      <c r="N656">
        <v>3</v>
      </c>
      <c r="O656"/>
      <c r="P656"/>
      <c r="Q656"/>
      <c r="R656" t="inlineStr">
        <is>
          <t xml:space="preserve">Yaencontre</t>
        </is>
      </c>
    </row>
    <row r="657">
      <c r="A657" t="inlineStr">
        <is>
          <t xml:space="preserve">IDL-112391801</t>
        </is>
      </c>
      <c r="B657" t="inlineStr">
        <is>
          <t xml:space="preserve">Flat / apartment in Avenida Oriental, 25, San Pedro Pueblo, Marbella</t>
        </is>
      </c>
      <c r="C657" t="inlineStr">
        <is>
          <t xml:space="preserve">Marbella</t>
        </is>
      </c>
      <c r="D657">
        <v>733700</v>
      </c>
      <c r="E657" t="inlineStr">
        <is>
          <t xml:space="preserve">115.00</t>
        </is>
      </c>
      <c r="F657">
        <v>6380</v>
      </c>
      <c r="G657">
        <v>4951.92</v>
      </c>
      <c r="H657">
        <v>569471</v>
      </c>
      <c r="I657">
        <v>-164229</v>
      </c>
      <c r="J657">
        <v>-0.28838915006704</v>
      </c>
      <c r="K657">
        <f>IFERROR(ROUND(D657-MAX(I657,0)*03_Assumptions!$B$37,0),"")</f>
      </c>
      <c r="L657">
        <v>0</v>
      </c>
      <c r="M657"/>
      <c r="N657">
        <v>4</v>
      </c>
      <c r="O657"/>
      <c r="P657"/>
      <c r="Q657"/>
      <c r="R657" t="inlineStr">
        <is>
          <t xml:space="preserve">Idealista</t>
        </is>
      </c>
    </row>
    <row r="658">
      <c r="A658" t="inlineStr">
        <is>
          <t xml:space="preserve">HTC-23979000001187</t>
        </is>
      </c>
      <c r="B658" t="inlineStr">
        <is>
          <t xml:space="preserve">Apartamento en Puerto Banús. Exclusivo apartamento en venta puerto banúsen una de las zonas</t>
        </is>
      </c>
      <c r="C658" t="inlineStr">
        <is>
          <t xml:space="preserve">Marbella</t>
        </is>
      </c>
      <c r="D658">
        <v>900000</v>
      </c>
      <c r="E658" t="inlineStr">
        <is>
          <t xml:space="preserve">141.00</t>
        </is>
      </c>
      <c r="F658">
        <v>6382.9787234043</v>
      </c>
      <c r="G658">
        <v>4951.92</v>
      </c>
      <c r="H658">
        <v>698221</v>
      </c>
      <c r="I658">
        <v>-201779</v>
      </c>
      <c r="J658">
        <v>-0.2889906790506</v>
      </c>
      <c r="K658">
        <f>IFERROR(ROUND(D658-MAX(I658,0)*03_Assumptions!$B$37,0),"")</f>
      </c>
      <c r="L658">
        <v>0</v>
      </c>
      <c r="M658"/>
      <c r="N658">
        <v>3</v>
      </c>
      <c r="O658"/>
      <c r="P658"/>
      <c r="Q658"/>
      <c r="R658" t="inlineStr">
        <is>
          <t xml:space="preserve">Habitaclia</t>
        </is>
      </c>
    </row>
    <row r="659">
      <c r="A659" t="inlineStr">
        <is>
          <t xml:space="preserve">YAE-jht::real-estate::93151-112390561</t>
        </is>
      </c>
      <c r="B659" t="inlineStr">
        <is>
          <t xml:space="preserve">Dúplex en venta, La Dama de Noche-La Alzambra en Nueva Andalucía en Marbella</t>
        </is>
      </c>
      <c r="C659" t="inlineStr">
        <is>
          <t xml:space="preserve">Marbella</t>
        </is>
      </c>
      <c r="D659">
        <v>530000</v>
      </c>
      <c r="E659" t="inlineStr">
        <is>
          <t xml:space="preserve">83.00</t>
        </is>
      </c>
      <c r="F659">
        <v>6385.5421686747</v>
      </c>
      <c r="G659">
        <v>4951.92</v>
      </c>
      <c r="H659">
        <v>411009</v>
      </c>
      <c r="I659">
        <v>-118991</v>
      </c>
      <c r="J659">
        <v>-0.28950834598998</v>
      </c>
      <c r="K659">
        <f>IFERROR(ROUND(D659-MAX(I659,0)*03_Assumptions!$B$37,0),"")</f>
      </c>
      <c r="L659">
        <v>0</v>
      </c>
      <c r="M659"/>
      <c r="N659">
        <v>3</v>
      </c>
      <c r="O659"/>
      <c r="P659"/>
      <c r="Q659"/>
      <c r="R659" t="inlineStr">
        <is>
          <t xml:space="preserve">Yaencontre</t>
        </is>
      </c>
    </row>
    <row r="660">
      <c r="A660" t="inlineStr">
        <is>
          <t xml:space="preserve">HTC-24716000006230</t>
        </is>
      </c>
      <c r="B660" t="inlineStr">
        <is>
          <t xml:space="preserve">Apartamento 31a urbanizacion lomas de rio verde. Exclusive luxury apartment in lomas de sierra blanca, marbella</t>
        </is>
      </c>
      <c r="C660" t="inlineStr">
        <is>
          <t xml:space="preserve">Marbella</t>
        </is>
      </c>
      <c r="D660">
        <v>1850000</v>
      </c>
      <c r="E660" t="inlineStr">
        <is>
          <t xml:space="preserve">289.00</t>
        </is>
      </c>
      <c r="F660">
        <v>6401.384083045</v>
      </c>
      <c r="G660">
        <v>4951.92</v>
      </c>
      <c r="H660">
        <v>1431105</v>
      </c>
      <c r="I660">
        <v>-418895</v>
      </c>
      <c r="J660">
        <v>-0.29270749185063</v>
      </c>
      <c r="K660">
        <f>IFERROR(ROUND(D660-MAX(I660,0)*03_Assumptions!$B$37,0),"")</f>
      </c>
      <c r="L660">
        <v>0</v>
      </c>
      <c r="M660"/>
      <c r="N660">
        <v>3</v>
      </c>
      <c r="O660"/>
      <c r="P660"/>
      <c r="Q660"/>
      <c r="R660" t="inlineStr">
        <is>
          <t xml:space="preserve">Habitaclia</t>
        </is>
      </c>
    </row>
    <row r="661">
      <c r="A661" t="inlineStr">
        <is>
          <t xml:space="preserve">YAE-jht::real-estate::42162-112365948</t>
        </is>
      </c>
      <c r="B661" t="inlineStr">
        <is>
          <t xml:space="preserve">Piso en venta, Las Lomas de Río Verde en Nagüeles-Milla de Oro en Marbella</t>
        </is>
      </c>
      <c r="C661" t="inlineStr">
        <is>
          <t xml:space="preserve">Marbella</t>
        </is>
      </c>
      <c r="D661">
        <v>1850000</v>
      </c>
      <c r="E661" t="inlineStr">
        <is>
          <t xml:space="preserve">289.00</t>
        </is>
      </c>
      <c r="F661">
        <v>6401.384083045</v>
      </c>
      <c r="G661">
        <v>4951.92</v>
      </c>
      <c r="H661">
        <v>1431105</v>
      </c>
      <c r="I661">
        <v>-418895</v>
      </c>
      <c r="J661">
        <v>-0.29270749185063</v>
      </c>
      <c r="K661">
        <f>IFERROR(ROUND(D661-MAX(I661,0)*03_Assumptions!$B$37,0),"")</f>
      </c>
      <c r="L661">
        <v>0</v>
      </c>
      <c r="M661"/>
      <c r="N661">
        <v>3</v>
      </c>
      <c r="O661"/>
      <c r="P661"/>
      <c r="Q661"/>
      <c r="R661" t="inlineStr">
        <is>
          <t xml:space="preserve">Yaencontre</t>
        </is>
      </c>
    </row>
    <row r="662">
      <c r="A662" t="inlineStr">
        <is>
          <t xml:space="preserve">IDL-112397518</t>
        </is>
      </c>
      <c r="B662" t="inlineStr">
        <is>
          <t xml:space="preserve">Flat / apartment in Calle de Guillermo de Osma, 4, Chopera, Madrid</t>
        </is>
      </c>
      <c r="C662" t="inlineStr">
        <is>
          <t xml:space="preserve">Madrid</t>
        </is>
      </c>
      <c r="D662">
        <v>2200</v>
      </c>
      <c r="E662" t="inlineStr">
        <is>
          <t xml:space="preserve">50.00</t>
        </is>
      </c>
      <c r="F662">
        <v>44</v>
      </c>
      <c r="G662">
        <v>34</v>
      </c>
      <c r="H662">
        <v>1700</v>
      </c>
      <c r="I662">
        <v>-500</v>
      </c>
      <c r="J662">
        <v>-0.29411764705882</v>
      </c>
      <c r="K662">
        <f>IFERROR(ROUND(D662-MAX(I662,0)*03_Assumptions!$B$37,0),"")</f>
      </c>
      <c r="L662">
        <v>0</v>
      </c>
      <c r="M662"/>
      <c r="N662">
        <v>4</v>
      </c>
      <c r="O662"/>
      <c r="P662"/>
      <c r="Q662"/>
      <c r="R662" t="inlineStr">
        <is>
          <t xml:space="preserve">Idealista</t>
        </is>
      </c>
    </row>
    <row r="663">
      <c r="A663" t="inlineStr">
        <is>
          <t xml:space="preserve">YAE-jht::real-estate::49612-112362258</t>
        </is>
      </c>
      <c r="B663" t="inlineStr">
        <is>
          <t xml:space="preserve">Piso en venta, Casco Antiguo en Marbella Pueblo en Marbella</t>
        </is>
      </c>
      <c r="C663" t="inlineStr">
        <is>
          <t xml:space="preserve">Marbella</t>
        </is>
      </c>
      <c r="D663">
        <v>735000</v>
      </c>
      <c r="E663" t="inlineStr">
        <is>
          <t xml:space="preserve">114.00</t>
        </is>
      </c>
      <c r="F663">
        <v>6447.3684210526</v>
      </c>
      <c r="G663">
        <v>4951.92</v>
      </c>
      <c r="H663">
        <v>564519</v>
      </c>
      <c r="I663">
        <v>-170481</v>
      </c>
      <c r="J663">
        <v>-0.30199365519892</v>
      </c>
      <c r="K663">
        <f>IFERROR(ROUND(D663-MAX(I663,0)*03_Assumptions!$B$37,0),"")</f>
      </c>
      <c r="L663">
        <v>0</v>
      </c>
      <c r="M663"/>
      <c r="N663">
        <v>3</v>
      </c>
      <c r="O663"/>
      <c r="P663"/>
      <c r="Q663"/>
      <c r="R663" t="inlineStr">
        <is>
          <t xml:space="preserve">Yaencontre</t>
        </is>
      </c>
    </row>
    <row r="664">
      <c r="A664" t="inlineStr">
        <is>
          <t xml:space="preserve">HTC-23526000000957</t>
        </is>
      </c>
      <c r="B664" t="inlineStr">
        <is>
          <t xml:space="preserve">Apartamento en San Pedro de Alcántara Pueblo. Entrega en 2026 breeze marbella bienvenido a casa! magnificas</t>
        </is>
      </c>
      <c r="C664" t="inlineStr">
        <is>
          <t xml:space="preserve">Marbella</t>
        </is>
      </c>
      <c r="D664">
        <v>690000</v>
      </c>
      <c r="E664" t="inlineStr">
        <is>
          <t xml:space="preserve">107.00</t>
        </is>
      </c>
      <c r="F664">
        <v>6448.5981308411</v>
      </c>
      <c r="G664">
        <v>4951.92</v>
      </c>
      <c r="H664">
        <v>529855</v>
      </c>
      <c r="I664">
        <v>-160145</v>
      </c>
      <c r="J664">
        <v>-0.30224198509692</v>
      </c>
      <c r="K664">
        <f>IFERROR(ROUND(D664-MAX(I664,0)*03_Assumptions!$B$37,0),"")</f>
      </c>
      <c r="L664">
        <v>0</v>
      </c>
      <c r="M664"/>
      <c r="N664">
        <v>3</v>
      </c>
      <c r="O664"/>
      <c r="P664"/>
      <c r="Q664"/>
      <c r="R664" t="inlineStr">
        <is>
          <t xml:space="preserve">Habitaclia</t>
        </is>
      </c>
    </row>
    <row r="665">
      <c r="A665" t="inlineStr">
        <is>
          <t xml:space="preserve">YAE-jht::real-estate::55612-112387851</t>
        </is>
      </c>
      <c r="B665" t="inlineStr">
        <is>
          <t xml:space="preserve">Piso en venta, Puerto Banús en Nueva Andalucía en Marbella</t>
        </is>
      </c>
      <c r="C665" t="inlineStr">
        <is>
          <t xml:space="preserve">Marbella</t>
        </is>
      </c>
      <c r="D665">
        <v>800000</v>
      </c>
      <c r="E665" t="inlineStr">
        <is>
          <t xml:space="preserve">124.00</t>
        </is>
      </c>
      <c r="F665">
        <v>6451.6129032258</v>
      </c>
      <c r="G665">
        <v>4951.92</v>
      </c>
      <c r="H665">
        <v>614038</v>
      </c>
      <c r="I665">
        <v>-185962</v>
      </c>
      <c r="J665">
        <v>-0.3028507938791</v>
      </c>
      <c r="K665">
        <f>IFERROR(ROUND(D665-MAX(I665,0)*03_Assumptions!$B$37,0),"")</f>
      </c>
      <c r="L665">
        <v>0</v>
      </c>
      <c r="M665"/>
      <c r="N665">
        <v>3</v>
      </c>
      <c r="O665"/>
      <c r="P665"/>
      <c r="Q665"/>
      <c r="R665" t="inlineStr">
        <is>
          <t xml:space="preserve">Yaencontre</t>
        </is>
      </c>
    </row>
    <row r="666">
      <c r="A666" t="inlineStr">
        <is>
          <t xml:space="preserve">IDL-112387851</t>
        </is>
      </c>
      <c r="B666" t="inlineStr">
        <is>
          <t xml:space="preserve">Flat / apartment in Puerto Banús, Marbella</t>
        </is>
      </c>
      <c r="C666" t="inlineStr">
        <is>
          <t xml:space="preserve">Marbella</t>
        </is>
      </c>
      <c r="D666">
        <v>800000</v>
      </c>
      <c r="E666" t="inlineStr">
        <is>
          <t xml:space="preserve">124.00</t>
        </is>
      </c>
      <c r="F666">
        <v>6451.6129032258</v>
      </c>
      <c r="G666">
        <v>4951.92</v>
      </c>
      <c r="H666">
        <v>614038</v>
      </c>
      <c r="I666">
        <v>-185962</v>
      </c>
      <c r="J666">
        <v>-0.3028507938791</v>
      </c>
      <c r="K666">
        <f>IFERROR(ROUND(D666-MAX(I666,0)*03_Assumptions!$B$37,0),"")</f>
      </c>
      <c r="L666">
        <v>0</v>
      </c>
      <c r="M666"/>
      <c r="N666">
        <v>4</v>
      </c>
      <c r="O666"/>
      <c r="P666"/>
      <c r="Q666"/>
      <c r="R666" t="inlineStr">
        <is>
          <t xml:space="preserve">Idealista</t>
        </is>
      </c>
    </row>
    <row r="667">
      <c r="A667" t="inlineStr">
        <is>
          <t xml:space="preserve">HTC-23972000001901</t>
        </is>
      </c>
      <c r="B667" t="inlineStr">
        <is>
          <t xml:space="preserve">Planta baja Lugar nagueles. Bajo en milla de oro - nagüeles</t>
        </is>
      </c>
      <c r="C667" t="inlineStr">
        <is>
          <t xml:space="preserve">Marbella</t>
        </is>
      </c>
      <c r="D667">
        <v>550000</v>
      </c>
      <c r="E667" t="inlineStr">
        <is>
          <t xml:space="preserve">85.00</t>
        </is>
      </c>
      <c r="F667">
        <v>6470.5882352941</v>
      </c>
      <c r="G667">
        <v>4951.92</v>
      </c>
      <c r="H667">
        <v>420913</v>
      </c>
      <c r="I667">
        <v>-129087</v>
      </c>
      <c r="J667">
        <v>-0.30668270797875</v>
      </c>
      <c r="K667">
        <f>IFERROR(ROUND(D667-MAX(I667,0)*03_Assumptions!$B$37,0),"")</f>
      </c>
      <c r="L667">
        <v>0</v>
      </c>
      <c r="M667"/>
      <c r="N667">
        <v>3</v>
      </c>
      <c r="O667"/>
      <c r="P667"/>
      <c r="Q667"/>
      <c r="R667" t="inlineStr">
        <is>
          <t xml:space="preserve">Habitaclia</t>
        </is>
      </c>
    </row>
    <row r="668">
      <c r="A668" t="inlineStr">
        <is>
          <t xml:space="preserve">YAE-jht::real-estate::81302-112344787</t>
        </is>
      </c>
      <c r="B668" t="inlineStr">
        <is>
          <t xml:space="preserve">Piso en venta, Playa Bajadilla-Puertos en Marbella Pueblo en Marbella</t>
        </is>
      </c>
      <c r="C668" t="inlineStr">
        <is>
          <t xml:space="preserve">Marbella</t>
        </is>
      </c>
      <c r="D668">
        <v>1295000</v>
      </c>
      <c r="E668" t="inlineStr">
        <is>
          <t xml:space="preserve">200.00</t>
        </is>
      </c>
      <c r="F668">
        <v>6475</v>
      </c>
      <c r="G668">
        <v>4951.92</v>
      </c>
      <c r="H668">
        <v>990384</v>
      </c>
      <c r="I668">
        <v>-304616</v>
      </c>
      <c r="J668">
        <v>-0.30757362800691</v>
      </c>
      <c r="K668">
        <f>IFERROR(ROUND(D668-MAX(I668,0)*03_Assumptions!$B$37,0),"")</f>
      </c>
      <c r="L668">
        <v>0</v>
      </c>
      <c r="M668"/>
      <c r="N668">
        <v>3</v>
      </c>
      <c r="O668"/>
      <c r="P668"/>
      <c r="Q668"/>
      <c r="R668" t="inlineStr">
        <is>
          <t xml:space="preserve">Yaencontre</t>
        </is>
      </c>
    </row>
    <row r="669">
      <c r="A669" t="inlineStr">
        <is>
          <t xml:space="preserve">IDL-112402039</t>
        </is>
      </c>
      <c r="B669" t="inlineStr">
        <is>
          <t xml:space="preserve">Detached house in Avenida de Las Salinas, 20, Los Boliches, Fuengirola</t>
        </is>
      </c>
      <c r="C669" t="inlineStr">
        <is>
          <t xml:space="preserve">Fuengirola</t>
        </is>
      </c>
      <c r="D669">
        <v>595000</v>
      </c>
      <c r="E669" t="inlineStr">
        <is>
          <t xml:space="preserve">100.00</t>
        </is>
      </c>
      <c r="F669">
        <v>5950</v>
      </c>
      <c r="G669">
        <v>4540</v>
      </c>
      <c r="H669">
        <v>454000</v>
      </c>
      <c r="I669">
        <v>-141000</v>
      </c>
      <c r="J669">
        <v>-0.31057268722467</v>
      </c>
      <c r="K669">
        <f>IFERROR(ROUND(D669-MAX(I669,0)*03_Assumptions!$B$37,0),"")</f>
      </c>
      <c r="L669">
        <v>0</v>
      </c>
      <c r="M669"/>
      <c r="N669">
        <v>3</v>
      </c>
      <c r="O669"/>
      <c r="P669"/>
      <c r="Q669"/>
      <c r="R669" t="inlineStr">
        <is>
          <t xml:space="preserve">Idealista</t>
        </is>
      </c>
    </row>
    <row r="670">
      <c r="A670" t="inlineStr">
        <is>
          <t xml:space="preserve">YAE-jht::real-estate::41458-112375195</t>
        </is>
      </c>
      <c r="B670" t="inlineStr">
        <is>
          <t xml:space="preserve">Piso en venta, Los Naranjos en Nueva Andalucía en Marbella</t>
        </is>
      </c>
      <c r="C670" t="inlineStr">
        <is>
          <t xml:space="preserve">Marbella</t>
        </is>
      </c>
      <c r="D670">
        <v>1350000</v>
      </c>
      <c r="E670" t="inlineStr">
        <is>
          <t xml:space="preserve">208.00</t>
        </is>
      </c>
      <c r="F670">
        <v>6490.3846153846</v>
      </c>
      <c r="G670">
        <v>4951.92</v>
      </c>
      <c r="H670">
        <v>1029999</v>
      </c>
      <c r="I670">
        <v>-320001</v>
      </c>
      <c r="J670">
        <v>-0.31068042605386</v>
      </c>
      <c r="K670">
        <f>IFERROR(ROUND(D670-MAX(I670,0)*03_Assumptions!$B$37,0),"")</f>
      </c>
      <c r="L670">
        <v>0</v>
      </c>
      <c r="M670"/>
      <c r="N670">
        <v>3</v>
      </c>
      <c r="O670"/>
      <c r="P670"/>
      <c r="Q670"/>
      <c r="R670" t="inlineStr">
        <is>
          <t xml:space="preserve">Yaencontre</t>
        </is>
      </c>
    </row>
    <row r="671">
      <c r="A671" t="inlineStr">
        <is>
          <t xml:space="preserve">YAE-jht::real-estate::42815-112390552</t>
        </is>
      </c>
      <c r="B671" t="inlineStr">
        <is>
          <t xml:space="preserve">Piso en venta, Puerto Banús en Nueva Andalucía en Marbella</t>
        </is>
      </c>
      <c r="C671" t="inlineStr">
        <is>
          <t xml:space="preserve">Marbella</t>
        </is>
      </c>
      <c r="D671">
        <v>779000</v>
      </c>
      <c r="E671" t="inlineStr">
        <is>
          <t xml:space="preserve">120.00</t>
        </is>
      </c>
      <c r="F671">
        <v>6491.6666666667</v>
      </c>
      <c r="G671">
        <v>4951.92</v>
      </c>
      <c r="H671">
        <v>594230</v>
      </c>
      <c r="I671">
        <v>-184770</v>
      </c>
      <c r="J671">
        <v>-0.3109393258911</v>
      </c>
      <c r="K671">
        <f>IFERROR(ROUND(D671-MAX(I671,0)*03_Assumptions!$B$37,0),"")</f>
      </c>
      <c r="L671">
        <v>0</v>
      </c>
      <c r="M671"/>
      <c r="N671">
        <v>3</v>
      </c>
      <c r="O671"/>
      <c r="P671"/>
      <c r="Q671"/>
      <c r="R671" t="inlineStr">
        <is>
          <t xml:space="preserve">Yaencontre</t>
        </is>
      </c>
    </row>
    <row r="672">
      <c r="A672" t="inlineStr">
        <is>
          <t xml:space="preserve">YAE-jht::real-estate::41442-112355815</t>
        </is>
      </c>
      <c r="B672" t="inlineStr">
        <is>
          <t xml:space="preserve">Piso en venta, Playa de la Fontanilla en Marbella Pueblo en Marbella</t>
        </is>
      </c>
      <c r="C672" t="inlineStr">
        <is>
          <t xml:space="preserve">Marbella</t>
        </is>
      </c>
      <c r="D672">
        <v>429000</v>
      </c>
      <c r="E672" t="inlineStr">
        <is>
          <t xml:space="preserve">66.00</t>
        </is>
      </c>
      <c r="F672">
        <v>6500</v>
      </c>
      <c r="G672">
        <v>4951.92</v>
      </c>
      <c r="H672">
        <v>326827</v>
      </c>
      <c r="I672">
        <v>-102173</v>
      </c>
      <c r="J672">
        <v>-0.3126221748332</v>
      </c>
      <c r="K672">
        <f>IFERROR(ROUND(D672-MAX(I672,0)*03_Assumptions!$B$37,0),"")</f>
      </c>
      <c r="L672">
        <v>0</v>
      </c>
      <c r="M672"/>
      <c r="N672">
        <v>3</v>
      </c>
      <c r="O672"/>
      <c r="P672"/>
      <c r="Q672"/>
      <c r="R672" t="inlineStr">
        <is>
          <t xml:space="preserve">Yaencontre</t>
        </is>
      </c>
    </row>
    <row r="673">
      <c r="A673" t="inlineStr">
        <is>
          <t xml:space="preserve">YAE-jht::real-estate::49402-112356769</t>
        </is>
      </c>
      <c r="B673" t="inlineStr">
        <is>
          <t xml:space="preserve">Piso en venta, Aloha en Nueva Andalucía en Marbella</t>
        </is>
      </c>
      <c r="C673" t="inlineStr">
        <is>
          <t xml:space="preserve">Marbella</t>
        </is>
      </c>
      <c r="D673">
        <v>599000</v>
      </c>
      <c r="E673" t="inlineStr">
        <is>
          <t xml:space="preserve">92.00</t>
        </is>
      </c>
      <c r="F673">
        <v>6510.8695652174</v>
      </c>
      <c r="G673">
        <v>4951.92</v>
      </c>
      <c r="H673">
        <v>455577</v>
      </c>
      <c r="I673">
        <v>-143423</v>
      </c>
      <c r="J673">
        <v>-0.31481719519245</v>
      </c>
      <c r="K673">
        <f>IFERROR(ROUND(D673-MAX(I673,0)*03_Assumptions!$B$37,0),"")</f>
      </c>
      <c r="L673">
        <v>0</v>
      </c>
      <c r="M673"/>
      <c r="N673">
        <v>3</v>
      </c>
      <c r="O673"/>
      <c r="P673"/>
      <c r="Q673"/>
      <c r="R673" t="inlineStr">
        <is>
          <t xml:space="preserve">Yaencontre</t>
        </is>
      </c>
    </row>
    <row r="674">
      <c r="A674" t="inlineStr">
        <is>
          <t xml:space="preserve">HTC-58440000000065</t>
        </is>
      </c>
      <c r="B674" t="inlineStr">
        <is>
          <t xml:space="preserve">Ático en De los jazmines-nva andal 95. Ático duplex renovado en nueva andalucía</t>
        </is>
      </c>
      <c r="C674" t="inlineStr">
        <is>
          <t xml:space="preserve">Marbella</t>
        </is>
      </c>
      <c r="D674">
        <v>695000</v>
      </c>
      <c r="E674" t="inlineStr">
        <is>
          <t xml:space="preserve">106.00</t>
        </is>
      </c>
      <c r="F674">
        <v>6556.6037735849</v>
      </c>
      <c r="G674">
        <v>4951.92</v>
      </c>
      <c r="H674">
        <v>524904</v>
      </c>
      <c r="I674">
        <v>-170096</v>
      </c>
      <c r="J674">
        <v>-0.3240528468927</v>
      </c>
      <c r="K674">
        <f>IFERROR(ROUND(D674-MAX(I674,0)*03_Assumptions!$B$37,0),"")</f>
      </c>
      <c r="L674">
        <v>0</v>
      </c>
      <c r="M674"/>
      <c r="N674">
        <v>3</v>
      </c>
      <c r="O674"/>
      <c r="P674"/>
      <c r="Q674"/>
      <c r="R674" t="inlineStr">
        <is>
          <t xml:space="preserve">Habitaclia</t>
        </is>
      </c>
    </row>
    <row r="675">
      <c r="A675" t="inlineStr">
        <is>
          <t xml:space="preserve">YAE-jht::real-estate::43949-112385257</t>
        </is>
      </c>
      <c r="B675" t="inlineStr">
        <is>
          <t xml:space="preserve">Piso en venta, Rodeo Alto-Guadaiza-La Campana en Nueva Andalucía en Marbella</t>
        </is>
      </c>
      <c r="C675" t="inlineStr">
        <is>
          <t xml:space="preserve">Marbella</t>
        </is>
      </c>
      <c r="D675">
        <v>900000</v>
      </c>
      <c r="E675" t="inlineStr">
        <is>
          <t xml:space="preserve">137.00</t>
        </is>
      </c>
      <c r="F675">
        <v>6569.3430656934</v>
      </c>
      <c r="G675">
        <v>4951.92</v>
      </c>
      <c r="H675">
        <v>678413</v>
      </c>
      <c r="I675">
        <v>-221587</v>
      </c>
      <c r="J675">
        <v>-0.32662544340244</v>
      </c>
      <c r="K675">
        <f>IFERROR(ROUND(D675-MAX(I675,0)*03_Assumptions!$B$37,0),"")</f>
      </c>
      <c r="L675">
        <v>0</v>
      </c>
      <c r="M675"/>
      <c r="N675">
        <v>3</v>
      </c>
      <c r="O675"/>
      <c r="P675"/>
      <c r="Q675"/>
      <c r="R675" t="inlineStr">
        <is>
          <t xml:space="preserve">Yaencontre</t>
        </is>
      </c>
    </row>
    <row r="676">
      <c r="A676" t="inlineStr">
        <is>
          <t xml:space="preserve">YAE-jht::real-estate::43449-112384371</t>
        </is>
      </c>
      <c r="B676" t="inlineStr">
        <is>
          <t xml:space="preserve">Piso en venta, Rodeo Alto-Guadaiza-La Campana en Nueva Andalucía en Marbella</t>
        </is>
      </c>
      <c r="C676" t="inlineStr">
        <is>
          <t xml:space="preserve">Marbella</t>
        </is>
      </c>
      <c r="D676">
        <v>900000</v>
      </c>
      <c r="E676" t="inlineStr">
        <is>
          <t xml:space="preserve">137.00</t>
        </is>
      </c>
      <c r="F676">
        <v>6569.3430656934</v>
      </c>
      <c r="G676">
        <v>4951.92</v>
      </c>
      <c r="H676">
        <v>678413</v>
      </c>
      <c r="I676">
        <v>-221587</v>
      </c>
      <c r="J676">
        <v>-0.32662544340244</v>
      </c>
      <c r="K676">
        <f>IFERROR(ROUND(D676-MAX(I676,0)*03_Assumptions!$B$37,0),"")</f>
      </c>
      <c r="L676">
        <v>0</v>
      </c>
      <c r="M676"/>
      <c r="N676">
        <v>3</v>
      </c>
      <c r="O676"/>
      <c r="P676"/>
      <c r="Q676"/>
      <c r="R676" t="inlineStr">
        <is>
          <t xml:space="preserve">Yaencontre</t>
        </is>
      </c>
    </row>
    <row r="677">
      <c r="A677" t="inlineStr">
        <is>
          <t xml:space="preserve">HTC-38129000001345</t>
        </is>
      </c>
      <c r="B677" t="inlineStr">
        <is>
          <t xml:space="preserve">Apartamento en La Carolina - Guadalpín. Apartamento en marbella centro junto a la playa a la venta</t>
        </is>
      </c>
      <c r="C677" t="inlineStr">
        <is>
          <t xml:space="preserve">Marbella</t>
        </is>
      </c>
      <c r="D677">
        <v>560000</v>
      </c>
      <c r="E677" t="inlineStr">
        <is>
          <t xml:space="preserve">85.00</t>
        </is>
      </c>
      <c r="F677">
        <v>6588.2352941176</v>
      </c>
      <c r="G677">
        <v>4951.92</v>
      </c>
      <c r="H677">
        <v>420913</v>
      </c>
      <c r="I677">
        <v>-139087</v>
      </c>
      <c r="J677">
        <v>-0.33044057539654</v>
      </c>
      <c r="K677">
        <f>IFERROR(ROUND(D677-MAX(I677,0)*03_Assumptions!$B$37,0),"")</f>
      </c>
      <c r="L677">
        <v>0</v>
      </c>
      <c r="M677"/>
      <c r="N677">
        <v>3</v>
      </c>
      <c r="O677"/>
      <c r="P677"/>
      <c r="Q677"/>
      <c r="R677" t="inlineStr">
        <is>
          <t xml:space="preserve">Habitaclia</t>
        </is>
      </c>
    </row>
    <row r="678">
      <c r="A678" t="inlineStr">
        <is>
          <t xml:space="preserve">IDL-112393668</t>
        </is>
      </c>
      <c r="B678" t="inlineStr">
        <is>
          <t xml:space="preserve">Flat / apartment in Playa de los Boliches, Fuengirola</t>
        </is>
      </c>
      <c r="C678" t="inlineStr">
        <is>
          <t xml:space="preserve">Fuengirola</t>
        </is>
      </c>
      <c r="D678">
        <v>479000</v>
      </c>
      <c r="E678" t="inlineStr">
        <is>
          <t xml:space="preserve">79.00</t>
        </is>
      </c>
      <c r="F678">
        <v>6063.2911392405</v>
      </c>
      <c r="G678">
        <v>4540</v>
      </c>
      <c r="H678">
        <v>358660</v>
      </c>
      <c r="I678">
        <v>-120340</v>
      </c>
      <c r="J678">
        <v>-0.33552668265209</v>
      </c>
      <c r="K678">
        <f>IFERROR(ROUND(D678-MAX(I678,0)*03_Assumptions!$B$37,0),"")</f>
      </c>
      <c r="L678">
        <v>0</v>
      </c>
      <c r="M678"/>
      <c r="N678">
        <v>3</v>
      </c>
      <c r="O678"/>
      <c r="P678"/>
      <c r="Q678"/>
      <c r="R678" t="inlineStr">
        <is>
          <t xml:space="preserve">Idealista</t>
        </is>
      </c>
    </row>
    <row r="679">
      <c r="A679" t="inlineStr">
        <is>
          <t xml:space="preserve">HTC-52797000001655</t>
        </is>
      </c>
      <c r="B679" t="inlineStr">
        <is>
          <t xml:space="preserve">Dúplex en La Dama de Noche - La Alzambra</t>
        </is>
      </c>
      <c r="C679" t="inlineStr">
        <is>
          <t xml:space="preserve">Marbella</t>
        </is>
      </c>
      <c r="D679">
        <v>795000</v>
      </c>
      <c r="E679" t="inlineStr">
        <is>
          <t xml:space="preserve">120.00</t>
        </is>
      </c>
      <c r="F679">
        <v>6625</v>
      </c>
      <c r="G679">
        <v>4951.92</v>
      </c>
      <c r="H679">
        <v>594230</v>
      </c>
      <c r="I679">
        <v>-200770</v>
      </c>
      <c r="J679">
        <v>-0.3378649089646</v>
      </c>
      <c r="K679">
        <f>IFERROR(ROUND(D679-MAX(I679,0)*03_Assumptions!$B$37,0),"")</f>
      </c>
      <c r="L679">
        <v>0</v>
      </c>
      <c r="M679"/>
      <c r="N679">
        <v>3</v>
      </c>
      <c r="O679"/>
      <c r="P679"/>
      <c r="Q679"/>
      <c r="R679" t="inlineStr">
        <is>
          <t xml:space="preserve">Habitaclia</t>
        </is>
      </c>
    </row>
    <row r="680">
      <c r="A680" t="inlineStr">
        <is>
          <t xml:space="preserve">HTC-37172000000619</t>
        </is>
      </c>
      <c r="B680" t="inlineStr">
        <is>
          <t xml:space="preserve">Dúplex en Playa de la Fontanilla. Exclusivo dúplex renovado con garaje y trastero en marbella hous</t>
        </is>
      </c>
      <c r="C680" t="inlineStr">
        <is>
          <t xml:space="preserve">Marbella</t>
        </is>
      </c>
      <c r="D680">
        <v>850000</v>
      </c>
      <c r="E680" t="inlineStr">
        <is>
          <t xml:space="preserve">128.00</t>
        </is>
      </c>
      <c r="F680">
        <v>6640.625</v>
      </c>
      <c r="G680">
        <v>4951.92</v>
      </c>
      <c r="H680">
        <v>633846</v>
      </c>
      <c r="I680">
        <v>-216154</v>
      </c>
      <c r="J680">
        <v>-0.34102025073103</v>
      </c>
      <c r="K680">
        <f>IFERROR(ROUND(D680-MAX(I680,0)*03_Assumptions!$B$37,0),"")</f>
      </c>
      <c r="L680">
        <v>0</v>
      </c>
      <c r="M680"/>
      <c r="N680">
        <v>3</v>
      </c>
      <c r="O680"/>
      <c r="P680"/>
      <c r="Q680"/>
      <c r="R680" t="inlineStr">
        <is>
          <t xml:space="preserve">Habitaclia</t>
        </is>
      </c>
    </row>
    <row r="681">
      <c r="A681" t="inlineStr">
        <is>
          <t xml:space="preserve">HTC-56743000000042</t>
        </is>
      </c>
      <c r="B681" t="inlineStr">
        <is>
          <t xml:space="preserve">Ático Alcalá. Ático en venta reformado, amueblado con terraza y trastero en go</t>
        </is>
      </c>
      <c r="C681" t="inlineStr">
        <is>
          <t xml:space="preserve">Madrid</t>
        </is>
      </c>
      <c r="D681">
        <v>1620000</v>
      </c>
      <c r="E681" t="inlineStr">
        <is>
          <t xml:space="preserve">130.00</t>
        </is>
      </c>
      <c r="F681">
        <v>12461.538461538</v>
      </c>
      <c r="G681">
        <v>9286</v>
      </c>
      <c r="H681">
        <v>1207180</v>
      </c>
      <c r="I681">
        <v>-412820</v>
      </c>
      <c r="J681">
        <v>-0.34197054291821</v>
      </c>
      <c r="K681">
        <f>IFERROR(ROUND(D681-MAX(I681,0)*03_Assumptions!$B$37,0),"")</f>
      </c>
      <c r="L681">
        <v>0</v>
      </c>
      <c r="M681"/>
      <c r="N681">
        <v>4</v>
      </c>
      <c r="O681"/>
      <c r="P681"/>
      <c r="Q681"/>
      <c r="R681" t="inlineStr">
        <is>
          <t xml:space="preserve">Habitaclia</t>
        </is>
      </c>
    </row>
    <row r="682">
      <c r="A682" t="inlineStr">
        <is>
          <t xml:space="preserve">HTC-24716000006117</t>
        </is>
      </c>
      <c r="B682" t="inlineStr">
        <is>
          <t xml:space="preserve">Apartamento 11 calle pablo casals #planta 2 edificio marbella. Ubicación! ubicación! ubicación! piso amueblado, totalmente ref</t>
        </is>
      </c>
      <c r="C682" t="inlineStr">
        <is>
          <t xml:space="preserve">Marbella</t>
        </is>
      </c>
      <c r="D682">
        <v>565000</v>
      </c>
      <c r="E682" t="inlineStr">
        <is>
          <t xml:space="preserve">85.00</t>
        </is>
      </c>
      <c r="F682">
        <v>6647.0588235294</v>
      </c>
      <c r="G682">
        <v>4951.92</v>
      </c>
      <c r="H682">
        <v>420913</v>
      </c>
      <c r="I682">
        <v>-144087</v>
      </c>
      <c r="J682">
        <v>-0.34231950910544</v>
      </c>
      <c r="K682">
        <f>IFERROR(ROUND(D682-MAX(I682,0)*03_Assumptions!$B$37,0),"")</f>
      </c>
      <c r="L682">
        <v>0</v>
      </c>
      <c r="M682"/>
      <c r="N682">
        <v>3</v>
      </c>
      <c r="O682"/>
      <c r="P682"/>
      <c r="Q682"/>
      <c r="R682" t="inlineStr">
        <is>
          <t xml:space="preserve">Habitaclia</t>
        </is>
      </c>
    </row>
    <row r="683">
      <c r="A683" t="inlineStr">
        <is>
          <t xml:space="preserve">FTC-189359945</t>
        </is>
      </c>
      <c r="B683" t="inlineStr">
        <is>
          <t xml:space="preserve">Apartamento con ascensor en  11 Calle Pablo Casals #PLANTA 2 Edificio Marbella, Playa de la Fontanilla</t>
        </is>
      </c>
      <c r="C683" t="inlineStr">
        <is>
          <t xml:space="preserve">Marbella</t>
        </is>
      </c>
      <c r="D683">
        <v>565000</v>
      </c>
      <c r="E683" t="inlineStr">
        <is>
          <t xml:space="preserve">85.00</t>
        </is>
      </c>
      <c r="F683">
        <v>6647.0588235294</v>
      </c>
      <c r="G683">
        <v>4951.92</v>
      </c>
      <c r="H683">
        <v>420913</v>
      </c>
      <c r="I683">
        <v>-144087</v>
      </c>
      <c r="J683">
        <v>-0.34231950910544</v>
      </c>
      <c r="K683">
        <f>IFERROR(ROUND(D683-MAX(I683,0)*03_Assumptions!$B$37,0),"")</f>
      </c>
      <c r="L683">
        <v>0</v>
      </c>
      <c r="M683"/>
      <c r="N683">
        <v>4</v>
      </c>
      <c r="O683"/>
      <c r="P683"/>
      <c r="Q683"/>
      <c r="R683" t="inlineStr">
        <is>
          <t xml:space="preserve">Fotocasa</t>
        </is>
      </c>
    </row>
    <row r="684">
      <c r="A684" t="inlineStr">
        <is>
          <t xml:space="preserve">YAE-jht::real-estate::68848-112369423</t>
        </is>
      </c>
      <c r="B684" t="inlineStr">
        <is>
          <t xml:space="preserve">Piso en venta, Nueva Andalucía en Nueva Andalucía en Marbella</t>
        </is>
      </c>
      <c r="C684" t="inlineStr">
        <is>
          <t xml:space="preserve">Marbella</t>
        </is>
      </c>
      <c r="D684">
        <v>785000</v>
      </c>
      <c r="E684" t="inlineStr">
        <is>
          <t xml:space="preserve">118.00</t>
        </is>
      </c>
      <c r="F684">
        <v>6652.5423728814</v>
      </c>
      <c r="G684">
        <v>4951.92</v>
      </c>
      <c r="H684">
        <v>584327</v>
      </c>
      <c r="I684">
        <v>-200673</v>
      </c>
      <c r="J684">
        <v>-0.34342686733254</v>
      </c>
      <c r="K684">
        <f>IFERROR(ROUND(D684-MAX(I684,0)*03_Assumptions!$B$37,0),"")</f>
      </c>
      <c r="L684">
        <v>0</v>
      </c>
      <c r="M684"/>
      <c r="N684">
        <v>3</v>
      </c>
      <c r="O684"/>
      <c r="P684"/>
      <c r="Q684"/>
      <c r="R684" t="inlineStr">
        <is>
          <t xml:space="preserve">Yaencontre</t>
        </is>
      </c>
    </row>
    <row r="685">
      <c r="A685" t="inlineStr">
        <is>
          <t xml:space="preserve">YAE-jht::real-estate::76975-112384870</t>
        </is>
      </c>
      <c r="B685" t="inlineStr">
        <is>
          <t xml:space="preserve">Piso en venta, Nueva Andalucía en Nueva Andalucía en Marbella</t>
        </is>
      </c>
      <c r="C685" t="inlineStr">
        <is>
          <t xml:space="preserve">Marbella</t>
        </is>
      </c>
      <c r="D685">
        <v>785000</v>
      </c>
      <c r="E685" t="inlineStr">
        <is>
          <t xml:space="preserve">117.00</t>
        </is>
      </c>
      <c r="F685">
        <v>6709.4017094017</v>
      </c>
      <c r="G685">
        <v>4951.92</v>
      </c>
      <c r="H685">
        <v>579375</v>
      </c>
      <c r="I685">
        <v>-205625</v>
      </c>
      <c r="J685">
        <v>-0.35490914824991</v>
      </c>
      <c r="K685">
        <f>IFERROR(ROUND(D685-MAX(I685,0)*03_Assumptions!$B$37,0),"")</f>
      </c>
      <c r="L685">
        <v>0</v>
      </c>
      <c r="M685"/>
      <c r="N685">
        <v>3</v>
      </c>
      <c r="O685"/>
      <c r="P685"/>
      <c r="Q685"/>
      <c r="R685" t="inlineStr">
        <is>
          <t xml:space="preserve">Yaencontre</t>
        </is>
      </c>
    </row>
    <row r="686">
      <c r="A686" t="inlineStr">
        <is>
          <t xml:space="preserve">YAE-jht::real-estate::70283-112392810</t>
        </is>
      </c>
      <c r="B686" t="inlineStr">
        <is>
          <t xml:space="preserve">Piso en venta, Romana Playa en Elviria-Cabopino en Marbella</t>
        </is>
      </c>
      <c r="C686" t="inlineStr">
        <is>
          <t xml:space="preserve">Marbella</t>
        </is>
      </c>
      <c r="D686">
        <v>337000</v>
      </c>
      <c r="E686" t="inlineStr">
        <is>
          <t xml:space="preserve">50.00</t>
        </is>
      </c>
      <c r="F686">
        <v>6740</v>
      </c>
      <c r="G686">
        <v>4951.92</v>
      </c>
      <c r="H686">
        <v>247596</v>
      </c>
      <c r="I686">
        <v>-89404</v>
      </c>
      <c r="J686">
        <v>-0.3610882243655</v>
      </c>
      <c r="K686">
        <f>IFERROR(ROUND(D686-MAX(I686,0)*03_Assumptions!$B$37,0),"")</f>
      </c>
      <c r="L686">
        <v>0</v>
      </c>
      <c r="M686"/>
      <c r="N686">
        <v>3</v>
      </c>
      <c r="O686"/>
      <c r="P686"/>
      <c r="Q686"/>
      <c r="R686" t="inlineStr">
        <is>
          <t xml:space="preserve">Yaencontre</t>
        </is>
      </c>
    </row>
    <row r="687">
      <c r="A687" t="inlineStr">
        <is>
          <t xml:space="preserve">YAE-jht::real-estate::48157-112399908</t>
        </is>
      </c>
      <c r="B687" t="inlineStr">
        <is>
          <t xml:space="preserve">Ático en venta, Las Gaviotas en Fuengirola</t>
        </is>
      </c>
      <c r="C687" t="inlineStr">
        <is>
          <t xml:space="preserve">Fuengirola</t>
        </is>
      </c>
      <c r="D687">
        <v>1515000</v>
      </c>
      <c r="E687" t="inlineStr">
        <is>
          <t xml:space="preserve">245.00</t>
        </is>
      </c>
      <c r="F687">
        <v>6183.6734693878</v>
      </c>
      <c r="G687">
        <v>4540</v>
      </c>
      <c r="H687">
        <v>1112300</v>
      </c>
      <c r="I687">
        <v>-402700</v>
      </c>
      <c r="J687">
        <v>-0.36204261440259</v>
      </c>
      <c r="K687">
        <f>IFERROR(ROUND(D687-MAX(I687,0)*03_Assumptions!$B$37,0),"")</f>
      </c>
      <c r="L687">
        <v>0</v>
      </c>
      <c r="M687"/>
      <c r="N687">
        <v>3</v>
      </c>
      <c r="O687"/>
      <c r="P687"/>
      <c r="Q687"/>
      <c r="R687" t="inlineStr">
        <is>
          <t xml:space="preserve">Yaencontre</t>
        </is>
      </c>
    </row>
    <row r="688">
      <c r="A688" t="inlineStr">
        <is>
          <t xml:space="preserve">IDL-112381995</t>
        </is>
      </c>
      <c r="B688" t="inlineStr">
        <is>
          <t xml:space="preserve">House in Calle Ficus, Linda Vista-Nueva Alcántara-Cortijo Blanco, Marbella</t>
        </is>
      </c>
      <c r="C688" t="inlineStr">
        <is>
          <t xml:space="preserve">Marbella</t>
        </is>
      </c>
      <c r="D688">
        <v>1150000</v>
      </c>
      <c r="E688" t="inlineStr">
        <is>
          <t xml:space="preserve">170.00</t>
        </is>
      </c>
      <c r="F688">
        <v>6764.7058823529</v>
      </c>
      <c r="G688">
        <v>4951.92</v>
      </c>
      <c r="H688">
        <v>841826</v>
      </c>
      <c r="I688">
        <v>-308174</v>
      </c>
      <c r="J688">
        <v>-0.36607737652324</v>
      </c>
      <c r="K688">
        <f>IFERROR(ROUND(D688-MAX(I688,0)*03_Assumptions!$B$37,0),"")</f>
      </c>
      <c r="L688">
        <v>0</v>
      </c>
      <c r="M688"/>
      <c r="N688">
        <v>4</v>
      </c>
      <c r="O688"/>
      <c r="P688"/>
      <c r="Q688"/>
      <c r="R688" t="inlineStr">
        <is>
          <t xml:space="preserve">Idealista</t>
        </is>
      </c>
    </row>
    <row r="689">
      <c r="A689" t="inlineStr">
        <is>
          <t xml:space="preserve">YAE-jht::real-estate::67361-112361788</t>
        </is>
      </c>
      <c r="B689" t="inlineStr">
        <is>
          <t xml:space="preserve">Piso en venta, Nueva Andalucía en Nueva Andalucía en Marbella</t>
        </is>
      </c>
      <c r="C689" t="inlineStr">
        <is>
          <t xml:space="preserve">Marbella</t>
        </is>
      </c>
      <c r="D689">
        <v>895000</v>
      </c>
      <c r="E689" t="inlineStr">
        <is>
          <t xml:space="preserve">132.00</t>
        </is>
      </c>
      <c r="F689">
        <v>6780.303030303</v>
      </c>
      <c r="G689">
        <v>4951.92</v>
      </c>
      <c r="H689">
        <v>653653</v>
      </c>
      <c r="I689">
        <v>-241347</v>
      </c>
      <c r="J689">
        <v>-0.36922709379453</v>
      </c>
      <c r="K689">
        <f>IFERROR(ROUND(D689-MAX(I689,0)*03_Assumptions!$B$37,0),"")</f>
      </c>
      <c r="L689">
        <v>0</v>
      </c>
      <c r="M689"/>
      <c r="N689">
        <v>3</v>
      </c>
      <c r="O689"/>
      <c r="P689"/>
      <c r="Q689"/>
      <c r="R689" t="inlineStr">
        <is>
          <t xml:space="preserve">Yaencontre</t>
        </is>
      </c>
    </row>
    <row r="690">
      <c r="A690" t="inlineStr">
        <is>
          <t xml:space="preserve">YAE-jht::real-estate::85545-112333837</t>
        </is>
      </c>
      <c r="B690" t="inlineStr">
        <is>
          <t xml:space="preserve">Piso en venta en calle Los Tilosnva Andalucia, Nueva Andalucía en Nueva Andalucía en Marbella</t>
        </is>
      </c>
      <c r="C690" t="inlineStr">
        <is>
          <t xml:space="preserve">Marbella</t>
        </is>
      </c>
      <c r="D690">
        <v>699000</v>
      </c>
      <c r="E690" t="inlineStr">
        <is>
          <t xml:space="preserve">103.00</t>
        </is>
      </c>
      <c r="F690">
        <v>6786.4077669903</v>
      </c>
      <c r="G690">
        <v>4951.92</v>
      </c>
      <c r="H690">
        <v>510048</v>
      </c>
      <c r="I690">
        <v>-188952</v>
      </c>
      <c r="J690">
        <v>-0.37045989575564</v>
      </c>
      <c r="K690">
        <f>IFERROR(ROUND(D690-MAX(I690,0)*03_Assumptions!$B$37,0),"")</f>
      </c>
      <c r="L690">
        <v>0</v>
      </c>
      <c r="M690"/>
      <c r="N690">
        <v>3</v>
      </c>
      <c r="O690"/>
      <c r="P690"/>
      <c r="Q690"/>
      <c r="R690" t="inlineStr">
        <is>
          <t xml:space="preserve">Yaencontre</t>
        </is>
      </c>
    </row>
    <row r="691">
      <c r="A691" t="inlineStr">
        <is>
          <t xml:space="preserve">IDL-112397521</t>
        </is>
      </c>
      <c r="B691" t="inlineStr">
        <is>
          <t xml:space="preserve">Flat / apartment in Calle de Gonzalo Herrero, 13, Valdeacederas, Madrid</t>
        </is>
      </c>
      <c r="C691" t="inlineStr">
        <is>
          <t xml:space="preserve">Madrid</t>
        </is>
      </c>
      <c r="D691">
        <v>1400</v>
      </c>
      <c r="E691" t="inlineStr">
        <is>
          <t xml:space="preserve">30.00</t>
        </is>
      </c>
      <c r="F691">
        <v>46.666666666667</v>
      </c>
      <c r="G691">
        <v>34</v>
      </c>
      <c r="H691">
        <v>1020</v>
      </c>
      <c r="I691">
        <v>-380</v>
      </c>
      <c r="J691">
        <v>-0.37254901960784</v>
      </c>
      <c r="K691">
        <f>IFERROR(ROUND(D691-MAX(I691,0)*03_Assumptions!$B$37,0),"")</f>
      </c>
      <c r="L691">
        <v>0</v>
      </c>
      <c r="M691"/>
      <c r="N691">
        <v>4</v>
      </c>
      <c r="O691"/>
      <c r="P691"/>
      <c r="Q691"/>
      <c r="R691" t="inlineStr">
        <is>
          <t xml:space="preserve">Idealista</t>
        </is>
      </c>
    </row>
    <row r="692">
      <c r="A692" t="inlineStr">
        <is>
          <t xml:space="preserve">YAE-jht::real-estate::51559-112318037</t>
        </is>
      </c>
      <c r="B692" t="inlineStr">
        <is>
          <t xml:space="preserve">Ático en venta en calle Cortes, Guadalmina Alta en San Pedro de Alcántara en Marbella</t>
        </is>
      </c>
      <c r="C692" t="inlineStr">
        <is>
          <t xml:space="preserve">Marbella</t>
        </is>
      </c>
      <c r="D692">
        <v>1695000</v>
      </c>
      <c r="E692" t="inlineStr">
        <is>
          <t xml:space="preserve">248.00</t>
        </is>
      </c>
      <c r="F692">
        <v>6834.6774193548</v>
      </c>
      <c r="G692">
        <v>4951.92</v>
      </c>
      <c r="H692">
        <v>1228076</v>
      </c>
      <c r="I692">
        <v>-466924</v>
      </c>
      <c r="J692">
        <v>-0.38020755976567</v>
      </c>
      <c r="K692">
        <f>IFERROR(ROUND(D692-MAX(I692,0)*03_Assumptions!$B$37,0),"")</f>
      </c>
      <c r="L692">
        <v>0</v>
      </c>
      <c r="M692"/>
      <c r="N692">
        <v>3</v>
      </c>
      <c r="O692"/>
      <c r="P692" t="inlineStr">
        <is>
          <t xml:space="preserve">Magnifica oportunidad de compra</t>
        </is>
      </c>
      <c r="Q692"/>
      <c r="R692" t="inlineStr">
        <is>
          <t xml:space="preserve">Yaencontre</t>
        </is>
      </c>
    </row>
    <row r="693">
      <c r="A693" t="inlineStr">
        <is>
          <t xml:space="preserve">HTC-51358000000171</t>
        </is>
      </c>
      <c r="B693" t="inlineStr">
        <is>
          <t xml:space="preserve">Apartamento en Puerto Banús</t>
        </is>
      </c>
      <c r="C693" t="inlineStr">
        <is>
          <t xml:space="preserve">Marbella</t>
        </is>
      </c>
      <c r="D693">
        <v>650000</v>
      </c>
      <c r="E693" t="inlineStr">
        <is>
          <t xml:space="preserve">95.00</t>
        </is>
      </c>
      <c r="F693">
        <v>6842.1052631579</v>
      </c>
      <c r="G693">
        <v>4951.92</v>
      </c>
      <c r="H693">
        <v>470432</v>
      </c>
      <c r="I693">
        <v>-179568</v>
      </c>
      <c r="J693">
        <v>-0.381707552456</v>
      </c>
      <c r="K693">
        <f>IFERROR(ROUND(D693-MAX(I693,0)*03_Assumptions!$B$37,0),"")</f>
      </c>
      <c r="L693">
        <v>0</v>
      </c>
      <c r="M693"/>
      <c r="N693">
        <v>3</v>
      </c>
      <c r="O693"/>
      <c r="P693"/>
      <c r="Q693"/>
      <c r="R693" t="inlineStr">
        <is>
          <t xml:space="preserve">Habitaclia</t>
        </is>
      </c>
    </row>
    <row r="694">
      <c r="A694" t="inlineStr">
        <is>
          <t xml:space="preserve">FTC-179727275</t>
        </is>
      </c>
      <c r="B694" t="inlineStr">
        <is>
          <t xml:space="preserve">Casa adosada en Calle Sierra Nevada, 2, Las Gaviotas  - Carvajal</t>
        </is>
      </c>
      <c r="C694" t="inlineStr">
        <is>
          <t xml:space="preserve">Fuengirola</t>
        </is>
      </c>
      <c r="D694">
        <v>1100000</v>
      </c>
      <c r="E694" t="inlineStr">
        <is>
          <t xml:space="preserve">175.00</t>
        </is>
      </c>
      <c r="F694">
        <v>6285.7142857143</v>
      </c>
      <c r="G694">
        <v>4540</v>
      </c>
      <c r="H694">
        <v>794500</v>
      </c>
      <c r="I694">
        <v>-305500</v>
      </c>
      <c r="J694">
        <v>-0.38451856513531</v>
      </c>
      <c r="K694">
        <f>IFERROR(ROUND(D694-MAX(I694,0)*03_Assumptions!$B$37,0),"")</f>
      </c>
      <c r="L694">
        <v>0</v>
      </c>
      <c r="M694"/>
      <c r="N694">
        <v>3</v>
      </c>
      <c r="O694"/>
      <c r="P694"/>
      <c r="Q694"/>
      <c r="R694" t="inlineStr">
        <is>
          <t xml:space="preserve">Fotocasa</t>
        </is>
      </c>
    </row>
    <row r="695">
      <c r="A695" t="inlineStr">
        <is>
          <t xml:space="preserve">FTC-190346632</t>
        </is>
      </c>
      <c r="B695" t="inlineStr">
        <is>
          <t xml:space="preserve">Piso con piscina en Los Naranjos</t>
        </is>
      </c>
      <c r="C695" t="inlineStr">
        <is>
          <t xml:space="preserve">Marbella</t>
        </is>
      </c>
      <c r="D695">
        <v>995000</v>
      </c>
      <c r="E695" t="inlineStr">
        <is>
          <t xml:space="preserve">145.00</t>
        </is>
      </c>
      <c r="F695">
        <v>6862.0689655172</v>
      </c>
      <c r="G695">
        <v>4951.92</v>
      </c>
      <c r="H695">
        <v>718028</v>
      </c>
      <c r="I695">
        <v>-276972</v>
      </c>
      <c r="J695">
        <v>-0.38573905990348</v>
      </c>
      <c r="K695">
        <f>IFERROR(ROUND(D695-MAX(I695,0)*03_Assumptions!$B$37,0),"")</f>
      </c>
      <c r="L695">
        <v>0</v>
      </c>
      <c r="M695"/>
      <c r="N695">
        <v>4</v>
      </c>
      <c r="O695"/>
      <c r="P695"/>
      <c r="Q695"/>
      <c r="R695" t="inlineStr">
        <is>
          <t xml:space="preserve">Fotocasa</t>
        </is>
      </c>
    </row>
    <row r="696">
      <c r="A696" t="inlineStr">
        <is>
          <t xml:space="preserve">HTC-58972000000065</t>
        </is>
      </c>
      <c r="B696" t="inlineStr">
        <is>
          <t xml:space="preserve">Piso en Los Naranjos. Fantástico apartamento en venta en nueva andalucia</t>
        </is>
      </c>
      <c r="C696" t="inlineStr">
        <is>
          <t xml:space="preserve">Marbella</t>
        </is>
      </c>
      <c r="D696">
        <v>995000</v>
      </c>
      <c r="E696" t="inlineStr">
        <is>
          <t xml:space="preserve">145.00</t>
        </is>
      </c>
      <c r="F696">
        <v>6862.0689655172</v>
      </c>
      <c r="G696">
        <v>4951.92</v>
      </c>
      <c r="H696">
        <v>718028</v>
      </c>
      <c r="I696">
        <v>-276972</v>
      </c>
      <c r="J696">
        <v>-0.38573905990348</v>
      </c>
      <c r="K696">
        <f>IFERROR(ROUND(D696-MAX(I696,0)*03_Assumptions!$B$37,0),"")</f>
      </c>
      <c r="L696">
        <v>0</v>
      </c>
      <c r="M696"/>
      <c r="N696">
        <v>4</v>
      </c>
      <c r="O696"/>
      <c r="P696"/>
      <c r="Q696"/>
      <c r="R696" t="inlineStr">
        <is>
          <t xml:space="preserve">Habitaclia</t>
        </is>
      </c>
    </row>
    <row r="697">
      <c r="A697" t="inlineStr">
        <is>
          <t xml:space="preserve">YAE-jht::real-estate::66585-112395440</t>
        </is>
      </c>
      <c r="B697" t="inlineStr">
        <is>
          <t xml:space="preserve">Piso en venta en plaza Maestranza la, Nueva Andalucía en Nueva Andalucía en Marbella</t>
        </is>
      </c>
      <c r="C697" t="inlineStr">
        <is>
          <t xml:space="preserve">Marbella</t>
        </is>
      </c>
      <c r="D697">
        <v>1100000</v>
      </c>
      <c r="E697" t="inlineStr">
        <is>
          <t xml:space="preserve">160.00</t>
        </is>
      </c>
      <c r="F697">
        <v>6875</v>
      </c>
      <c r="G697">
        <v>4951.92</v>
      </c>
      <c r="H697">
        <v>792307</v>
      </c>
      <c r="I697">
        <v>-307693</v>
      </c>
      <c r="J697">
        <v>-0.38835037722742</v>
      </c>
      <c r="K697">
        <f>IFERROR(ROUND(D697-MAX(I697,0)*03_Assumptions!$B$37,0),"")</f>
      </c>
      <c r="L697">
        <v>0</v>
      </c>
      <c r="M697"/>
      <c r="N697">
        <v>3</v>
      </c>
      <c r="O697"/>
      <c r="P697"/>
      <c r="Q697"/>
      <c r="R697" t="inlineStr">
        <is>
          <t xml:space="preserve">Yaencontre</t>
        </is>
      </c>
    </row>
    <row r="698">
      <c r="A698" t="inlineStr">
        <is>
          <t xml:space="preserve">HTC-58762000000137</t>
        </is>
      </c>
      <c r="B698" t="inlineStr">
        <is>
          <t xml:space="preserve">Piso Calle muelle ribera. Exclusiva joya en primera línea de playa – puerto banús</t>
        </is>
      </c>
      <c r="C698" t="inlineStr">
        <is>
          <t xml:space="preserve">Marbella</t>
        </is>
      </c>
      <c r="D698">
        <v>656000</v>
      </c>
      <c r="E698" t="inlineStr">
        <is>
          <t xml:space="preserve">95.00</t>
        </is>
      </c>
      <c r="F698">
        <v>6905.2631578947</v>
      </c>
      <c r="G698">
        <v>4951.92</v>
      </c>
      <c r="H698">
        <v>470432</v>
      </c>
      <c r="I698">
        <v>-185568</v>
      </c>
      <c r="J698">
        <v>-0.39446177601713</v>
      </c>
      <c r="K698">
        <f>IFERROR(ROUND(D698-MAX(I698,0)*03_Assumptions!$B$37,0),"")</f>
      </c>
      <c r="L698">
        <v>0</v>
      </c>
      <c r="M698"/>
      <c r="N698">
        <v>3</v>
      </c>
      <c r="O698"/>
      <c r="P698"/>
      <c r="Q698"/>
      <c r="R698" t="inlineStr">
        <is>
          <t xml:space="preserve">Habitaclia</t>
        </is>
      </c>
    </row>
    <row r="699">
      <c r="A699" t="inlineStr">
        <is>
          <t xml:space="preserve">YAE-jht::real-estate::51047-112341877</t>
        </is>
      </c>
      <c r="B699" t="inlineStr">
        <is>
          <t xml:space="preserve">Piso en venta, Puerto Banús en Nueva Andalucía en Marbella</t>
        </is>
      </c>
      <c r="C699" t="inlineStr">
        <is>
          <t xml:space="preserve">Marbella</t>
        </is>
      </c>
      <c r="D699">
        <v>656000</v>
      </c>
      <c r="E699" t="inlineStr">
        <is>
          <t xml:space="preserve">95.00</t>
        </is>
      </c>
      <c r="F699">
        <v>6905.2631578947</v>
      </c>
      <c r="G699">
        <v>4951.92</v>
      </c>
      <c r="H699">
        <v>470432</v>
      </c>
      <c r="I699">
        <v>-185568</v>
      </c>
      <c r="J699">
        <v>-0.39446177601713</v>
      </c>
      <c r="K699">
        <f>IFERROR(ROUND(D699-MAX(I699,0)*03_Assumptions!$B$37,0),"")</f>
      </c>
      <c r="L699">
        <v>0</v>
      </c>
      <c r="M699"/>
      <c r="N699">
        <v>3</v>
      </c>
      <c r="O699"/>
      <c r="P699" t="inlineStr">
        <is>
          <t xml:space="preserve">Fantástica oportunidad de inversión</t>
        </is>
      </c>
      <c r="Q699"/>
      <c r="R699" t="inlineStr">
        <is>
          <t xml:space="preserve">Yaencontre</t>
        </is>
      </c>
    </row>
    <row r="700">
      <c r="A700" t="inlineStr">
        <is>
          <t xml:space="preserve">YAE-jht::real-estate::47314-112335554</t>
        </is>
      </c>
      <c r="B700" t="inlineStr">
        <is>
          <t xml:space="preserve">Piso en venta en calle Puerto Jose Banus Muelle Ribera, Puerto Banús en Nueva Andalucía en Marbella</t>
        </is>
      </c>
      <c r="C700" t="inlineStr">
        <is>
          <t xml:space="preserve">Marbella</t>
        </is>
      </c>
      <c r="D700">
        <v>656000</v>
      </c>
      <c r="E700" t="inlineStr">
        <is>
          <t xml:space="preserve">95.00</t>
        </is>
      </c>
      <c r="F700">
        <v>6905.2631578947</v>
      </c>
      <c r="G700">
        <v>4951.92</v>
      </c>
      <c r="H700">
        <v>470432</v>
      </c>
      <c r="I700">
        <v>-185568</v>
      </c>
      <c r="J700">
        <v>-0.39446177601713</v>
      </c>
      <c r="K700">
        <f>IFERROR(ROUND(D700-MAX(I700,0)*03_Assumptions!$B$37,0),"")</f>
      </c>
      <c r="L700">
        <v>0</v>
      </c>
      <c r="M700"/>
      <c r="N700">
        <v>3</v>
      </c>
      <c r="O700"/>
      <c r="P700"/>
      <c r="Q700"/>
      <c r="R700" t="inlineStr">
        <is>
          <t xml:space="preserve">Yaencontre</t>
        </is>
      </c>
    </row>
    <row r="701">
      <c r="A701" t="inlineStr">
        <is>
          <t xml:space="preserve">YAE-jht::real-estate::89879-112310457</t>
        </is>
      </c>
      <c r="B701" t="inlineStr">
        <is>
          <t xml:space="preserve">Piso en venta, Puerto Banús en Nueva Andalucía en Marbella</t>
        </is>
      </c>
      <c r="C701" t="inlineStr">
        <is>
          <t xml:space="preserve">Marbella</t>
        </is>
      </c>
      <c r="D701">
        <v>656000</v>
      </c>
      <c r="E701" t="inlineStr">
        <is>
          <t xml:space="preserve">95.00</t>
        </is>
      </c>
      <c r="F701">
        <v>6905.2631578947</v>
      </c>
      <c r="G701">
        <v>4951.92</v>
      </c>
      <c r="H701">
        <v>470432</v>
      </c>
      <c r="I701">
        <v>-185568</v>
      </c>
      <c r="J701">
        <v>-0.39446177601713</v>
      </c>
      <c r="K701">
        <f>IFERROR(ROUND(D701-MAX(I701,0)*03_Assumptions!$B$37,0),"")</f>
      </c>
      <c r="L701">
        <v>0</v>
      </c>
      <c r="M701"/>
      <c r="N701">
        <v>3</v>
      </c>
      <c r="O701"/>
      <c r="P701"/>
      <c r="Q701"/>
      <c r="R701" t="inlineStr">
        <is>
          <t xml:space="preserve">Yaencontre</t>
        </is>
      </c>
    </row>
    <row r="702">
      <c r="A702" t="inlineStr">
        <is>
          <t xml:space="preserve">YAE-jht::real-estate::51668-112341278</t>
        </is>
      </c>
      <c r="B702" t="inlineStr">
        <is>
          <t xml:space="preserve">Piso en venta, Puerto Banús en Nueva Andalucía en Marbella</t>
        </is>
      </c>
      <c r="C702" t="inlineStr">
        <is>
          <t xml:space="preserve">Marbella</t>
        </is>
      </c>
      <c r="D702">
        <v>656000</v>
      </c>
      <c r="E702" t="inlineStr">
        <is>
          <t xml:space="preserve">95.00</t>
        </is>
      </c>
      <c r="F702">
        <v>6905.2631578947</v>
      </c>
      <c r="G702">
        <v>4951.92</v>
      </c>
      <c r="H702">
        <v>470432</v>
      </c>
      <c r="I702">
        <v>-185568</v>
      </c>
      <c r="J702">
        <v>-0.39446177601713</v>
      </c>
      <c r="K702">
        <f>IFERROR(ROUND(D702-MAX(I702,0)*03_Assumptions!$B$37,0),"")</f>
      </c>
      <c r="L702">
        <v>0</v>
      </c>
      <c r="M702"/>
      <c r="N702">
        <v>3</v>
      </c>
      <c r="O702"/>
      <c r="P702"/>
      <c r="Q702"/>
      <c r="R702" t="inlineStr">
        <is>
          <t xml:space="preserve">Yaencontre</t>
        </is>
      </c>
    </row>
    <row r="703">
      <c r="A703" t="inlineStr">
        <is>
          <t xml:space="preserve">YAE-jht::real-estate::42961-112310688</t>
        </is>
      </c>
      <c r="B703" t="inlineStr">
        <is>
          <t xml:space="preserve">Piso en venta en paseo Muelle Ribera Banus, Puerto Banús en Nueva Andalucía en Marbella</t>
        </is>
      </c>
      <c r="C703" t="inlineStr">
        <is>
          <t xml:space="preserve">Marbella</t>
        </is>
      </c>
      <c r="D703">
        <v>656000</v>
      </c>
      <c r="E703" t="inlineStr">
        <is>
          <t xml:space="preserve">95.00</t>
        </is>
      </c>
      <c r="F703">
        <v>6905.2631578947</v>
      </c>
      <c r="G703">
        <v>4951.92</v>
      </c>
      <c r="H703">
        <v>470432</v>
      </c>
      <c r="I703">
        <v>-185568</v>
      </c>
      <c r="J703">
        <v>-0.39446177601713</v>
      </c>
      <c r="K703">
        <f>IFERROR(ROUND(D703-MAX(I703,0)*03_Assumptions!$B$37,0),"")</f>
      </c>
      <c r="L703">
        <v>0</v>
      </c>
      <c r="M703"/>
      <c r="N703">
        <v>3</v>
      </c>
      <c r="O703"/>
      <c r="P703"/>
      <c r="Q703"/>
      <c r="R703" t="inlineStr">
        <is>
          <t xml:space="preserve">Yaencontre</t>
        </is>
      </c>
    </row>
    <row r="704">
      <c r="A704" t="inlineStr">
        <is>
          <t xml:space="preserve">HTC-23972000001916</t>
        </is>
      </c>
      <c r="B704" t="inlineStr">
        <is>
          <t xml:space="preserve">Piso Avenida antonio belón. Gran apartamento en marbella ciudad</t>
        </is>
      </c>
      <c r="C704" t="inlineStr">
        <is>
          <t xml:space="preserve">Marbella</t>
        </is>
      </c>
      <c r="D704">
        <v>1126000</v>
      </c>
      <c r="E704" t="inlineStr">
        <is>
          <t xml:space="preserve">163.00</t>
        </is>
      </c>
      <c r="F704">
        <v>6907.9754601227</v>
      </c>
      <c r="G704">
        <v>4951.92</v>
      </c>
      <c r="H704">
        <v>807163</v>
      </c>
      <c r="I704">
        <v>-318837</v>
      </c>
      <c r="J704">
        <v>-0.39500950340932</v>
      </c>
      <c r="K704">
        <f>IFERROR(ROUND(D704-MAX(I704,0)*03_Assumptions!$B$37,0),"")</f>
      </c>
      <c r="L704">
        <v>0</v>
      </c>
      <c r="M704"/>
      <c r="N704">
        <v>3</v>
      </c>
      <c r="O704"/>
      <c r="P704"/>
      <c r="Q704"/>
      <c r="R704" t="inlineStr">
        <is>
          <t xml:space="preserve">Habitaclia</t>
        </is>
      </c>
    </row>
    <row r="705">
      <c r="A705" t="inlineStr">
        <is>
          <t xml:space="preserve">IDL-112329312</t>
        </is>
      </c>
      <c r="B705" t="inlineStr">
        <is>
          <t xml:space="preserve">Flat / apartment in Calle de Gerardo Cordón, 69, Ventas, Madrid</t>
        </is>
      </c>
      <c r="C705" t="inlineStr">
        <is>
          <t xml:space="preserve">Madrid</t>
        </is>
      </c>
      <c r="D705">
        <v>2900</v>
      </c>
      <c r="E705" t="inlineStr">
        <is>
          <t xml:space="preserve">61.00</t>
        </is>
      </c>
      <c r="F705">
        <v>47.540983606557</v>
      </c>
      <c r="G705">
        <v>34</v>
      </c>
      <c r="H705">
        <v>2074</v>
      </c>
      <c r="I705">
        <v>-826</v>
      </c>
      <c r="J705">
        <v>-0.39826422372228</v>
      </c>
      <c r="K705">
        <f>IFERROR(ROUND(D705-MAX(I705,0)*03_Assumptions!$B$37,0),"")</f>
      </c>
      <c r="L705">
        <v>0</v>
      </c>
      <c r="M705"/>
      <c r="N705">
        <v>4</v>
      </c>
      <c r="O705"/>
      <c r="P705"/>
      <c r="Q705"/>
      <c r="R705" t="inlineStr">
        <is>
          <t xml:space="preserve">Idealista</t>
        </is>
      </c>
    </row>
    <row r="706">
      <c r="A706" t="inlineStr">
        <is>
          <t xml:space="preserve">YAE-jht::real-estate::42200-112319042</t>
        </is>
      </c>
      <c r="B706" t="inlineStr">
        <is>
          <t xml:space="preserve">Piso en venta en calle Príncipe Alfonso de Hohenlohe, Las Lomas de Río Verde en Nagüeles-Milla de Oro en Marbella</t>
        </is>
      </c>
      <c r="C706" t="inlineStr">
        <is>
          <t xml:space="preserve">Marbella</t>
        </is>
      </c>
      <c r="D706">
        <v>679000</v>
      </c>
      <c r="E706" t="inlineStr">
        <is>
          <t xml:space="preserve">98.00</t>
        </is>
      </c>
      <c r="F706">
        <v>6928.5714285714</v>
      </c>
      <c r="G706">
        <v>4951.92</v>
      </c>
      <c r="H706">
        <v>485288</v>
      </c>
      <c r="I706">
        <v>-193712</v>
      </c>
      <c r="J706">
        <v>-0.39916869185516</v>
      </c>
      <c r="K706">
        <f>IFERROR(ROUND(D706-MAX(I706,0)*03_Assumptions!$B$37,0),"")</f>
      </c>
      <c r="L706">
        <v>0</v>
      </c>
      <c r="M706"/>
      <c r="N706">
        <v>3</v>
      </c>
      <c r="O706"/>
      <c r="P706" t="inlineStr">
        <is>
          <t xml:space="preserve">excelente oportunidad</t>
        </is>
      </c>
      <c r="Q706"/>
      <c r="R706" t="inlineStr">
        <is>
          <t xml:space="preserve">Yaencontre</t>
        </is>
      </c>
    </row>
    <row r="707">
      <c r="A707" t="inlineStr">
        <is>
          <t xml:space="preserve">YAE-jht::real-estate::42612-112321812</t>
        </is>
      </c>
      <c r="B707" t="inlineStr">
        <is>
          <t xml:space="preserve">Piso en venta, La Carolina-Guadalpín en Nagüeles-Milla de Oro en Marbella</t>
        </is>
      </c>
      <c r="C707" t="inlineStr">
        <is>
          <t xml:space="preserve">Marbella</t>
        </is>
      </c>
      <c r="D707">
        <v>679000</v>
      </c>
      <c r="E707" t="inlineStr">
        <is>
          <t xml:space="preserve">98.00</t>
        </is>
      </c>
      <c r="F707">
        <v>6928.5714285714</v>
      </c>
      <c r="G707">
        <v>4951.92</v>
      </c>
      <c r="H707">
        <v>485288</v>
      </c>
      <c r="I707">
        <v>-193712</v>
      </c>
      <c r="J707">
        <v>-0.39916869185516</v>
      </c>
      <c r="K707">
        <f>IFERROR(ROUND(D707-MAX(I707,0)*03_Assumptions!$B$37,0),"")</f>
      </c>
      <c r="L707">
        <v>0</v>
      </c>
      <c r="M707"/>
      <c r="N707">
        <v>3</v>
      </c>
      <c r="O707"/>
      <c r="P707"/>
      <c r="Q707"/>
      <c r="R707" t="inlineStr">
        <is>
          <t xml:space="preserve">Yaencontre</t>
        </is>
      </c>
    </row>
    <row r="708">
      <c r="A708" t="inlineStr">
        <is>
          <t xml:space="preserve">YAE-jht::real-estate::74340-112313131</t>
        </is>
      </c>
      <c r="B708" t="inlineStr">
        <is>
          <t xml:space="preserve">Dúplex en venta en calle Sierra Bermejalo Ma Club, Lomas de Marbella Club en Nagüeles-Milla de Oro en Marbella</t>
        </is>
      </c>
      <c r="C708" t="inlineStr">
        <is>
          <t xml:space="preserve">Marbella</t>
        </is>
      </c>
      <c r="D708">
        <v>1725000</v>
      </c>
      <c r="E708" t="inlineStr">
        <is>
          <t xml:space="preserve">248.00</t>
        </is>
      </c>
      <c r="F708">
        <v>6955.6451612903</v>
      </c>
      <c r="G708">
        <v>4951.92</v>
      </c>
      <c r="H708">
        <v>1228076</v>
      </c>
      <c r="I708">
        <v>-496924</v>
      </c>
      <c r="J708">
        <v>-0.40463601215091</v>
      </c>
      <c r="K708">
        <f>IFERROR(ROUND(D708-MAX(I708,0)*03_Assumptions!$B$37,0),"")</f>
      </c>
      <c r="L708">
        <v>0</v>
      </c>
      <c r="M708"/>
      <c r="N708">
        <v>3</v>
      </c>
      <c r="O708"/>
      <c r="P708"/>
      <c r="Q708"/>
      <c r="R708" t="inlineStr">
        <is>
          <t xml:space="preserve">Yaencontre</t>
        </is>
      </c>
    </row>
    <row r="709">
      <c r="A709" t="inlineStr">
        <is>
          <t xml:space="preserve">HTC-22179000001472</t>
        </is>
      </c>
      <c r="B709" t="inlineStr">
        <is>
          <t xml:space="preserve">Piso Carlos mackintosch. Espectacular piso con 4 dormitorios orientación sur donde el sol</t>
        </is>
      </c>
      <c r="C709" t="inlineStr">
        <is>
          <t xml:space="preserve">Marbella</t>
        </is>
      </c>
      <c r="D709">
        <v>1200000</v>
      </c>
      <c r="E709" t="inlineStr">
        <is>
          <t xml:space="preserve">172.00</t>
        </is>
      </c>
      <c r="F709">
        <v>6976.7441860465</v>
      </c>
      <c r="G709">
        <v>4951.92</v>
      </c>
      <c r="H709">
        <v>851730</v>
      </c>
      <c r="I709">
        <v>-348270</v>
      </c>
      <c r="J709">
        <v>-0.40889678872973</v>
      </c>
      <c r="K709">
        <f>IFERROR(ROUND(D709-MAX(I709,0)*03_Assumptions!$B$37,0),"")</f>
      </c>
      <c r="L709">
        <v>0</v>
      </c>
      <c r="M709"/>
      <c r="N709">
        <v>3</v>
      </c>
      <c r="O709"/>
      <c r="P709"/>
      <c r="Q709"/>
      <c r="R709" t="inlineStr">
        <is>
          <t xml:space="preserve">Habitaclia</t>
        </is>
      </c>
    </row>
    <row r="710">
      <c r="A710" t="inlineStr">
        <is>
          <t xml:space="preserve">YAE-jht::real-estate::83067-promo-5-112379444</t>
        </is>
      </c>
      <c r="B710" t="inlineStr">
        <is>
          <t xml:space="preserve">Piso en venta en avenida Pablo Ruiz Picasso, San Pedro Pueblo en San Pedro de Alcántara en Marbella</t>
        </is>
      </c>
      <c r="C710" t="inlineStr">
        <is>
          <t xml:space="preserve">Marbella</t>
        </is>
      </c>
      <c r="D710">
        <v>907500</v>
      </c>
      <c r="E710" t="inlineStr">
        <is>
          <t xml:space="preserve">130.00</t>
        </is>
      </c>
      <c r="F710">
        <v>6980.7692307692</v>
      </c>
      <c r="G710">
        <v>4951.92</v>
      </c>
      <c r="H710">
        <v>643750</v>
      </c>
      <c r="I710">
        <v>-263750</v>
      </c>
      <c r="J710">
        <v>-0.40970961380015</v>
      </c>
      <c r="K710">
        <f>IFERROR(ROUND(D710-MAX(I710,0)*03_Assumptions!$B$37,0),"")</f>
      </c>
      <c r="L710">
        <v>0</v>
      </c>
      <c r="M710"/>
      <c r="N710">
        <v>3</v>
      </c>
      <c r="O710"/>
      <c r="P710"/>
      <c r="Q710"/>
      <c r="R710" t="inlineStr">
        <is>
          <t xml:space="preserve">Yaencontre</t>
        </is>
      </c>
    </row>
    <row r="711">
      <c r="A711" t="inlineStr">
        <is>
          <t xml:space="preserve">IDL-112379444</t>
        </is>
      </c>
      <c r="B711" t="inlineStr">
        <is>
          <t xml:space="preserve">Flat / apartment in Avenida Pablo Ruiz Picasso Nn, San Pedro Pueblo, Marbella</t>
        </is>
      </c>
      <c r="C711" t="inlineStr">
        <is>
          <t xml:space="preserve">Marbella</t>
        </is>
      </c>
      <c r="D711">
        <v>907500</v>
      </c>
      <c r="E711" t="inlineStr">
        <is>
          <t xml:space="preserve">130.00</t>
        </is>
      </c>
      <c r="F711">
        <v>6980.7692307692</v>
      </c>
      <c r="G711">
        <v>4951.92</v>
      </c>
      <c r="H711">
        <v>643750</v>
      </c>
      <c r="I711">
        <v>-263750</v>
      </c>
      <c r="J711">
        <v>-0.40970961380015</v>
      </c>
      <c r="K711">
        <f>IFERROR(ROUND(D711-MAX(I711,0)*03_Assumptions!$B$37,0),"")</f>
      </c>
      <c r="L711">
        <v>0</v>
      </c>
      <c r="M711"/>
      <c r="N711">
        <v>4</v>
      </c>
      <c r="O711"/>
      <c r="P711"/>
      <c r="Q711"/>
      <c r="R711" t="inlineStr">
        <is>
          <t xml:space="preserve">Idealista</t>
        </is>
      </c>
    </row>
    <row r="712">
      <c r="A712" t="inlineStr">
        <is>
          <t xml:space="preserve">YAE-jht::real-estate::43799-112375734</t>
        </is>
      </c>
      <c r="B712" t="inlineStr">
        <is>
          <t xml:space="preserve">Piso en venta, Playa Bajadilla-Puertos en Marbella Pueblo en Marbella</t>
        </is>
      </c>
      <c r="C712" t="inlineStr">
        <is>
          <t xml:space="preserve">Marbella</t>
        </is>
      </c>
      <c r="D712">
        <v>399000</v>
      </c>
      <c r="E712" t="inlineStr">
        <is>
          <t xml:space="preserve">57.00</t>
        </is>
      </c>
      <c r="F712">
        <v>7000</v>
      </c>
      <c r="G712">
        <v>4951.92</v>
      </c>
      <c r="H712">
        <v>282259</v>
      </c>
      <c r="I712">
        <v>-116741</v>
      </c>
      <c r="J712">
        <v>-0.41359311135883</v>
      </c>
      <c r="K712">
        <f>IFERROR(ROUND(D712-MAX(I712,0)*03_Assumptions!$B$37,0),"")</f>
      </c>
      <c r="L712">
        <v>0</v>
      </c>
      <c r="M712"/>
      <c r="N712">
        <v>3</v>
      </c>
      <c r="O712"/>
      <c r="P712"/>
      <c r="Q712"/>
      <c r="R712" t="inlineStr">
        <is>
          <t xml:space="preserve">Yaencontre</t>
        </is>
      </c>
    </row>
    <row r="713">
      <c r="A713" t="inlineStr">
        <is>
          <t xml:space="preserve">YAE-jht::real-estate::42738-112360561</t>
        </is>
      </c>
      <c r="B713" t="inlineStr">
        <is>
          <t xml:space="preserve">Ático en venta, Nueva Andalucía en Nueva Andalucía en Marbella</t>
        </is>
      </c>
      <c r="C713" t="inlineStr">
        <is>
          <t xml:space="preserve">Marbella</t>
        </is>
      </c>
      <c r="D713">
        <v>1375000</v>
      </c>
      <c r="E713" t="inlineStr">
        <is>
          <t xml:space="preserve">196.00</t>
        </is>
      </c>
      <c r="F713">
        <v>7015.306122449</v>
      </c>
      <c r="G713">
        <v>4951.92</v>
      </c>
      <c r="H713">
        <v>970576</v>
      </c>
      <c r="I713">
        <v>-404424</v>
      </c>
      <c r="J713">
        <v>-0.41668405839533</v>
      </c>
      <c r="K713">
        <f>IFERROR(ROUND(D713-MAX(I713,0)*03_Assumptions!$B$37,0),"")</f>
      </c>
      <c r="L713">
        <v>0</v>
      </c>
      <c r="M713"/>
      <c r="N713">
        <v>3</v>
      </c>
      <c r="O713"/>
      <c r="P713"/>
      <c r="Q713"/>
      <c r="R713" t="inlineStr">
        <is>
          <t xml:space="preserve">Yaencontre</t>
        </is>
      </c>
    </row>
    <row r="714">
      <c r="A714" t="inlineStr">
        <is>
          <t xml:space="preserve">YAE-jht::real-estate::63542-112310642</t>
        </is>
      </c>
      <c r="B714" t="inlineStr">
        <is>
          <t xml:space="preserve">Ático en venta en calle Las Ventasnva Andalucia, Nueva Andalucía en Nueva Andalucía en Marbella</t>
        </is>
      </c>
      <c r="C714" t="inlineStr">
        <is>
          <t xml:space="preserve">Marbella</t>
        </is>
      </c>
      <c r="D714">
        <v>1375000</v>
      </c>
      <c r="E714" t="inlineStr">
        <is>
          <t xml:space="preserve">196.00</t>
        </is>
      </c>
      <c r="F714">
        <v>7015.306122449</v>
      </c>
      <c r="G714">
        <v>4951.92</v>
      </c>
      <c r="H714">
        <v>970576</v>
      </c>
      <c r="I714">
        <v>-404424</v>
      </c>
      <c r="J714">
        <v>-0.41668405839533</v>
      </c>
      <c r="K714">
        <f>IFERROR(ROUND(D714-MAX(I714,0)*03_Assumptions!$B$37,0),"")</f>
      </c>
      <c r="L714">
        <v>0</v>
      </c>
      <c r="M714"/>
      <c r="N714">
        <v>3</v>
      </c>
      <c r="O714"/>
      <c r="P714"/>
      <c r="Q714"/>
      <c r="R714" t="inlineStr">
        <is>
          <t xml:space="preserve">Yaencontre</t>
        </is>
      </c>
    </row>
    <row r="715">
      <c r="A715" t="inlineStr">
        <is>
          <t xml:space="preserve">IDL-112398210</t>
        </is>
      </c>
      <c r="B715" t="inlineStr">
        <is>
          <t xml:space="preserve">House in Torreblanca del Sol, Fuengirola</t>
        </is>
      </c>
      <c r="C715" t="inlineStr">
        <is>
          <t xml:space="preserve">Fuengirola</t>
        </is>
      </c>
      <c r="D715">
        <v>2495000</v>
      </c>
      <c r="E715" t="inlineStr">
        <is>
          <t xml:space="preserve">387.00</t>
        </is>
      </c>
      <c r="F715">
        <v>6447.0284237726</v>
      </c>
      <c r="G715">
        <v>4540</v>
      </c>
      <c r="H715">
        <v>1756980</v>
      </c>
      <c r="I715">
        <v>-738020</v>
      </c>
      <c r="J715">
        <v>-0.4200503136063</v>
      </c>
      <c r="K715">
        <f>IFERROR(ROUND(D715-MAX(I715,0)*03_Assumptions!$B$37,0),"")</f>
      </c>
      <c r="L715">
        <v>0</v>
      </c>
      <c r="M715"/>
      <c r="N715">
        <v>3</v>
      </c>
      <c r="O715"/>
      <c r="P715"/>
      <c r="Q715"/>
      <c r="R715" t="inlineStr">
        <is>
          <t xml:space="preserve">Idealista</t>
        </is>
      </c>
    </row>
    <row r="716">
      <c r="A716" t="inlineStr">
        <is>
          <t xml:space="preserve">IDL-112397623</t>
        </is>
      </c>
      <c r="B716" t="inlineStr">
        <is>
          <t xml:space="preserve">Studio in Calle de San Marcos Nn, Chueca-Justicia, Madrid</t>
        </is>
      </c>
      <c r="C716" t="inlineStr">
        <is>
          <t xml:space="preserve">Madrid</t>
        </is>
      </c>
      <c r="D716">
        <v>1690</v>
      </c>
      <c r="E716" t="inlineStr">
        <is>
          <t xml:space="preserve">35.00</t>
        </is>
      </c>
      <c r="F716">
        <v>48.285714285714</v>
      </c>
      <c r="G716">
        <v>34</v>
      </c>
      <c r="H716">
        <v>1190</v>
      </c>
      <c r="I716">
        <v>-500</v>
      </c>
      <c r="J716">
        <v>-0.42016806722689</v>
      </c>
      <c r="K716">
        <f>IFERROR(ROUND(D716-MAX(I716,0)*03_Assumptions!$B$37,0),"")</f>
      </c>
      <c r="L716">
        <v>0</v>
      </c>
      <c r="M716"/>
      <c r="N716">
        <v>4</v>
      </c>
      <c r="O716"/>
      <c r="P716"/>
      <c r="Q716"/>
      <c r="R716" t="inlineStr">
        <is>
          <t xml:space="preserve">Idealista</t>
        </is>
      </c>
    </row>
    <row r="717">
      <c r="A717" t="inlineStr">
        <is>
          <t xml:space="preserve">YAE-jht::real-estate::68116-promo-21-112391848</t>
        </is>
      </c>
      <c r="B717" t="inlineStr">
        <is>
          <t xml:space="preserve">Piso en venta en calle Oriental, San Pedro Pueblo en San Pedro de Alcántara en Marbella</t>
        </is>
      </c>
      <c r="C717" t="inlineStr">
        <is>
          <t xml:space="preserve">Marbella</t>
        </is>
      </c>
      <c r="D717">
        <v>731650</v>
      </c>
      <c r="E717" t="inlineStr">
        <is>
          <t xml:space="preserve">104.00</t>
        </is>
      </c>
      <c r="F717">
        <v>7035.0961538462</v>
      </c>
      <c r="G717">
        <v>4951.92</v>
      </c>
      <c r="H717">
        <v>515000</v>
      </c>
      <c r="I717">
        <v>-216650</v>
      </c>
      <c r="J717">
        <v>-0.42068049440341</v>
      </c>
      <c r="K717">
        <f>IFERROR(ROUND(D717-MAX(I717,0)*03_Assumptions!$B$37,0),"")</f>
      </c>
      <c r="L717">
        <v>0</v>
      </c>
      <c r="M717"/>
      <c r="N717">
        <v>3</v>
      </c>
      <c r="O717"/>
      <c r="P717"/>
      <c r="Q717"/>
      <c r="R717" t="inlineStr">
        <is>
          <t xml:space="preserve">Yaencontre</t>
        </is>
      </c>
    </row>
    <row r="718">
      <c r="A718" t="inlineStr">
        <is>
          <t xml:space="preserve">IDL-112391848</t>
        </is>
      </c>
      <c r="B718" t="inlineStr">
        <is>
          <t xml:space="preserve">Flat / apartment in Avenida Oriental, 25, San Pedro Pueblo, Marbella</t>
        </is>
      </c>
      <c r="C718" t="inlineStr">
        <is>
          <t xml:space="preserve">Marbella</t>
        </is>
      </c>
      <c r="D718">
        <v>731650</v>
      </c>
      <c r="E718" t="inlineStr">
        <is>
          <t xml:space="preserve">104.00</t>
        </is>
      </c>
      <c r="F718">
        <v>7035.0961538462</v>
      </c>
      <c r="G718">
        <v>4951.92</v>
      </c>
      <c r="H718">
        <v>515000</v>
      </c>
      <c r="I718">
        <v>-216650</v>
      </c>
      <c r="J718">
        <v>-0.42068049440341</v>
      </c>
      <c r="K718">
        <f>IFERROR(ROUND(D718-MAX(I718,0)*03_Assumptions!$B$37,0),"")</f>
      </c>
      <c r="L718">
        <v>0</v>
      </c>
      <c r="M718"/>
      <c r="N718">
        <v>4</v>
      </c>
      <c r="O718"/>
      <c r="P718"/>
      <c r="Q718"/>
      <c r="R718" t="inlineStr">
        <is>
          <t xml:space="preserve">Idealista</t>
        </is>
      </c>
    </row>
    <row r="719">
      <c r="A719" t="inlineStr">
        <is>
          <t xml:space="preserve">HTC-58972000000033</t>
        </is>
      </c>
      <c r="B719" t="inlineStr">
        <is>
          <t xml:space="preserve">Piso Fuengirola. Espectacular apartamento nuevo y amueblado en the higuerón valle</t>
        </is>
      </c>
      <c r="C719" t="inlineStr">
        <is>
          <t xml:space="preserve">Fuengirola</t>
        </is>
      </c>
      <c r="D719">
        <v>575000</v>
      </c>
      <c r="E719" t="inlineStr">
        <is>
          <t xml:space="preserve">89.00</t>
        </is>
      </c>
      <c r="F719">
        <v>6460.6741573034</v>
      </c>
      <c r="G719">
        <v>4540</v>
      </c>
      <c r="H719">
        <v>404060</v>
      </c>
      <c r="I719">
        <v>-170940</v>
      </c>
      <c r="J719">
        <v>-0.42305598178488</v>
      </c>
      <c r="K719">
        <f>IFERROR(ROUND(D719-MAX(I719,0)*03_Assumptions!$B$37,0),"")</f>
      </c>
      <c r="L719">
        <v>0</v>
      </c>
      <c r="M719"/>
      <c r="N719">
        <v>3</v>
      </c>
      <c r="O719"/>
      <c r="P719"/>
      <c r="Q719"/>
      <c r="R719" t="inlineStr">
        <is>
          <t xml:space="preserve">Habitaclia</t>
        </is>
      </c>
    </row>
    <row r="720">
      <c r="A720" t="inlineStr">
        <is>
          <t xml:space="preserve">YAE-jht::real-estate::68116-promo-21-112391712</t>
        </is>
      </c>
      <c r="B720" t="inlineStr">
        <is>
          <t xml:space="preserve">Piso en venta en calle Oriental, San Pedro Pueblo en San Pedro de Alcántara en Marbella</t>
        </is>
      </c>
      <c r="C720" t="inlineStr">
        <is>
          <t xml:space="preserve">Marbella</t>
        </is>
      </c>
      <c r="D720">
        <v>712125</v>
      </c>
      <c r="E720" t="inlineStr">
        <is>
          <t xml:space="preserve">101.00</t>
        </is>
      </c>
      <c r="F720">
        <v>7050.7425742574</v>
      </c>
      <c r="G720">
        <v>4951.92</v>
      </c>
      <c r="H720">
        <v>500144</v>
      </c>
      <c r="I720">
        <v>-211981</v>
      </c>
      <c r="J720">
        <v>-0.42384016184781</v>
      </c>
      <c r="K720">
        <f>IFERROR(ROUND(D720-MAX(I720,0)*03_Assumptions!$B$37,0),"")</f>
      </c>
      <c r="L720">
        <v>0</v>
      </c>
      <c r="M720"/>
      <c r="N720">
        <v>3</v>
      </c>
      <c r="O720"/>
      <c r="P720"/>
      <c r="Q720"/>
      <c r="R720" t="inlineStr">
        <is>
          <t xml:space="preserve">Yaencontre</t>
        </is>
      </c>
    </row>
    <row r="721">
      <c r="A721" t="inlineStr">
        <is>
          <t xml:space="preserve">IDL-112391712</t>
        </is>
      </c>
      <c r="B721" t="inlineStr">
        <is>
          <t xml:space="preserve">Flat / apartment in Avenida Oriental, 25, San Pedro Pueblo, Marbella</t>
        </is>
      </c>
      <c r="C721" t="inlineStr">
        <is>
          <t xml:space="preserve">Marbella</t>
        </is>
      </c>
      <c r="D721">
        <v>712125</v>
      </c>
      <c r="E721" t="inlineStr">
        <is>
          <t xml:space="preserve">101.00</t>
        </is>
      </c>
      <c r="F721">
        <v>7050.7425742574</v>
      </c>
      <c r="G721">
        <v>4951.92</v>
      </c>
      <c r="H721">
        <v>500144</v>
      </c>
      <c r="I721">
        <v>-211981</v>
      </c>
      <c r="J721">
        <v>-0.42384016184781</v>
      </c>
      <c r="K721">
        <f>IFERROR(ROUND(D721-MAX(I721,0)*03_Assumptions!$B$37,0),"")</f>
      </c>
      <c r="L721">
        <v>0</v>
      </c>
      <c r="M721"/>
      <c r="N721">
        <v>4</v>
      </c>
      <c r="O721"/>
      <c r="P721"/>
      <c r="Q721"/>
      <c r="R721" t="inlineStr">
        <is>
          <t xml:space="preserve">Idealista</t>
        </is>
      </c>
    </row>
    <row r="722">
      <c r="A722" t="inlineStr">
        <is>
          <t xml:space="preserve">YAE-jht::real-estate::30996-112383269</t>
        </is>
      </c>
      <c r="B722" t="inlineStr">
        <is>
          <t xml:space="preserve">Piso en venta, Santa Clara en Las Chapas-El Rosario en Marbella</t>
        </is>
      </c>
      <c r="C722" t="inlineStr">
        <is>
          <t xml:space="preserve">Marbella</t>
        </is>
      </c>
      <c r="D722">
        <v>1695000</v>
      </c>
      <c r="E722" t="inlineStr">
        <is>
          <t xml:space="preserve">239.00</t>
        </is>
      </c>
      <c r="F722">
        <v>7092.050209205</v>
      </c>
      <c r="G722">
        <v>4951.92</v>
      </c>
      <c r="H722">
        <v>1183509</v>
      </c>
      <c r="I722">
        <v>-511491</v>
      </c>
      <c r="J722">
        <v>-0.43218190302045</v>
      </c>
      <c r="K722">
        <f>IFERROR(ROUND(D722-MAX(I722,0)*03_Assumptions!$B$37,0),"")</f>
      </c>
      <c r="L722">
        <v>0</v>
      </c>
      <c r="M722"/>
      <c r="N722">
        <v>3</v>
      </c>
      <c r="O722"/>
      <c r="P722" t="inlineStr">
        <is>
          <t xml:space="preserve">una rara oportunidad de poseer algo que ofrece lo mejor de ambos mundos</t>
        </is>
      </c>
      <c r="Q722"/>
      <c r="R722" t="inlineStr">
        <is>
          <t xml:space="preserve">Yaencontre</t>
        </is>
      </c>
    </row>
    <row r="723">
      <c r="A723" t="inlineStr">
        <is>
          <t xml:space="preserve">HTC-23979000001236</t>
        </is>
      </c>
      <c r="B723" t="inlineStr">
        <is>
          <t xml:space="preserve">Apartamento en Aloha. Exclusiva promoción residencial de lujo en nueva andalucía, marb</t>
        </is>
      </c>
      <c r="C723" t="inlineStr">
        <is>
          <t xml:space="preserve">Marbella</t>
        </is>
      </c>
      <c r="D723">
        <v>2141850</v>
      </c>
      <c r="E723" t="inlineStr">
        <is>
          <t xml:space="preserve">302.00</t>
        </is>
      </c>
      <c r="F723">
        <v>7092.2185430464</v>
      </c>
      <c r="G723">
        <v>4951.92</v>
      </c>
      <c r="H723">
        <v>1495480</v>
      </c>
      <c r="I723">
        <v>-646370</v>
      </c>
      <c r="J723">
        <v>-0.43221589667167</v>
      </c>
      <c r="K723">
        <f>IFERROR(ROUND(D723-MAX(I723,0)*03_Assumptions!$B$37,0),"")</f>
      </c>
      <c r="L723">
        <v>0</v>
      </c>
      <c r="M723"/>
      <c r="N723">
        <v>3</v>
      </c>
      <c r="O723"/>
      <c r="P723"/>
      <c r="Q723"/>
      <c r="R723" t="inlineStr">
        <is>
          <t xml:space="preserve">Habitaclia</t>
        </is>
      </c>
    </row>
    <row r="724">
      <c r="A724" t="inlineStr">
        <is>
          <t xml:space="preserve">YAE-jht::real-estate::83067-promo-5-112379445</t>
        </is>
      </c>
      <c r="B724" t="inlineStr">
        <is>
          <t xml:space="preserve">Piso en venta en avenida Pablo Ruiz Picasso, San Pedro Pueblo en San Pedro de Alcántara en Marbella</t>
        </is>
      </c>
      <c r="C724" t="inlineStr">
        <is>
          <t xml:space="preserve">Marbella</t>
        </is>
      </c>
      <c r="D724">
        <v>923700</v>
      </c>
      <c r="E724" t="inlineStr">
        <is>
          <t xml:space="preserve">130.00</t>
        </is>
      </c>
      <c r="F724">
        <v>7105.3846153846</v>
      </c>
      <c r="G724">
        <v>4951.92</v>
      </c>
      <c r="H724">
        <v>643750</v>
      </c>
      <c r="I724">
        <v>-279950</v>
      </c>
      <c r="J724">
        <v>-0.43487467798038</v>
      </c>
      <c r="K724">
        <f>IFERROR(ROUND(D724-MAX(I724,0)*03_Assumptions!$B$37,0),"")</f>
      </c>
      <c r="L724">
        <v>0</v>
      </c>
      <c r="M724"/>
      <c r="N724">
        <v>3</v>
      </c>
      <c r="O724"/>
      <c r="P724"/>
      <c r="Q724"/>
      <c r="R724" t="inlineStr">
        <is>
          <t xml:space="preserve">Yaencontre</t>
        </is>
      </c>
    </row>
    <row r="725">
      <c r="A725" t="inlineStr">
        <is>
          <t xml:space="preserve">IDL-112379445</t>
        </is>
      </c>
      <c r="B725" t="inlineStr">
        <is>
          <t xml:space="preserve">Flat / apartment in Avenida Pablo Ruiz Picasso Nn, San Pedro Pueblo, Marbella</t>
        </is>
      </c>
      <c r="C725" t="inlineStr">
        <is>
          <t xml:space="preserve">Marbella</t>
        </is>
      </c>
      <c r="D725">
        <v>923700</v>
      </c>
      <c r="E725" t="inlineStr">
        <is>
          <t xml:space="preserve">130.00</t>
        </is>
      </c>
      <c r="F725">
        <v>7105.3846153846</v>
      </c>
      <c r="G725">
        <v>4951.92</v>
      </c>
      <c r="H725">
        <v>643750</v>
      </c>
      <c r="I725">
        <v>-279950</v>
      </c>
      <c r="J725">
        <v>-0.43487467798038</v>
      </c>
      <c r="K725">
        <f>IFERROR(ROUND(D725-MAX(I725,0)*03_Assumptions!$B$37,0),"")</f>
      </c>
      <c r="L725">
        <v>0</v>
      </c>
      <c r="M725"/>
      <c r="N725">
        <v>4</v>
      </c>
      <c r="O725"/>
      <c r="P725"/>
      <c r="Q725"/>
      <c r="R725" t="inlineStr">
        <is>
          <t xml:space="preserve">Idealista</t>
        </is>
      </c>
    </row>
    <row r="726">
      <c r="A726" t="inlineStr">
        <is>
          <t xml:space="preserve">YAE-jht::real-estate::87817-112327290</t>
        </is>
      </c>
      <c r="B726" t="inlineStr">
        <is>
          <t xml:space="preserve">Ático en venta, Nagüeles en Nagüeles-Milla de Oro en Marbella</t>
        </is>
      </c>
      <c r="C726" t="inlineStr">
        <is>
          <t xml:space="preserve">Marbella</t>
        </is>
      </c>
      <c r="D726">
        <v>2995000</v>
      </c>
      <c r="E726" t="inlineStr">
        <is>
          <t xml:space="preserve">420.00</t>
        </is>
      </c>
      <c r="F726">
        <v>7130.9523809524</v>
      </c>
      <c r="G726">
        <v>4951.92</v>
      </c>
      <c r="H726">
        <v>2079806</v>
      </c>
      <c r="I726">
        <v>-915194</v>
      </c>
      <c r="J726">
        <v>-0.44003788044887</v>
      </c>
      <c r="K726">
        <f>IFERROR(ROUND(D726-MAX(I726,0)*03_Assumptions!$B$37,0),"")</f>
      </c>
      <c r="L726">
        <v>0</v>
      </c>
      <c r="M726"/>
      <c r="N726">
        <v>3</v>
      </c>
      <c r="O726"/>
      <c r="P726"/>
      <c r="Q726"/>
      <c r="R726" t="inlineStr">
        <is>
          <t xml:space="preserve">Yaencontre</t>
        </is>
      </c>
    </row>
    <row r="727">
      <c r="A727" t="inlineStr">
        <is>
          <t xml:space="preserve">IDL-112287956</t>
        </is>
      </c>
      <c r="B727" t="inlineStr">
        <is>
          <t xml:space="preserve">Flat / apartment in Calle de Lope de Rueda, 28, Ibiza, Madrid</t>
        </is>
      </c>
      <c r="C727" t="inlineStr">
        <is>
          <t xml:space="preserve">Madrid</t>
        </is>
      </c>
      <c r="D727">
        <v>2950</v>
      </c>
      <c r="E727" t="inlineStr">
        <is>
          <t xml:space="preserve">60.00</t>
        </is>
      </c>
      <c r="F727">
        <v>49.166666666667</v>
      </c>
      <c r="G727">
        <v>34</v>
      </c>
      <c r="H727">
        <v>2040</v>
      </c>
      <c r="I727">
        <v>-910</v>
      </c>
      <c r="J727">
        <v>-0.44607843137255</v>
      </c>
      <c r="K727">
        <f>IFERROR(ROUND(D727-MAX(I727,0)*03_Assumptions!$B$37,0),"")</f>
      </c>
      <c r="L727">
        <v>0</v>
      </c>
      <c r="M727"/>
      <c r="N727">
        <v>4</v>
      </c>
      <c r="O727"/>
      <c r="P727"/>
      <c r="Q727"/>
      <c r="R727" t="inlineStr">
        <is>
          <t xml:space="preserve">Idealista</t>
        </is>
      </c>
    </row>
    <row r="728">
      <c r="A728" t="inlineStr">
        <is>
          <t xml:space="preserve">YAE-jht::real-estate::41082-112332592</t>
        </is>
      </c>
      <c r="B728" t="inlineStr">
        <is>
          <t xml:space="preserve">Piso en venta, Puerto Banús en Nueva Andalucía en Marbella</t>
        </is>
      </c>
      <c r="C728" t="inlineStr">
        <is>
          <t xml:space="preserve">Marbella</t>
        </is>
      </c>
      <c r="D728">
        <v>656000</v>
      </c>
      <c r="E728" t="inlineStr">
        <is>
          <t xml:space="preserve">91.00</t>
        </is>
      </c>
      <c r="F728">
        <v>7208.7912087912</v>
      </c>
      <c r="G728">
        <v>4951.92</v>
      </c>
      <c r="H728">
        <v>450625</v>
      </c>
      <c r="I728">
        <v>-205375</v>
      </c>
      <c r="J728">
        <v>-0.45575679913876</v>
      </c>
      <c r="K728">
        <f>IFERROR(ROUND(D728-MAX(I728,0)*03_Assumptions!$B$37,0),"")</f>
      </c>
      <c r="L728">
        <v>0</v>
      </c>
      <c r="M728"/>
      <c r="N728">
        <v>3</v>
      </c>
      <c r="O728"/>
      <c r="P728" t="inlineStr">
        <is>
          <t xml:space="preserve">una oportunidad excepcional</t>
        </is>
      </c>
      <c r="Q728"/>
      <c r="R728" t="inlineStr">
        <is>
          <t xml:space="preserve">Yaencontre</t>
        </is>
      </c>
    </row>
    <row r="729">
      <c r="A729" t="inlineStr">
        <is>
          <t xml:space="preserve">FTC-189370962</t>
        </is>
      </c>
      <c r="B729" t="inlineStr">
        <is>
          <t xml:space="preserve">Casa o chalet con piscina en Los Monteros</t>
        </is>
      </c>
      <c r="C729" t="inlineStr">
        <is>
          <t xml:space="preserve">Marbella</t>
        </is>
      </c>
      <c r="D729">
        <v>5500000</v>
      </c>
      <c r="E729" t="inlineStr">
        <is>
          <t xml:space="preserve">761.00</t>
        </is>
      </c>
      <c r="F729">
        <v>7227.332457293</v>
      </c>
      <c r="G729">
        <v>4951.92</v>
      </c>
      <c r="H729">
        <v>3768411</v>
      </c>
      <c r="I729">
        <v>-1731589</v>
      </c>
      <c r="J729">
        <v>-0.45950105358993</v>
      </c>
      <c r="K729">
        <f>IFERROR(ROUND(D729-MAX(I729,0)*03_Assumptions!$B$37,0),"")</f>
      </c>
      <c r="L729">
        <v>0</v>
      </c>
      <c r="M729"/>
      <c r="N729">
        <v>3</v>
      </c>
      <c r="O729"/>
      <c r="P729"/>
      <c r="Q729"/>
      <c r="R729" t="inlineStr">
        <is>
          <t xml:space="preserve">Fotocasa</t>
        </is>
      </c>
    </row>
    <row r="730">
      <c r="A730" t="inlineStr">
        <is>
          <t xml:space="preserve">FTC-190404697</t>
        </is>
      </c>
      <c r="B730" t="inlineStr">
        <is>
          <t xml:space="preserve">Ático en Calle Gaviota 4, 159, Marbesa</t>
        </is>
      </c>
      <c r="C730" t="inlineStr">
        <is>
          <t xml:space="preserve">Marbella</t>
        </is>
      </c>
      <c r="D730">
        <v>1149000</v>
      </c>
      <c r="E730" t="inlineStr">
        <is>
          <t xml:space="preserve">158.00</t>
        </is>
      </c>
      <c r="F730">
        <v>7272.1518987342</v>
      </c>
      <c r="G730">
        <v>4951.92</v>
      </c>
      <c r="H730">
        <v>782403</v>
      </c>
      <c r="I730">
        <v>-366597</v>
      </c>
      <c r="J730">
        <v>-0.46855197554366</v>
      </c>
      <c r="K730">
        <f>IFERROR(ROUND(D730-MAX(I730,0)*03_Assumptions!$B$37,0),"")</f>
      </c>
      <c r="L730">
        <v>0</v>
      </c>
      <c r="M730"/>
      <c r="N730">
        <v>3</v>
      </c>
      <c r="O730"/>
      <c r="P730"/>
      <c r="Q730"/>
      <c r="R730" t="inlineStr">
        <is>
          <t xml:space="preserve">Fotocasa</t>
        </is>
      </c>
    </row>
    <row r="731">
      <c r="A731" t="inlineStr">
        <is>
          <t xml:space="preserve">HTC-48378000000906</t>
        </is>
      </c>
      <c r="B731" t="inlineStr">
        <is>
          <t xml:space="preserve">Ático en Calle gaviota 4 159. Ático dúplex contemporáneo en dunes beach, cabopinoen contempora</t>
        </is>
      </c>
      <c r="C731" t="inlineStr">
        <is>
          <t xml:space="preserve">Marbella</t>
        </is>
      </c>
      <c r="D731">
        <v>1149000</v>
      </c>
      <c r="E731" t="inlineStr">
        <is>
          <t xml:space="preserve">158.00</t>
        </is>
      </c>
      <c r="F731">
        <v>7272.1518987342</v>
      </c>
      <c r="G731">
        <v>4951.92</v>
      </c>
      <c r="H731">
        <v>782403</v>
      </c>
      <c r="I731">
        <v>-366597</v>
      </c>
      <c r="J731">
        <v>-0.46855197554366</v>
      </c>
      <c r="K731">
        <f>IFERROR(ROUND(D731-MAX(I731,0)*03_Assumptions!$B$37,0),"")</f>
      </c>
      <c r="L731">
        <v>0</v>
      </c>
      <c r="M731"/>
      <c r="N731">
        <v>3</v>
      </c>
      <c r="O731"/>
      <c r="P731"/>
      <c r="Q731"/>
      <c r="R731" t="inlineStr">
        <is>
          <t xml:space="preserve">Habitaclia</t>
        </is>
      </c>
    </row>
    <row r="732">
      <c r="A732" t="inlineStr">
        <is>
          <t xml:space="preserve">HTC-59216000000015</t>
        </is>
      </c>
      <c r="B732" t="inlineStr">
        <is>
          <t xml:space="preserve">Apartamento en Cabopino - Artola</t>
        </is>
      </c>
      <c r="C732" t="inlineStr">
        <is>
          <t xml:space="preserve">Marbella</t>
        </is>
      </c>
      <c r="D732">
        <v>960000</v>
      </c>
      <c r="E732" t="inlineStr">
        <is>
          <t xml:space="preserve">132.00</t>
        </is>
      </c>
      <c r="F732">
        <v>7272.7272727273</v>
      </c>
      <c r="G732">
        <v>4951.92</v>
      </c>
      <c r="H732">
        <v>653653</v>
      </c>
      <c r="I732">
        <v>-306347</v>
      </c>
      <c r="J732">
        <v>-0.46866816764553</v>
      </c>
      <c r="K732">
        <f>IFERROR(ROUND(D732-MAX(I732,0)*03_Assumptions!$B$37,0),"")</f>
      </c>
      <c r="L732">
        <v>0</v>
      </c>
      <c r="M732"/>
      <c r="N732">
        <v>3</v>
      </c>
      <c r="O732"/>
      <c r="P732"/>
      <c r="Q732"/>
      <c r="R732" t="inlineStr">
        <is>
          <t xml:space="preserve">Habitaclia</t>
        </is>
      </c>
    </row>
    <row r="733">
      <c r="A733" t="inlineStr">
        <is>
          <t xml:space="preserve">PIS-65080609685_524671</t>
        </is>
      </c>
      <c r="B733" t="inlineStr">
        <is>
          <t xml:space="preserve">Piso en calle de Alcalá</t>
        </is>
      </c>
      <c r="C733" t="inlineStr">
        <is>
          <t xml:space="preserve">Madrid</t>
        </is>
      </c>
      <c r="D733">
        <v>8500</v>
      </c>
      <c r="E733" t="inlineStr">
        <is>
          <t xml:space="preserve">170.00</t>
        </is>
      </c>
      <c r="F733">
        <v>50</v>
      </c>
      <c r="G733">
        <v>34</v>
      </c>
      <c r="H733">
        <v>5780</v>
      </c>
      <c r="I733">
        <v>-2720</v>
      </c>
      <c r="J733">
        <v>-0.47058823529412</v>
      </c>
      <c r="K733">
        <f>IFERROR(ROUND(D733-MAX(I733,0)*03_Assumptions!$B$37,0),"")</f>
      </c>
      <c r="L733">
        <v>0</v>
      </c>
      <c r="M733"/>
      <c r="N733">
        <v>4</v>
      </c>
      <c r="O733"/>
      <c r="P733"/>
      <c r="Q733"/>
      <c r="R733" t="inlineStr">
        <is>
          <t xml:space="preserve">Pisos</t>
        </is>
      </c>
    </row>
    <row r="734">
      <c r="A734" t="inlineStr">
        <is>
          <t xml:space="preserve">IDL-112397622</t>
        </is>
      </c>
      <c r="B734" t="inlineStr">
        <is>
          <t xml:space="preserve">Studio in Calle de San Marcos Nn, Chueca-Justicia, Madrid</t>
        </is>
      </c>
      <c r="C734" t="inlineStr">
        <is>
          <t xml:space="preserve">Madrid</t>
        </is>
      </c>
      <c r="D734">
        <v>1750</v>
      </c>
      <c r="E734" t="inlineStr">
        <is>
          <t xml:space="preserve">35.00</t>
        </is>
      </c>
      <c r="F734">
        <v>50</v>
      </c>
      <c r="G734">
        <v>34</v>
      </c>
      <c r="H734">
        <v>1190</v>
      </c>
      <c r="I734">
        <v>-560</v>
      </c>
      <c r="J734">
        <v>-0.47058823529412</v>
      </c>
      <c r="K734">
        <f>IFERROR(ROUND(D734-MAX(I734,0)*03_Assumptions!$B$37,0),"")</f>
      </c>
      <c r="L734">
        <v>0</v>
      </c>
      <c r="M734"/>
      <c r="N734">
        <v>4</v>
      </c>
      <c r="O734"/>
      <c r="P734"/>
      <c r="Q734"/>
      <c r="R734" t="inlineStr">
        <is>
          <t xml:space="preserve">Idealista</t>
        </is>
      </c>
    </row>
    <row r="735">
      <c r="A735" t="inlineStr">
        <is>
          <t xml:space="preserve">HTC-59198000000002</t>
        </is>
      </c>
      <c r="B735" t="inlineStr">
        <is>
          <t xml:space="preserve">Piso en Nueva Alcántara</t>
        </is>
      </c>
      <c r="C735" t="inlineStr">
        <is>
          <t xml:space="preserve">Marbella</t>
        </is>
      </c>
      <c r="D735">
        <v>1895000</v>
      </c>
      <c r="E735" t="inlineStr">
        <is>
          <t xml:space="preserve">260.00</t>
        </is>
      </c>
      <c r="F735">
        <v>7288.4615384615</v>
      </c>
      <c r="G735">
        <v>4951.92</v>
      </c>
      <c r="H735">
        <v>1287499</v>
      </c>
      <c r="I735">
        <v>-607501</v>
      </c>
      <c r="J735">
        <v>-0.471845574739</v>
      </c>
      <c r="K735">
        <f>IFERROR(ROUND(D735-MAX(I735,0)*03_Assumptions!$B$37,0),"")</f>
      </c>
      <c r="L735">
        <v>0</v>
      </c>
      <c r="M735"/>
      <c r="N735">
        <v>3</v>
      </c>
      <c r="O735"/>
      <c r="P735"/>
      <c r="Q735"/>
      <c r="R735" t="inlineStr">
        <is>
          <t xml:space="preserve">Habitaclia</t>
        </is>
      </c>
    </row>
    <row r="736">
      <c r="A736" t="inlineStr">
        <is>
          <t xml:space="preserve">YAE-jht::real-estate::44344-112333729</t>
        </is>
      </c>
      <c r="B736" t="inlineStr">
        <is>
          <t xml:space="preserve">Dúplex en venta, La Carolina-Guadalpín en Nagüeles-Milla de Oro en Marbella</t>
        </is>
      </c>
      <c r="C736" t="inlineStr">
        <is>
          <t xml:space="preserve">Marbella</t>
        </is>
      </c>
      <c r="D736">
        <v>790000</v>
      </c>
      <c r="E736" t="inlineStr">
        <is>
          <t xml:space="preserve">108.00</t>
        </is>
      </c>
      <c r="F736">
        <v>7314.8148148148</v>
      </c>
      <c r="G736">
        <v>4951.92</v>
      </c>
      <c r="H736">
        <v>534807</v>
      </c>
      <c r="I736">
        <v>-255193</v>
      </c>
      <c r="J736">
        <v>-0.47716740472682</v>
      </c>
      <c r="K736">
        <f>IFERROR(ROUND(D736-MAX(I736,0)*03_Assumptions!$B$37,0),"")</f>
      </c>
      <c r="L736">
        <v>0</v>
      </c>
      <c r="M736"/>
      <c r="N736">
        <v>3</v>
      </c>
      <c r="O736"/>
      <c r="P736"/>
      <c r="Q736"/>
      <c r="R736" t="inlineStr">
        <is>
          <t xml:space="preserve">Yaencontre</t>
        </is>
      </c>
    </row>
    <row r="737">
      <c r="A737" t="inlineStr">
        <is>
          <t xml:space="preserve">HTC-38183000000345</t>
        </is>
      </c>
      <c r="B737" t="inlineStr">
        <is>
          <t xml:space="preserve">Apartamento en Cabopino - Artola</t>
        </is>
      </c>
      <c r="C737" t="inlineStr">
        <is>
          <t xml:space="preserve">Marbella</t>
        </is>
      </c>
      <c r="D737">
        <v>895000</v>
      </c>
      <c r="E737" t="inlineStr">
        <is>
          <t xml:space="preserve">122.00</t>
        </is>
      </c>
      <c r="F737">
        <v>7336.0655737705</v>
      </c>
      <c r="G737">
        <v>4951.92</v>
      </c>
      <c r="H737">
        <v>604134</v>
      </c>
      <c r="I737">
        <v>-290866</v>
      </c>
      <c r="J737">
        <v>-0.48145882279409</v>
      </c>
      <c r="K737">
        <f>IFERROR(ROUND(D737-MAX(I737,0)*03_Assumptions!$B$37,0),"")</f>
      </c>
      <c r="L737">
        <v>0</v>
      </c>
      <c r="M737"/>
      <c r="N737">
        <v>3</v>
      </c>
      <c r="O737"/>
      <c r="P737"/>
      <c r="Q737"/>
      <c r="R737" t="inlineStr">
        <is>
          <t xml:space="preserve">Habitaclia</t>
        </is>
      </c>
    </row>
    <row r="738">
      <c r="A738" t="inlineStr">
        <is>
          <t xml:space="preserve">FTC-190368284</t>
        </is>
      </c>
      <c r="B738" t="inlineStr">
        <is>
          <t xml:space="preserve">Casa o chalet con piscina en Camino de la granadilla, Guadalmina Alta</t>
        </is>
      </c>
      <c r="C738" t="inlineStr">
        <is>
          <t xml:space="preserve">Marbella</t>
        </is>
      </c>
      <c r="D738">
        <v>3995000</v>
      </c>
      <c r="E738" t="inlineStr">
        <is>
          <t xml:space="preserve">544.00</t>
        </is>
      </c>
      <c r="F738">
        <v>7343.75</v>
      </c>
      <c r="G738">
        <v>4951.92</v>
      </c>
      <c r="H738">
        <v>2693844</v>
      </c>
      <c r="I738">
        <v>-1301156</v>
      </c>
      <c r="J738">
        <v>-0.4830106302202</v>
      </c>
      <c r="K738">
        <f>IFERROR(ROUND(D738-MAX(I738,0)*03_Assumptions!$B$37,0),"")</f>
      </c>
      <c r="L738">
        <v>0</v>
      </c>
      <c r="M738"/>
      <c r="N738">
        <v>3</v>
      </c>
      <c r="O738"/>
      <c r="P738"/>
      <c r="Q738"/>
      <c r="R738" t="inlineStr">
        <is>
          <t xml:space="preserve">Fotocasa</t>
        </is>
      </c>
    </row>
    <row r="739">
      <c r="A739" t="inlineStr">
        <is>
          <t xml:space="preserve">YAE-jht::real-estate::90143-112342056</t>
        </is>
      </c>
      <c r="B739" t="inlineStr">
        <is>
          <t xml:space="preserve">Piso en venta en calle Bunker, Bahía de Marbella en Rio Real-Los Monteros en Marbella</t>
        </is>
      </c>
      <c r="C739" t="inlineStr">
        <is>
          <t xml:space="preserve">Marbella</t>
        </is>
      </c>
      <c r="D739">
        <v>1395000</v>
      </c>
      <c r="E739" t="inlineStr">
        <is>
          <t xml:space="preserve">188.00</t>
        </is>
      </c>
      <c r="F739">
        <v>7420.2127659574</v>
      </c>
      <c r="G739">
        <v>4951.92</v>
      </c>
      <c r="H739">
        <v>930961</v>
      </c>
      <c r="I739">
        <v>-464039</v>
      </c>
      <c r="J739">
        <v>-0.49845166439632</v>
      </c>
      <c r="K739">
        <f>IFERROR(ROUND(D739-MAX(I739,0)*03_Assumptions!$B$37,0),"")</f>
      </c>
      <c r="L739">
        <v>0</v>
      </c>
      <c r="M739"/>
      <c r="N739">
        <v>3</v>
      </c>
      <c r="O739"/>
      <c r="P739"/>
      <c r="Q739"/>
      <c r="R739" t="inlineStr">
        <is>
          <t xml:space="preserve">Yaencontre</t>
        </is>
      </c>
    </row>
    <row r="740">
      <c r="A740" t="inlineStr">
        <is>
          <t xml:space="preserve">HTC-23979000001214</t>
        </is>
      </c>
      <c r="B740" t="inlineStr">
        <is>
          <t xml:space="preserve">Apartamento en La Carolina - Guadalpín. Exclusivo apartamento en primera línea de playa cerca de puerto</t>
        </is>
      </c>
      <c r="C740" t="inlineStr">
        <is>
          <t xml:space="preserve">Marbella</t>
        </is>
      </c>
      <c r="D740">
        <v>950000</v>
      </c>
      <c r="E740" t="inlineStr">
        <is>
          <t xml:space="preserve">128.00</t>
        </is>
      </c>
      <c r="F740">
        <v>7421.875</v>
      </c>
      <c r="G740">
        <v>4951.92</v>
      </c>
      <c r="H740">
        <v>633846</v>
      </c>
      <c r="I740">
        <v>-316154</v>
      </c>
      <c r="J740">
        <v>-0.49878733905233</v>
      </c>
      <c r="K740">
        <f>IFERROR(ROUND(D740-MAX(I740,0)*03_Assumptions!$B$37,0),"")</f>
      </c>
      <c r="L740">
        <v>0</v>
      </c>
      <c r="M740"/>
      <c r="N740">
        <v>3</v>
      </c>
      <c r="O740"/>
      <c r="P740"/>
      <c r="Q740"/>
      <c r="R740" t="inlineStr">
        <is>
          <t xml:space="preserve">Habitaclia</t>
        </is>
      </c>
    </row>
    <row r="741">
      <c r="A741" t="inlineStr">
        <is>
          <t xml:space="preserve">HTC-38129000001235</t>
        </is>
      </c>
      <c r="B741" t="inlineStr">
        <is>
          <t xml:space="preserve">Ático en Roy boston 1. Ático en milla de oro completamente reformado en segunda línea d</t>
        </is>
      </c>
      <c r="C741" t="inlineStr">
        <is>
          <t xml:space="preserve">Marbella</t>
        </is>
      </c>
      <c r="D741">
        <v>785000</v>
      </c>
      <c r="E741" t="inlineStr">
        <is>
          <t xml:space="preserve">105.00</t>
        </is>
      </c>
      <c r="F741">
        <v>7476.1904761905</v>
      </c>
      <c r="G741">
        <v>4951.92</v>
      </c>
      <c r="H741">
        <v>519952</v>
      </c>
      <c r="I741">
        <v>-265048</v>
      </c>
      <c r="J741">
        <v>-0.5097559080499</v>
      </c>
      <c r="K741">
        <f>IFERROR(ROUND(D741-MAX(I741,0)*03_Assumptions!$B$37,0),"")</f>
      </c>
      <c r="L741">
        <v>0</v>
      </c>
      <c r="M741"/>
      <c r="N741">
        <v>3</v>
      </c>
      <c r="O741"/>
      <c r="P741"/>
      <c r="Q741"/>
      <c r="R741" t="inlineStr">
        <is>
          <t xml:space="preserve">Habitaclia</t>
        </is>
      </c>
    </row>
    <row r="742">
      <c r="A742" t="inlineStr">
        <is>
          <t xml:space="preserve">HTC-38129000000961</t>
        </is>
      </c>
      <c r="B742" t="inlineStr">
        <is>
          <t xml:space="preserve">Apartamento en Playa de la Fontanilla. Amplio apartamento lado playa a la venta en marbella</t>
        </is>
      </c>
      <c r="C742" t="inlineStr">
        <is>
          <t xml:space="preserve">Marbella</t>
        </is>
      </c>
      <c r="D742">
        <v>2300000</v>
      </c>
      <c r="E742" t="inlineStr">
        <is>
          <t xml:space="preserve">307.00</t>
        </is>
      </c>
      <c r="F742">
        <v>7491.8566775244</v>
      </c>
      <c r="G742">
        <v>4951.92</v>
      </c>
      <c r="H742">
        <v>1520239</v>
      </c>
      <c r="I742">
        <v>-779761</v>
      </c>
      <c r="J742">
        <v>-0.51291957009088</v>
      </c>
      <c r="K742">
        <f>IFERROR(ROUND(D742-MAX(I742,0)*03_Assumptions!$B$37,0),"")</f>
      </c>
      <c r="L742">
        <v>0</v>
      </c>
      <c r="M742"/>
      <c r="N742">
        <v>3</v>
      </c>
      <c r="O742"/>
      <c r="P742"/>
      <c r="Q742"/>
      <c r="R742" t="inlineStr">
        <is>
          <t xml:space="preserve">Habitaclia</t>
        </is>
      </c>
    </row>
    <row r="743">
      <c r="A743" t="inlineStr">
        <is>
          <t xml:space="preserve">HTC-50569000000601</t>
        </is>
      </c>
      <c r="B743" t="inlineStr">
        <is>
          <t xml:space="preserve">Apartamento en San Pedro de Alcántara Pueblo. Apartamento de dos dormitorios en el nuevo proyecto zinnia ubica</t>
        </is>
      </c>
      <c r="C743" t="inlineStr">
        <is>
          <t xml:space="preserve">Marbella</t>
        </is>
      </c>
      <c r="D743">
        <v>592200</v>
      </c>
      <c r="E743" t="inlineStr">
        <is>
          <t xml:space="preserve">79.00</t>
        </is>
      </c>
      <c r="F743">
        <v>7496.2025316456</v>
      </c>
      <c r="G743">
        <v>4951.92</v>
      </c>
      <c r="H743">
        <v>391202</v>
      </c>
      <c r="I743">
        <v>-200998</v>
      </c>
      <c r="J743">
        <v>-0.51379718001211</v>
      </c>
      <c r="K743">
        <f>IFERROR(ROUND(D743-MAX(I743,0)*03_Assumptions!$B$37,0),"")</f>
      </c>
      <c r="L743">
        <v>0</v>
      </c>
      <c r="M743"/>
      <c r="N743">
        <v>3</v>
      </c>
      <c r="O743"/>
      <c r="P743"/>
      <c r="Q743"/>
      <c r="R743" t="inlineStr">
        <is>
          <t xml:space="preserve">Habitaclia</t>
        </is>
      </c>
    </row>
    <row r="744">
      <c r="A744" t="inlineStr">
        <is>
          <t xml:space="preserve">YAE-jht::real-estate::51047-112378163</t>
        </is>
      </c>
      <c r="B744" t="inlineStr">
        <is>
          <t xml:space="preserve">Piso en venta, Aloha en Nueva Andalucía en Marbella</t>
        </is>
      </c>
      <c r="C744" t="inlineStr">
        <is>
          <t xml:space="preserve">Marbella</t>
        </is>
      </c>
      <c r="D744">
        <v>450000</v>
      </c>
      <c r="E744" t="inlineStr">
        <is>
          <t xml:space="preserve">60.00</t>
        </is>
      </c>
      <c r="F744">
        <v>7500</v>
      </c>
      <c r="G744">
        <v>4951.92</v>
      </c>
      <c r="H744">
        <v>297115</v>
      </c>
      <c r="I744">
        <v>-152885</v>
      </c>
      <c r="J744">
        <v>-0.51456404788446</v>
      </c>
      <c r="K744">
        <f>IFERROR(ROUND(D744-MAX(I744,0)*03_Assumptions!$B$37,0),"")</f>
      </c>
      <c r="L744">
        <v>0</v>
      </c>
      <c r="M744"/>
      <c r="N744">
        <v>3</v>
      </c>
      <c r="O744"/>
      <c r="P744"/>
      <c r="Q744"/>
      <c r="R744" t="inlineStr">
        <is>
          <t xml:space="preserve">Yaencontre</t>
        </is>
      </c>
    </row>
    <row r="745">
      <c r="A745" t="inlineStr">
        <is>
          <t xml:space="preserve">HTC-38129000001307</t>
        </is>
      </c>
      <c r="B745" t="inlineStr">
        <is>
          <t xml:space="preserve">Apartamento en Estebanez calderon 4. Apartamento en cipreses del mar en venta</t>
        </is>
      </c>
      <c r="C745" t="inlineStr">
        <is>
          <t xml:space="preserve">Marbella</t>
        </is>
      </c>
      <c r="D745">
        <v>2495000</v>
      </c>
      <c r="E745" t="inlineStr">
        <is>
          <t xml:space="preserve">332.00</t>
        </is>
      </c>
      <c r="F745">
        <v>7515.0602409639</v>
      </c>
      <c r="G745">
        <v>4951.92</v>
      </c>
      <c r="H745">
        <v>1644037</v>
      </c>
      <c r="I745">
        <v>-850963</v>
      </c>
      <c r="J745">
        <v>-0.5176053411533</v>
      </c>
      <c r="K745">
        <f>IFERROR(ROUND(D745-MAX(I745,0)*03_Assumptions!$B$37,0),"")</f>
      </c>
      <c r="L745">
        <v>0</v>
      </c>
      <c r="M745"/>
      <c r="N745">
        <v>3</v>
      </c>
      <c r="O745"/>
      <c r="P745"/>
      <c r="Q745"/>
      <c r="R745" t="inlineStr">
        <is>
          <t xml:space="preserve">Habitaclia</t>
        </is>
      </c>
    </row>
    <row r="746">
      <c r="A746" t="inlineStr">
        <is>
          <t xml:space="preserve">YAE-jht::real-estate::63654-112333644</t>
        </is>
      </c>
      <c r="B746" t="inlineStr">
        <is>
          <t xml:space="preserve">Piso en venta en calle Cecilia Böhl de Faber, Lomas de Marbella Club en Nagüeles-Milla de Oro en Marbella</t>
        </is>
      </c>
      <c r="C746" t="inlineStr">
        <is>
          <t xml:space="preserve">Marbella</t>
        </is>
      </c>
      <c r="D746">
        <v>999000</v>
      </c>
      <c r="E746" t="inlineStr">
        <is>
          <t xml:space="preserve">132.00</t>
        </is>
      </c>
      <c r="F746">
        <v>7568.1818181818</v>
      </c>
      <c r="G746">
        <v>4951.92</v>
      </c>
      <c r="H746">
        <v>653653</v>
      </c>
      <c r="I746">
        <v>-345347</v>
      </c>
      <c r="J746">
        <v>-0.52833281195613</v>
      </c>
      <c r="K746">
        <f>IFERROR(ROUND(D746-MAX(I746,0)*03_Assumptions!$B$37,0),"")</f>
      </c>
      <c r="L746">
        <v>0</v>
      </c>
      <c r="M746"/>
      <c r="N746">
        <v>3</v>
      </c>
      <c r="O746"/>
      <c r="P746"/>
      <c r="Q746"/>
      <c r="R746" t="inlineStr">
        <is>
          <t xml:space="preserve">Yaencontre</t>
        </is>
      </c>
    </row>
    <row r="747">
      <c r="A747" t="inlineStr">
        <is>
          <t xml:space="preserve">HTC-59665000000003</t>
        </is>
      </c>
      <c r="B747" t="inlineStr">
        <is>
          <t xml:space="preserve">Ático en Calle padre josé vera 2. Ático centro vistas frontales al mar</t>
        </is>
      </c>
      <c r="C747" t="inlineStr">
        <is>
          <t xml:space="preserve">Marbella</t>
        </is>
      </c>
      <c r="D747">
        <v>950000</v>
      </c>
      <c r="E747" t="inlineStr">
        <is>
          <t xml:space="preserve">125.00</t>
        </is>
      </c>
      <c r="F747">
        <v>7600</v>
      </c>
      <c r="G747">
        <v>4951.92</v>
      </c>
      <c r="H747">
        <v>618990</v>
      </c>
      <c r="I747">
        <v>-331010</v>
      </c>
      <c r="J747">
        <v>-0.53475823518958</v>
      </c>
      <c r="K747">
        <f>IFERROR(ROUND(D747-MAX(I747,0)*03_Assumptions!$B$37,0),"")</f>
      </c>
      <c r="L747">
        <v>0</v>
      </c>
      <c r="M747"/>
      <c r="N747">
        <v>3</v>
      </c>
      <c r="O747"/>
      <c r="P747"/>
      <c r="Q747"/>
      <c r="R747" t="inlineStr">
        <is>
          <t xml:space="preserve">Habitaclia</t>
        </is>
      </c>
    </row>
    <row r="748">
      <c r="A748" t="inlineStr">
        <is>
          <t xml:space="preserve">HTC-50519000000505</t>
        </is>
      </c>
      <c r="B748" t="inlineStr">
        <is>
          <t xml:space="preserve">Apartamento en Playa Bajadilla - Puertos</t>
        </is>
      </c>
      <c r="C748" t="inlineStr">
        <is>
          <t xml:space="preserve">Marbella</t>
        </is>
      </c>
      <c r="D748">
        <v>420000</v>
      </c>
      <c r="E748" t="inlineStr">
        <is>
          <t xml:space="preserve">55.00</t>
        </is>
      </c>
      <c r="F748">
        <v>7636.3636363636</v>
      </c>
      <c r="G748">
        <v>4951.92</v>
      </c>
      <c r="H748">
        <v>272356</v>
      </c>
      <c r="I748">
        <v>-147644</v>
      </c>
      <c r="J748">
        <v>-0.54210157602781</v>
      </c>
      <c r="K748">
        <f>IFERROR(ROUND(D748-MAX(I748,0)*03_Assumptions!$B$37,0),"")</f>
      </c>
      <c r="L748">
        <v>0</v>
      </c>
      <c r="M748"/>
      <c r="N748">
        <v>3</v>
      </c>
      <c r="O748"/>
      <c r="P748"/>
      <c r="Q748"/>
      <c r="R748" t="inlineStr">
        <is>
          <t xml:space="preserve">Habitaclia</t>
        </is>
      </c>
    </row>
    <row r="749">
      <c r="A749" t="inlineStr">
        <is>
          <t xml:space="preserve">HTC-26153000003463</t>
        </is>
      </c>
      <c r="B749" t="inlineStr">
        <is>
          <t xml:space="preserve">Piso Ar a cañas-f rodeo. Exclusivo piso de 3 dormitorios en el embrujo de banus</t>
        </is>
      </c>
      <c r="C749" t="inlineStr">
        <is>
          <t xml:space="preserve">Marbella</t>
        </is>
      </c>
      <c r="D749">
        <v>1690000</v>
      </c>
      <c r="E749" t="inlineStr">
        <is>
          <t xml:space="preserve">221.00</t>
        </is>
      </c>
      <c r="F749">
        <v>7647.0588235294</v>
      </c>
      <c r="G749">
        <v>4951.92</v>
      </c>
      <c r="H749">
        <v>1094374</v>
      </c>
      <c r="I749">
        <v>-595626</v>
      </c>
      <c r="J749">
        <v>-0.5442613821567</v>
      </c>
      <c r="K749">
        <f>IFERROR(ROUND(D749-MAX(I749,0)*03_Assumptions!$B$37,0),"")</f>
      </c>
      <c r="L749">
        <v>0</v>
      </c>
      <c r="M749"/>
      <c r="N749">
        <v>3</v>
      </c>
      <c r="O749"/>
      <c r="P749"/>
      <c r="Q749"/>
      <c r="R749" t="inlineStr">
        <is>
          <t xml:space="preserve">Habitaclia</t>
        </is>
      </c>
    </row>
    <row r="750">
      <c r="A750" t="inlineStr">
        <is>
          <t xml:space="preserve">HTC-24716000006011</t>
        </is>
      </c>
      <c r="B750" t="inlineStr">
        <is>
          <t xml:space="preserve">Ático Calle san francisco #planta 1 #planta 1 #planta. Apartamento dúplex casco antiguo de marbella</t>
        </is>
      </c>
      <c r="C750" t="inlineStr">
        <is>
          <t xml:space="preserve">Marbella</t>
        </is>
      </c>
      <c r="D750">
        <v>398000</v>
      </c>
      <c r="E750" t="inlineStr">
        <is>
          <t xml:space="preserve">52.00</t>
        </is>
      </c>
      <c r="F750">
        <v>7653.8461538462</v>
      </c>
      <c r="G750">
        <v>4951.92</v>
      </c>
      <c r="H750">
        <v>257500</v>
      </c>
      <c r="I750">
        <v>-140500</v>
      </c>
      <c r="J750">
        <v>-0.54563202835388</v>
      </c>
      <c r="K750">
        <f>IFERROR(ROUND(D750-MAX(I750,0)*03_Assumptions!$B$37,0),"")</f>
      </c>
      <c r="L750">
        <v>0</v>
      </c>
      <c r="M750"/>
      <c r="N750">
        <v>3</v>
      </c>
      <c r="O750"/>
      <c r="P750"/>
      <c r="Q750"/>
      <c r="R750" t="inlineStr">
        <is>
          <t xml:space="preserve">Habitaclia</t>
        </is>
      </c>
    </row>
    <row r="751">
      <c r="A751" t="inlineStr">
        <is>
          <t xml:space="preserve">YAE-jht::real-estate::50878-112320787</t>
        </is>
      </c>
      <c r="B751" t="inlineStr">
        <is>
          <t xml:space="preserve">Ático en venta en calle Bunker, Bahía de Marbella en Rio Real-Los Monteros en Marbella</t>
        </is>
      </c>
      <c r="C751" t="inlineStr">
        <is>
          <t xml:space="preserve">Marbella</t>
        </is>
      </c>
      <c r="D751">
        <v>1250000</v>
      </c>
      <c r="E751" t="inlineStr">
        <is>
          <t xml:space="preserve">162.00</t>
        </is>
      </c>
      <c r="F751">
        <v>7716.049382716</v>
      </c>
      <c r="G751">
        <v>4951.92</v>
      </c>
      <c r="H751">
        <v>802211</v>
      </c>
      <c r="I751">
        <v>-447789</v>
      </c>
      <c r="J751">
        <v>-0.5581934649017</v>
      </c>
      <c r="K751">
        <f>IFERROR(ROUND(D751-MAX(I751,0)*03_Assumptions!$B$37,0),"")</f>
      </c>
      <c r="L751">
        <v>0</v>
      </c>
      <c r="M751"/>
      <c r="N751">
        <v>3</v>
      </c>
      <c r="O751"/>
      <c r="P751"/>
      <c r="Q751"/>
      <c r="R751" t="inlineStr">
        <is>
          <t xml:space="preserve">Yaencontre</t>
        </is>
      </c>
    </row>
    <row r="752">
      <c r="A752" t="inlineStr">
        <is>
          <t xml:space="preserve">HTC-23526000001033</t>
        </is>
      </c>
      <c r="B752" t="inlineStr">
        <is>
          <t xml:space="preserve">Apartamento en Nueva Alcántara. Impresionante apartamento cerca de la playa en san pedro de alcá</t>
        </is>
      </c>
      <c r="C752" t="inlineStr">
        <is>
          <t xml:space="preserve">Marbella</t>
        </is>
      </c>
      <c r="D752">
        <v>990000</v>
      </c>
      <c r="E752" t="inlineStr">
        <is>
          <t xml:space="preserve">128.00</t>
        </is>
      </c>
      <c r="F752">
        <v>7734.375</v>
      </c>
      <c r="G752">
        <v>4951.92</v>
      </c>
      <c r="H752">
        <v>633846</v>
      </c>
      <c r="I752">
        <v>-356154</v>
      </c>
      <c r="J752">
        <v>-0.56189417438085</v>
      </c>
      <c r="K752">
        <f>IFERROR(ROUND(D752-MAX(I752,0)*03_Assumptions!$B$37,0),"")</f>
      </c>
      <c r="L752">
        <v>0</v>
      </c>
      <c r="M752"/>
      <c r="N752">
        <v>3</v>
      </c>
      <c r="O752"/>
      <c r="P752"/>
      <c r="Q752"/>
      <c r="R752" t="inlineStr">
        <is>
          <t xml:space="preserve">Habitaclia</t>
        </is>
      </c>
    </row>
    <row r="753">
      <c r="A753" t="inlineStr">
        <is>
          <t xml:space="preserve">YAE-jht::real-estate::63654-112333402</t>
        </is>
      </c>
      <c r="B753" t="inlineStr">
        <is>
          <t xml:space="preserve">Ático en venta en calle Los Tilos, Nueva Andalucía en Nueva Andalucía en Marbella</t>
        </is>
      </c>
      <c r="C753" t="inlineStr">
        <is>
          <t xml:space="preserve">Marbella</t>
        </is>
      </c>
      <c r="D753">
        <v>820000</v>
      </c>
      <c r="E753" t="inlineStr">
        <is>
          <t xml:space="preserve">106.00</t>
        </is>
      </c>
      <c r="F753">
        <v>7735.8490566038</v>
      </c>
      <c r="G753">
        <v>4951.92</v>
      </c>
      <c r="H753">
        <v>524904</v>
      </c>
      <c r="I753">
        <v>-295096</v>
      </c>
      <c r="J753">
        <v>-0.5621918481324</v>
      </c>
      <c r="K753">
        <f>IFERROR(ROUND(D753-MAX(I753,0)*03_Assumptions!$B$37,0),"")</f>
      </c>
      <c r="L753">
        <v>0</v>
      </c>
      <c r="M753"/>
      <c r="N753">
        <v>3</v>
      </c>
      <c r="O753"/>
      <c r="P753"/>
      <c r="Q753"/>
      <c r="R753" t="inlineStr">
        <is>
          <t xml:space="preserve">Yaencontre</t>
        </is>
      </c>
    </row>
    <row r="754">
      <c r="A754" t="inlineStr">
        <is>
          <t xml:space="preserve">HTC-50948000000787</t>
        </is>
      </c>
      <c r="B754" t="inlineStr">
        <is>
          <t xml:space="preserve">Apartamento en Nueva Andalucía centro. Apartamento orientado al oeste, situado en planta media de la ex</t>
        </is>
      </c>
      <c r="C754" t="inlineStr">
        <is>
          <t xml:space="preserve">Marbella</t>
        </is>
      </c>
      <c r="D754">
        <v>890000</v>
      </c>
      <c r="E754" t="inlineStr">
        <is>
          <t xml:space="preserve">115.00</t>
        </is>
      </c>
      <c r="F754">
        <v>7739.1304347826</v>
      </c>
      <c r="G754">
        <v>4951.92</v>
      </c>
      <c r="H754">
        <v>569471</v>
      </c>
      <c r="I754">
        <v>-320529</v>
      </c>
      <c r="J754">
        <v>-0.56285449578802</v>
      </c>
      <c r="K754">
        <f>IFERROR(ROUND(D754-MAX(I754,0)*03_Assumptions!$B$37,0),"")</f>
      </c>
      <c r="L754">
        <v>0</v>
      </c>
      <c r="M754"/>
      <c r="N754">
        <v>3</v>
      </c>
      <c r="O754"/>
      <c r="P754"/>
      <c r="Q754"/>
      <c r="R754" t="inlineStr">
        <is>
          <t xml:space="preserve">Habitaclia</t>
        </is>
      </c>
    </row>
    <row r="755">
      <c r="A755" t="inlineStr">
        <is>
          <t xml:space="preserve">YAE-jht::real-estate::45522-112370314</t>
        </is>
      </c>
      <c r="B755" t="inlineStr">
        <is>
          <t xml:space="preserve">Piso en venta en avenida Las Palmeras, Huerta Belón-Calvario en Marbella Pueblo en Marbella</t>
        </is>
      </c>
      <c r="C755" t="inlineStr">
        <is>
          <t xml:space="preserve">Marbella</t>
        </is>
      </c>
      <c r="D755">
        <v>349000</v>
      </c>
      <c r="E755" t="inlineStr">
        <is>
          <t xml:space="preserve">45.00</t>
        </is>
      </c>
      <c r="F755">
        <v>7755.5555555556</v>
      </c>
      <c r="G755">
        <v>4951.92</v>
      </c>
      <c r="H755">
        <v>222836</v>
      </c>
      <c r="I755">
        <v>-126164</v>
      </c>
      <c r="J755">
        <v>-0.566171415442</v>
      </c>
      <c r="K755">
        <f>IFERROR(ROUND(D755-MAX(I755,0)*03_Assumptions!$B$37,0),"")</f>
      </c>
      <c r="L755">
        <v>0</v>
      </c>
      <c r="M755"/>
      <c r="N755">
        <v>3</v>
      </c>
      <c r="O755"/>
      <c r="P755"/>
      <c r="Q755"/>
      <c r="R755" t="inlineStr">
        <is>
          <t xml:space="preserve">Yaencontre</t>
        </is>
      </c>
    </row>
    <row r="756">
      <c r="A756" t="inlineStr">
        <is>
          <t xml:space="preserve">YAE-jht::real-estate::86400-112391277</t>
        </is>
      </c>
      <c r="B756" t="inlineStr">
        <is>
          <t xml:space="preserve">Ático en venta, Alto de los Monteros en Rio Real-Los Monteros en Marbella</t>
        </is>
      </c>
      <c r="C756" t="inlineStr">
        <is>
          <t xml:space="preserve">Marbella</t>
        </is>
      </c>
      <c r="D756">
        <v>1400000</v>
      </c>
      <c r="E756" t="inlineStr">
        <is>
          <t xml:space="preserve">180.00</t>
        </is>
      </c>
      <c r="F756">
        <v>7777.7777777778</v>
      </c>
      <c r="G756">
        <v>4951.92</v>
      </c>
      <c r="H756">
        <v>891346</v>
      </c>
      <c r="I756">
        <v>-508654</v>
      </c>
      <c r="J756">
        <v>-0.57065901262092</v>
      </c>
      <c r="K756">
        <f>IFERROR(ROUND(D756-MAX(I756,0)*03_Assumptions!$B$37,0),"")</f>
      </c>
      <c r="L756">
        <v>0</v>
      </c>
      <c r="M756"/>
      <c r="N756">
        <v>3</v>
      </c>
      <c r="O756"/>
      <c r="P756"/>
      <c r="Q756"/>
      <c r="R756" t="inlineStr">
        <is>
          <t xml:space="preserve">Yaencontre</t>
        </is>
      </c>
    </row>
    <row r="757">
      <c r="A757" t="inlineStr">
        <is>
          <t xml:space="preserve">HTC-25097000000422</t>
        </is>
      </c>
      <c r="B757" t="inlineStr">
        <is>
          <t xml:space="preserve">Apartamento en Nagüeles Alto</t>
        </is>
      </c>
      <c r="C757" t="inlineStr">
        <is>
          <t xml:space="preserve">Marbella</t>
        </is>
      </c>
      <c r="D757">
        <v>1675000</v>
      </c>
      <c r="E757" t="inlineStr">
        <is>
          <t xml:space="preserve">214.00</t>
        </is>
      </c>
      <c r="F757">
        <v>7827.1028037383</v>
      </c>
      <c r="G757">
        <v>4951.92</v>
      </c>
      <c r="H757">
        <v>1059711</v>
      </c>
      <c r="I757">
        <v>-615289</v>
      </c>
      <c r="J757">
        <v>-0.58061980075169</v>
      </c>
      <c r="K757">
        <f>IFERROR(ROUND(D757-MAX(I757,0)*03_Assumptions!$B$37,0),"")</f>
      </c>
      <c r="L757">
        <v>0</v>
      </c>
      <c r="M757"/>
      <c r="N757">
        <v>3</v>
      </c>
      <c r="O757"/>
      <c r="P757"/>
      <c r="Q757"/>
      <c r="R757" t="inlineStr">
        <is>
          <t xml:space="preserve">Habitaclia</t>
        </is>
      </c>
    </row>
    <row r="758">
      <c r="A758" t="inlineStr">
        <is>
          <t xml:space="preserve">HTC-23150000001224</t>
        </is>
      </c>
      <c r="B758" t="inlineStr">
        <is>
          <t xml:space="preserve">Piso en Del limonar-las chapas 150. Estudio en el rosario</t>
        </is>
      </c>
      <c r="C758" t="inlineStr">
        <is>
          <t xml:space="preserve">Marbella</t>
        </is>
      </c>
      <c r="D758">
        <v>275000</v>
      </c>
      <c r="E758" t="inlineStr">
        <is>
          <t xml:space="preserve">35.00</t>
        </is>
      </c>
      <c r="F758">
        <v>7857.1428571429</v>
      </c>
      <c r="G758">
        <v>4951.92</v>
      </c>
      <c r="H758">
        <v>173317</v>
      </c>
      <c r="I758">
        <v>-101683</v>
      </c>
      <c r="J758">
        <v>-0.58668614540276</v>
      </c>
      <c r="K758">
        <f>IFERROR(ROUND(D758-MAX(I758,0)*03_Assumptions!$B$37,0),"")</f>
      </c>
      <c r="L758">
        <v>0</v>
      </c>
      <c r="M758"/>
      <c r="N758">
        <v>3</v>
      </c>
      <c r="O758"/>
      <c r="P758"/>
      <c r="Q758"/>
      <c r="R758" t="inlineStr">
        <is>
          <t xml:space="preserve">Habitaclia</t>
        </is>
      </c>
    </row>
    <row r="759">
      <c r="A759" t="inlineStr">
        <is>
          <t xml:space="preserve">YAE-jht::real-estate::64808-112339069</t>
        </is>
      </c>
      <c r="B759" t="inlineStr">
        <is>
          <t xml:space="preserve">Dúplex en venta en calle Pino Real, Costabella en Las Chapas-El Rosario en Marbella</t>
        </is>
      </c>
      <c r="C759" t="inlineStr">
        <is>
          <t xml:space="preserve">Marbella</t>
        </is>
      </c>
      <c r="D759">
        <v>1250000</v>
      </c>
      <c r="E759" t="inlineStr">
        <is>
          <t xml:space="preserve">159.00</t>
        </is>
      </c>
      <c r="F759">
        <v>7861.6352201258</v>
      </c>
      <c r="G759">
        <v>4951.92</v>
      </c>
      <c r="H759">
        <v>787355</v>
      </c>
      <c r="I759">
        <v>-462645</v>
      </c>
      <c r="J759">
        <v>-0.58759334159796</v>
      </c>
      <c r="K759">
        <f>IFERROR(ROUND(D759-MAX(I759,0)*03_Assumptions!$B$37,0),"")</f>
      </c>
      <c r="L759">
        <v>0</v>
      </c>
      <c r="M759"/>
      <c r="N759">
        <v>3</v>
      </c>
      <c r="O759"/>
      <c r="P759" t="inlineStr">
        <is>
          <t xml:space="preserve">Una oportuni...</t>
        </is>
      </c>
      <c r="Q759"/>
      <c r="R759" t="inlineStr">
        <is>
          <t xml:space="preserve">Yaencontre</t>
        </is>
      </c>
    </row>
    <row r="760">
      <c r="A760" t="inlineStr">
        <is>
          <t xml:space="preserve">HTC-45289000000072</t>
        </is>
      </c>
      <c r="B760" t="inlineStr">
        <is>
          <t xml:space="preserve">Planta baja en Puerto Banús. Jardín privado, en urbanización con acceso directo a la playa</t>
        </is>
      </c>
      <c r="C760" t="inlineStr">
        <is>
          <t xml:space="preserve">Marbella</t>
        </is>
      </c>
      <c r="D760">
        <v>2850000</v>
      </c>
      <c r="E760" t="inlineStr">
        <is>
          <t xml:space="preserve">360.00</t>
        </is>
      </c>
      <c r="F760">
        <v>7916.6666666667</v>
      </c>
      <c r="G760">
        <v>4951.92</v>
      </c>
      <c r="H760">
        <v>1782691</v>
      </c>
      <c r="I760">
        <v>-1067309</v>
      </c>
      <c r="J760">
        <v>-0.59870649498915</v>
      </c>
      <c r="K760">
        <f>IFERROR(ROUND(D760-MAX(I760,0)*03_Assumptions!$B$37,0),"")</f>
      </c>
      <c r="L760">
        <v>0</v>
      </c>
      <c r="M760"/>
      <c r="N760">
        <v>3</v>
      </c>
      <c r="O760"/>
      <c r="P760"/>
      <c r="Q760"/>
      <c r="R760" t="inlineStr">
        <is>
          <t xml:space="preserve">Habitaclia</t>
        </is>
      </c>
    </row>
    <row r="761">
      <c r="A761" t="inlineStr">
        <is>
          <t xml:space="preserve">IDL-112388400</t>
        </is>
      </c>
      <c r="B761" t="inlineStr">
        <is>
          <t xml:space="preserve">Flat / apartment in Calle Alberto Morgenstern, Zona Sohail, Fuengirola</t>
        </is>
      </c>
      <c r="C761" t="inlineStr">
        <is>
          <t xml:space="preserve">Fuengirola</t>
        </is>
      </c>
      <c r="D761">
        <v>359000</v>
      </c>
      <c r="E761" t="inlineStr">
        <is>
          <t xml:space="preserve">49.00</t>
        </is>
      </c>
      <c r="F761">
        <v>7326.5306122449</v>
      </c>
      <c r="G761">
        <v>4540</v>
      </c>
      <c r="H761">
        <v>222460</v>
      </c>
      <c r="I761">
        <v>-136540</v>
      </c>
      <c r="J761">
        <v>-0.61377326260901</v>
      </c>
      <c r="K761">
        <f>IFERROR(ROUND(D761-MAX(I761,0)*03_Assumptions!$B$37,0),"")</f>
      </c>
      <c r="L761">
        <v>0</v>
      </c>
      <c r="M761"/>
      <c r="N761">
        <v>3</v>
      </c>
      <c r="O761"/>
      <c r="P761"/>
      <c r="Q761"/>
      <c r="R761" t="inlineStr">
        <is>
          <t xml:space="preserve">Idealista</t>
        </is>
      </c>
    </row>
    <row r="762">
      <c r="A762" t="inlineStr">
        <is>
          <t xml:space="preserve">IDL-112393661</t>
        </is>
      </c>
      <c r="B762" t="inlineStr">
        <is>
          <t xml:space="preserve">Flat / apartment in Avenida Fuengirola, Las Gaviotas, Fuengirola</t>
        </is>
      </c>
      <c r="C762" t="inlineStr">
        <is>
          <t xml:space="preserve">Fuengirola</t>
        </is>
      </c>
      <c r="D762">
        <v>359000</v>
      </c>
      <c r="E762" t="inlineStr">
        <is>
          <t xml:space="preserve">49.00</t>
        </is>
      </c>
      <c r="F762">
        <v>7326.5306122449</v>
      </c>
      <c r="G762">
        <v>4540</v>
      </c>
      <c r="H762">
        <v>222460</v>
      </c>
      <c r="I762">
        <v>-136540</v>
      </c>
      <c r="J762">
        <v>-0.61377326260901</v>
      </c>
      <c r="K762">
        <f>IFERROR(ROUND(D762-MAX(I762,0)*03_Assumptions!$B$37,0),"")</f>
      </c>
      <c r="L762">
        <v>0</v>
      </c>
      <c r="M762"/>
      <c r="N762">
        <v>3</v>
      </c>
      <c r="O762"/>
      <c r="P762"/>
      <c r="Q762"/>
      <c r="R762" t="inlineStr">
        <is>
          <t xml:space="preserve">Idealista</t>
        </is>
      </c>
    </row>
    <row r="763">
      <c r="A763" t="inlineStr">
        <is>
          <t xml:space="preserve">YAE-jht::real-estate::42243-112376114</t>
        </is>
      </c>
      <c r="B763" t="inlineStr">
        <is>
          <t xml:space="preserve">Piso en venta, Casco Antiguo en Marbella Pueblo en Marbella</t>
        </is>
      </c>
      <c r="C763" t="inlineStr">
        <is>
          <t xml:space="preserve">Marbella</t>
        </is>
      </c>
      <c r="D763">
        <v>400000</v>
      </c>
      <c r="E763" t="inlineStr">
        <is>
          <t xml:space="preserve">50.00</t>
        </is>
      </c>
      <c r="F763">
        <v>8000</v>
      </c>
      <c r="G763">
        <v>4951.92</v>
      </c>
      <c r="H763">
        <v>247596</v>
      </c>
      <c r="I763">
        <v>-152404</v>
      </c>
      <c r="J763">
        <v>-0.61553498441009</v>
      </c>
      <c r="K763">
        <f>IFERROR(ROUND(D763-MAX(I763,0)*03_Assumptions!$B$37,0),"")</f>
      </c>
      <c r="L763">
        <v>0</v>
      </c>
      <c r="M763"/>
      <c r="N763">
        <v>3</v>
      </c>
      <c r="O763"/>
      <c r="P763"/>
      <c r="Q763"/>
      <c r="R763" t="inlineStr">
        <is>
          <t xml:space="preserve">Yaencontre</t>
        </is>
      </c>
    </row>
    <row r="764">
      <c r="A764" t="inlineStr">
        <is>
          <t xml:space="preserve">HTC-26701000000520</t>
        </is>
      </c>
      <c r="B764" t="inlineStr">
        <is>
          <t xml:space="preserve">Apartamento en Avenida príncipe salman 1b</t>
        </is>
      </c>
      <c r="C764" t="inlineStr">
        <is>
          <t xml:space="preserve">Marbella</t>
        </is>
      </c>
      <c r="D764">
        <v>1400000</v>
      </c>
      <c r="E764" t="inlineStr">
        <is>
          <t xml:space="preserve">174.00</t>
        </is>
      </c>
      <c r="F764">
        <v>8045.9770114943</v>
      </c>
      <c r="G764">
        <v>4951.92</v>
      </c>
      <c r="H764">
        <v>861634</v>
      </c>
      <c r="I764">
        <v>-538366</v>
      </c>
      <c r="J764">
        <v>-0.62481966822854</v>
      </c>
      <c r="K764">
        <f>IFERROR(ROUND(D764-MAX(I764,0)*03_Assumptions!$B$37,0),"")</f>
      </c>
      <c r="L764">
        <v>0</v>
      </c>
      <c r="M764"/>
      <c r="N764">
        <v>3</v>
      </c>
      <c r="O764"/>
      <c r="P764"/>
      <c r="Q764"/>
      <c r="R764" t="inlineStr">
        <is>
          <t xml:space="preserve">Habitaclia</t>
        </is>
      </c>
    </row>
    <row r="765">
      <c r="A765" t="inlineStr">
        <is>
          <t xml:space="preserve">YAE-jht::real-estate::63654-112333798</t>
        </is>
      </c>
      <c r="B765" t="inlineStr">
        <is>
          <t xml:space="preserve">Dúplex en venta en urbanización Lugar Los Pinos del Angel, Aloha en Nueva Andalucía en Marbella</t>
        </is>
      </c>
      <c r="C765" t="inlineStr">
        <is>
          <t xml:space="preserve">Marbella</t>
        </is>
      </c>
      <c r="D765">
        <v>1140000</v>
      </c>
      <c r="E765" t="inlineStr">
        <is>
          <t xml:space="preserve">141.00</t>
        </is>
      </c>
      <c r="F765">
        <v>8085.1063829787</v>
      </c>
      <c r="G765">
        <v>4951.92</v>
      </c>
      <c r="H765">
        <v>698221</v>
      </c>
      <c r="I765">
        <v>-441779</v>
      </c>
      <c r="J765">
        <v>-0.63272152679743</v>
      </c>
      <c r="K765">
        <f>IFERROR(ROUND(D765-MAX(I765,0)*03_Assumptions!$B$37,0),"")</f>
      </c>
      <c r="L765">
        <v>0</v>
      </c>
      <c r="M765"/>
      <c r="N765">
        <v>3</v>
      </c>
      <c r="O765"/>
      <c r="P765"/>
      <c r="Q765"/>
      <c r="R765" t="inlineStr">
        <is>
          <t xml:space="preserve">Yaencontre</t>
        </is>
      </c>
    </row>
    <row r="766">
      <c r="A766" t="inlineStr">
        <is>
          <t xml:space="preserve">YAE-jht::real-estate::62915-112356055</t>
        </is>
      </c>
      <c r="B766" t="inlineStr">
        <is>
          <t xml:space="preserve">Dúplex en venta, La Puya - La Ermita en Marbella Pueblo en Marbella</t>
        </is>
      </c>
      <c r="C766" t="inlineStr">
        <is>
          <t xml:space="preserve">Marbella</t>
        </is>
      </c>
      <c r="D766">
        <v>600000</v>
      </c>
      <c r="E766" t="inlineStr">
        <is>
          <t xml:space="preserve">74.00</t>
        </is>
      </c>
      <c r="F766">
        <v>8108.1081081081</v>
      </c>
      <c r="G766">
        <v>4951.92</v>
      </c>
      <c r="H766">
        <v>366442</v>
      </c>
      <c r="I766">
        <v>-233558</v>
      </c>
      <c r="J766">
        <v>-0.63736653825347</v>
      </c>
      <c r="K766">
        <f>IFERROR(ROUND(D766-MAX(I766,0)*03_Assumptions!$B$37,0),"")</f>
      </c>
      <c r="L766">
        <v>0</v>
      </c>
      <c r="M766"/>
      <c r="N766">
        <v>3</v>
      </c>
      <c r="O766"/>
      <c r="P766"/>
      <c r="Q766"/>
      <c r="R766" t="inlineStr">
        <is>
          <t xml:space="preserve">Yaencontre</t>
        </is>
      </c>
    </row>
    <row r="767">
      <c r="A767" t="inlineStr">
        <is>
          <t xml:space="preserve">IDL-112378696</t>
        </is>
      </c>
      <c r="B767" t="inlineStr">
        <is>
          <t xml:space="preserve">Detached house in Guadalmina Alta, Marbella</t>
        </is>
      </c>
      <c r="C767" t="inlineStr">
        <is>
          <t xml:space="preserve">Marbella</t>
        </is>
      </c>
      <c r="D767">
        <v>3150000</v>
      </c>
      <c r="E767" t="inlineStr">
        <is>
          <t xml:space="preserve">384.00</t>
        </is>
      </c>
      <c r="F767">
        <v>8203.125</v>
      </c>
      <c r="G767">
        <v>4951.92</v>
      </c>
      <c r="H767">
        <v>1901537</v>
      </c>
      <c r="I767">
        <v>-1248463</v>
      </c>
      <c r="J767">
        <v>-0.65655442737362</v>
      </c>
      <c r="K767">
        <f>IFERROR(ROUND(D767-MAX(I767,0)*03_Assumptions!$B$37,0),"")</f>
      </c>
      <c r="L767">
        <v>0</v>
      </c>
      <c r="M767"/>
      <c r="N767">
        <v>4</v>
      </c>
      <c r="O767"/>
      <c r="P767"/>
      <c r="Q767"/>
      <c r="R767" t="inlineStr">
        <is>
          <t xml:space="preserve">Idealista</t>
        </is>
      </c>
    </row>
    <row r="768">
      <c r="A768" t="inlineStr">
        <is>
          <t xml:space="preserve">YAE-jht::real-estate::49705-112320153</t>
        </is>
      </c>
      <c r="B768" t="inlineStr">
        <is>
          <t xml:space="preserve">Piso en venta, Puerto Banús en Nueva Andalucía en Marbella</t>
        </is>
      </c>
      <c r="C768" t="inlineStr">
        <is>
          <t xml:space="preserve">Marbella</t>
        </is>
      </c>
      <c r="D768">
        <v>656000</v>
      </c>
      <c r="E768" t="inlineStr">
        <is>
          <t xml:space="preserve">79.00</t>
        </is>
      </c>
      <c r="F768">
        <v>8303.7974683544</v>
      </c>
      <c r="G768">
        <v>4951.92</v>
      </c>
      <c r="H768">
        <v>391202</v>
      </c>
      <c r="I768">
        <v>-264798</v>
      </c>
      <c r="J768">
        <v>-0.67688441419781</v>
      </c>
      <c r="K768">
        <f>IFERROR(ROUND(D768-MAX(I768,0)*03_Assumptions!$B$37,0),"")</f>
      </c>
      <c r="L768">
        <v>0</v>
      </c>
      <c r="M768"/>
      <c r="N768">
        <v>3</v>
      </c>
      <c r="O768"/>
      <c r="P768"/>
      <c r="Q768"/>
      <c r="R768" t="inlineStr">
        <is>
          <t xml:space="preserve">Yaencontre</t>
        </is>
      </c>
    </row>
    <row r="769">
      <c r="A769" t="inlineStr">
        <is>
          <t xml:space="preserve">YAE-jht::real-estate::91389-112357467</t>
        </is>
      </c>
      <c r="B769" t="inlineStr">
        <is>
          <t xml:space="preserve">Piso en venta, Puerto Banús en Nueva Andalucía en Marbella</t>
        </is>
      </c>
      <c r="C769" t="inlineStr">
        <is>
          <t xml:space="preserve">Marbella</t>
        </is>
      </c>
      <c r="D769">
        <v>1600000</v>
      </c>
      <c r="E769" t="inlineStr">
        <is>
          <t xml:space="preserve">192.00</t>
        </is>
      </c>
      <c r="F769">
        <v>8333.3333333333</v>
      </c>
      <c r="G769">
        <v>4951.92</v>
      </c>
      <c r="H769">
        <v>950769</v>
      </c>
      <c r="I769">
        <v>-649231</v>
      </c>
      <c r="J769">
        <v>-0.68284894209384</v>
      </c>
      <c r="K769">
        <f>IFERROR(ROUND(D769-MAX(I769,0)*03_Assumptions!$B$37,0),"")</f>
      </c>
      <c r="L769">
        <v>0</v>
      </c>
      <c r="M769"/>
      <c r="N769">
        <v>3</v>
      </c>
      <c r="O769"/>
      <c r="P769"/>
      <c r="Q769"/>
      <c r="R769" t="inlineStr">
        <is>
          <t xml:space="preserve">Yaencontre</t>
        </is>
      </c>
    </row>
    <row r="770">
      <c r="A770" t="inlineStr">
        <is>
          <t xml:space="preserve">HTC-30596000001802</t>
        </is>
      </c>
      <c r="B770" t="inlineStr">
        <is>
          <t xml:space="preserve">Apartamento en Puerto Banús. Apartamento de lujo con vistas al mar en el embrujo banús, marbe</t>
        </is>
      </c>
      <c r="C770" t="inlineStr">
        <is>
          <t xml:space="preserve">Marbella</t>
        </is>
      </c>
      <c r="D770">
        <v>2330000</v>
      </c>
      <c r="E770" t="inlineStr">
        <is>
          <t xml:space="preserve">273.00</t>
        </is>
      </c>
      <c r="F770">
        <v>8534.7985347985</v>
      </c>
      <c r="G770">
        <v>4951.92</v>
      </c>
      <c r="H770">
        <v>1351874</v>
      </c>
      <c r="I770">
        <v>-978126</v>
      </c>
      <c r="J770">
        <v>-0.72353320223237</v>
      </c>
      <c r="K770">
        <f>IFERROR(ROUND(D770-MAX(I770,0)*03_Assumptions!$B$37,0),"")</f>
      </c>
      <c r="L770">
        <v>0</v>
      </c>
      <c r="M770"/>
      <c r="N770">
        <v>3</v>
      </c>
      <c r="O770"/>
      <c r="P770"/>
      <c r="Q770"/>
      <c r="R770" t="inlineStr">
        <is>
          <t xml:space="preserve">Habitaclia</t>
        </is>
      </c>
    </row>
    <row r="771">
      <c r="A771" t="inlineStr">
        <is>
          <t xml:space="preserve">IDL-112395861</t>
        </is>
      </c>
      <c r="B771" t="inlineStr">
        <is>
          <t xml:space="preserve">Flat / apartment in Centro Ciudad, Fuengirola</t>
        </is>
      </c>
      <c r="C771" t="inlineStr">
        <is>
          <t xml:space="preserve">Fuengirola</t>
        </is>
      </c>
      <c r="D771">
        <v>407495</v>
      </c>
      <c r="E771" t="inlineStr">
        <is>
          <t xml:space="preserve">52.00</t>
        </is>
      </c>
      <c r="F771">
        <v>7836.4423076923</v>
      </c>
      <c r="G771">
        <v>4540</v>
      </c>
      <c r="H771">
        <v>236080</v>
      </c>
      <c r="I771">
        <v>-171415</v>
      </c>
      <c r="J771">
        <v>-0.72608861402914</v>
      </c>
      <c r="K771">
        <f>IFERROR(ROUND(D771-MAX(I771,0)*03_Assumptions!$B$37,0),"")</f>
      </c>
      <c r="L771">
        <v>0</v>
      </c>
      <c r="M771"/>
      <c r="N771">
        <v>3</v>
      </c>
      <c r="O771"/>
      <c r="P771"/>
      <c r="Q771"/>
      <c r="R771" t="inlineStr">
        <is>
          <t xml:space="preserve">Idealista</t>
        </is>
      </c>
    </row>
    <row r="772">
      <c r="A772" t="inlineStr">
        <is>
          <t xml:space="preserve">YAE-jht::real-estate::92714-112361798</t>
        </is>
      </c>
      <c r="B772" t="inlineStr">
        <is>
          <t xml:space="preserve">Piso en venta, Nueva Andalucía en Nueva Andalucía en Marbella</t>
        </is>
      </c>
      <c r="C772" t="inlineStr">
        <is>
          <t xml:space="preserve">Marbella</t>
        </is>
      </c>
      <c r="D772">
        <v>995000</v>
      </c>
      <c r="E772" t="inlineStr">
        <is>
          <t xml:space="preserve">116.00</t>
        </is>
      </c>
      <c r="F772">
        <v>8577.5862068966</v>
      </c>
      <c r="G772">
        <v>4951.92</v>
      </c>
      <c r="H772">
        <v>574423</v>
      </c>
      <c r="I772">
        <v>-420577</v>
      </c>
      <c r="J772">
        <v>-0.73217382487935</v>
      </c>
      <c r="K772">
        <f>IFERROR(ROUND(D772-MAX(I772,0)*03_Assumptions!$B$37,0),"")</f>
      </c>
      <c r="L772">
        <v>0</v>
      </c>
      <c r="M772"/>
      <c r="N772">
        <v>3</v>
      </c>
      <c r="O772"/>
      <c r="P772"/>
      <c r="Q772"/>
      <c r="R772" t="inlineStr">
        <is>
          <t xml:space="preserve">Yaencontre</t>
        </is>
      </c>
    </row>
    <row r="773">
      <c r="A773" t="inlineStr">
        <is>
          <t xml:space="preserve">HTC-22048000009507</t>
        </is>
      </c>
      <c r="B773" t="inlineStr">
        <is>
          <t xml:space="preserve">Apartamento en Playa Bajadilla - Puertos. Exclusiva nueva urbanización de 2, 3 y 4 dormitorios en la zona</t>
        </is>
      </c>
      <c r="C773" t="inlineStr">
        <is>
          <t xml:space="preserve">Marbella</t>
        </is>
      </c>
      <c r="D773">
        <v>499000</v>
      </c>
      <c r="E773" t="inlineStr">
        <is>
          <t xml:space="preserve">58.00</t>
        </is>
      </c>
      <c r="F773">
        <v>8603.4482758621</v>
      </c>
      <c r="G773">
        <v>4951.92</v>
      </c>
      <c r="H773">
        <v>287211</v>
      </c>
      <c r="I773">
        <v>-211789</v>
      </c>
      <c r="J773">
        <v>-0.73739645952723</v>
      </c>
      <c r="K773">
        <f>IFERROR(ROUND(D773-MAX(I773,0)*03_Assumptions!$B$37,0),"")</f>
      </c>
      <c r="L773">
        <v>0</v>
      </c>
      <c r="M773"/>
      <c r="N773">
        <v>3</v>
      </c>
      <c r="O773"/>
      <c r="P773"/>
      <c r="Q773"/>
      <c r="R773" t="inlineStr">
        <is>
          <t xml:space="preserve">Habitaclia</t>
        </is>
      </c>
    </row>
    <row r="774">
      <c r="A774" t="inlineStr">
        <is>
          <t xml:space="preserve">YAE-jht::real-estate::43414-112343571</t>
        </is>
      </c>
      <c r="B774" t="inlineStr">
        <is>
          <t xml:space="preserve">Piso en venta, Puerto Banús en Nueva Andalucía en Marbella</t>
        </is>
      </c>
      <c r="C774" t="inlineStr">
        <is>
          <t xml:space="preserve">Marbella</t>
        </is>
      </c>
      <c r="D774">
        <v>875000</v>
      </c>
      <c r="E774" t="inlineStr">
        <is>
          <t xml:space="preserve">101.00</t>
        </is>
      </c>
      <c r="F774">
        <v>8663.3663366337</v>
      </c>
      <c r="G774">
        <v>4951.92</v>
      </c>
      <c r="H774">
        <v>500144</v>
      </c>
      <c r="I774">
        <v>-374856</v>
      </c>
      <c r="J774">
        <v>-0.74949642494904</v>
      </c>
      <c r="K774">
        <f>IFERROR(ROUND(D774-MAX(I774,0)*03_Assumptions!$B$37,0),"")</f>
      </c>
      <c r="L774">
        <v>0</v>
      </c>
      <c r="M774"/>
      <c r="N774">
        <v>3</v>
      </c>
      <c r="O774"/>
      <c r="P774"/>
      <c r="Q774"/>
      <c r="R774" t="inlineStr">
        <is>
          <t xml:space="preserve">Yaencontre</t>
        </is>
      </c>
    </row>
    <row r="775">
      <c r="A775" t="inlineStr">
        <is>
          <t xml:space="preserve">YAE-jht::real-estate::50799-112327615</t>
        </is>
      </c>
      <c r="B775" t="inlineStr">
        <is>
          <t xml:space="preserve">Ático en venta, Aloha en Nueva Andalucía en Marbella</t>
        </is>
      </c>
      <c r="C775" t="inlineStr">
        <is>
          <t xml:space="preserve">Marbella</t>
        </is>
      </c>
      <c r="D775">
        <v>945000</v>
      </c>
      <c r="E775" t="inlineStr">
        <is>
          <t xml:space="preserve">109.00</t>
        </is>
      </c>
      <c r="F775">
        <v>8669.7247706422</v>
      </c>
      <c r="G775">
        <v>4951.92</v>
      </c>
      <c r="H775">
        <v>539759</v>
      </c>
      <c r="I775">
        <v>-405241</v>
      </c>
      <c r="J775">
        <v>-0.7507804590224</v>
      </c>
      <c r="K775">
        <f>IFERROR(ROUND(D775-MAX(I775,0)*03_Assumptions!$B$37,0),"")</f>
      </c>
      <c r="L775">
        <v>0</v>
      </c>
      <c r="M775"/>
      <c r="N775">
        <v>3</v>
      </c>
      <c r="O775"/>
      <c r="P775"/>
      <c r="Q775"/>
      <c r="R775" t="inlineStr">
        <is>
          <t xml:space="preserve">Yaencontre</t>
        </is>
      </c>
    </row>
    <row r="776">
      <c r="A776" t="inlineStr">
        <is>
          <t xml:space="preserve">FTC-189690476</t>
        </is>
      </c>
      <c r="B776" t="inlineStr">
        <is>
          <t xml:space="preserve">Casa adosada en ISABEL CLARA EUGENIA, 5, Puerto Banús</t>
        </is>
      </c>
      <c r="C776" t="inlineStr">
        <is>
          <t xml:space="preserve">Marbella</t>
        </is>
      </c>
      <c r="D776">
        <v>2585000</v>
      </c>
      <c r="E776" t="inlineStr">
        <is>
          <t xml:space="preserve">297.00</t>
        </is>
      </c>
      <c r="F776">
        <v>8703.7037037037</v>
      </c>
      <c r="G776">
        <v>4951.92</v>
      </c>
      <c r="H776">
        <v>1470720</v>
      </c>
      <c r="I776">
        <v>-1114280</v>
      </c>
      <c r="J776">
        <v>-0.75764222840912</v>
      </c>
      <c r="K776">
        <f>IFERROR(ROUND(D776-MAX(I776,0)*03_Assumptions!$B$37,0),"")</f>
      </c>
      <c r="L776">
        <v>0</v>
      </c>
      <c r="M776"/>
      <c r="N776">
        <v>4</v>
      </c>
      <c r="O776"/>
      <c r="P776"/>
      <c r="Q776"/>
      <c r="R776" t="inlineStr">
        <is>
          <t xml:space="preserve">Fotocasa</t>
        </is>
      </c>
    </row>
    <row r="777">
      <c r="A777" t="inlineStr">
        <is>
          <t xml:space="preserve">YAE-jht::real-estate::63654-112333943</t>
        </is>
      </c>
      <c r="B777" t="inlineStr">
        <is>
          <t xml:space="preserve">Piso en venta en urbanización A Nueva Andalucia, Nueva Andalucía en Nueva Andalucía en Marbella</t>
        </is>
      </c>
      <c r="C777" t="inlineStr">
        <is>
          <t xml:space="preserve">Marbella</t>
        </is>
      </c>
      <c r="D777">
        <v>1499000</v>
      </c>
      <c r="E777" t="inlineStr">
        <is>
          <t xml:space="preserve">172.00</t>
        </is>
      </c>
      <c r="F777">
        <v>8715.1162790698</v>
      </c>
      <c r="G777">
        <v>4951.92</v>
      </c>
      <c r="H777">
        <v>851730</v>
      </c>
      <c r="I777">
        <v>-647270</v>
      </c>
      <c r="J777">
        <v>-0.75994690525488</v>
      </c>
      <c r="K777">
        <f>IFERROR(ROUND(D777-MAX(I777,0)*03_Assumptions!$B$37,0),"")</f>
      </c>
      <c r="L777">
        <v>0</v>
      </c>
      <c r="M777"/>
      <c r="N777">
        <v>3</v>
      </c>
      <c r="O777"/>
      <c r="P777"/>
      <c r="Q777"/>
      <c r="R777" t="inlineStr">
        <is>
          <t xml:space="preserve">Yaencontre</t>
        </is>
      </c>
    </row>
    <row r="778">
      <c r="A778" t="inlineStr">
        <is>
          <t xml:space="preserve">YAE-jht::real-estate::69466-112379200</t>
        </is>
      </c>
      <c r="B778" t="inlineStr">
        <is>
          <t xml:space="preserve">Piso en venta, Las Lomas de Río Verde en Nagüeles-Milla de Oro en Marbella</t>
        </is>
      </c>
      <c r="C778" t="inlineStr">
        <is>
          <t xml:space="preserve">Marbella</t>
        </is>
      </c>
      <c r="D778">
        <v>405000</v>
      </c>
      <c r="E778" t="inlineStr">
        <is>
          <t xml:space="preserve">46.00</t>
        </is>
      </c>
      <c r="F778">
        <v>8804.347826087</v>
      </c>
      <c r="G778">
        <v>4951.92</v>
      </c>
      <c r="H778">
        <v>227788</v>
      </c>
      <c r="I778">
        <v>-177212</v>
      </c>
      <c r="J778">
        <v>-0.7779664909948</v>
      </c>
      <c r="K778">
        <f>IFERROR(ROUND(D778-MAX(I778,0)*03_Assumptions!$B$37,0),"")</f>
      </c>
      <c r="L778">
        <v>0</v>
      </c>
      <c r="M778"/>
      <c r="N778">
        <v>3</v>
      </c>
      <c r="O778"/>
      <c r="P778"/>
      <c r="Q778"/>
      <c r="R778" t="inlineStr">
        <is>
          <t xml:space="preserve">Yaencontre</t>
        </is>
      </c>
    </row>
    <row r="779">
      <c r="A779" t="inlineStr">
        <is>
          <t xml:space="preserve">YAE-jht::real-estate::42987-112347481</t>
        </is>
      </c>
      <c r="B779" t="inlineStr">
        <is>
          <t xml:space="preserve">Piso en venta, Las Lomas de Río Verde en Nagüeles-Milla de Oro en Marbella</t>
        </is>
      </c>
      <c r="C779" t="inlineStr">
        <is>
          <t xml:space="preserve">Marbella</t>
        </is>
      </c>
      <c r="D779">
        <v>405000</v>
      </c>
      <c r="E779" t="inlineStr">
        <is>
          <t xml:space="preserve">46.00</t>
        </is>
      </c>
      <c r="F779">
        <v>8804.347826087</v>
      </c>
      <c r="G779">
        <v>4951.92</v>
      </c>
      <c r="H779">
        <v>227788</v>
      </c>
      <c r="I779">
        <v>-177212</v>
      </c>
      <c r="J779">
        <v>-0.7779664909948</v>
      </c>
      <c r="K779">
        <f>IFERROR(ROUND(D779-MAX(I779,0)*03_Assumptions!$B$37,0),"")</f>
      </c>
      <c r="L779">
        <v>0</v>
      </c>
      <c r="M779"/>
      <c r="N779">
        <v>3</v>
      </c>
      <c r="O779"/>
      <c r="P779"/>
      <c r="Q779"/>
      <c r="R779" t="inlineStr">
        <is>
          <t xml:space="preserve">Yaencontre</t>
        </is>
      </c>
    </row>
    <row r="780">
      <c r="A780" t="inlineStr">
        <is>
          <t xml:space="preserve">YAE-jht::real-estate::43220-112383112</t>
        </is>
      </c>
      <c r="B780" t="inlineStr">
        <is>
          <t xml:space="preserve">Piso en venta en calle Ashmawi, La Carolina-Guadalpín en Nagüeles-Milla de Oro en Marbella</t>
        </is>
      </c>
      <c r="C780" t="inlineStr">
        <is>
          <t xml:space="preserve">Marbella</t>
        </is>
      </c>
      <c r="D780">
        <v>690000</v>
      </c>
      <c r="E780" t="inlineStr">
        <is>
          <t xml:space="preserve">78.00</t>
        </is>
      </c>
      <c r="F780">
        <v>8846.1538461538</v>
      </c>
      <c r="G780">
        <v>4951.92</v>
      </c>
      <c r="H780">
        <v>386250</v>
      </c>
      <c r="I780">
        <v>-303750</v>
      </c>
      <c r="J780">
        <v>-0.78640887699192</v>
      </c>
      <c r="K780">
        <f>IFERROR(ROUND(D780-MAX(I780,0)*03_Assumptions!$B$37,0),"")</f>
      </c>
      <c r="L780">
        <v>0</v>
      </c>
      <c r="M780"/>
      <c r="N780">
        <v>3</v>
      </c>
      <c r="O780"/>
      <c r="P780"/>
      <c r="Q780"/>
      <c r="R780" t="inlineStr">
        <is>
          <t xml:space="preserve">Yaencontre</t>
        </is>
      </c>
    </row>
    <row r="781">
      <c r="A781" t="inlineStr">
        <is>
          <t xml:space="preserve">YAE-jht::real-estate::91389-112357079</t>
        </is>
      </c>
      <c r="B781" t="inlineStr">
        <is>
          <t xml:space="preserve">Piso en venta, Los Monteros en Rio Real-Los Monteros en Marbella</t>
        </is>
      </c>
      <c r="C781" t="inlineStr">
        <is>
          <t xml:space="preserve">Marbella</t>
        </is>
      </c>
      <c r="D781">
        <v>1338800</v>
      </c>
      <c r="E781" t="inlineStr">
        <is>
          <t xml:space="preserve">150.00</t>
        </is>
      </c>
      <c r="F781">
        <v>8925.3333333333</v>
      </c>
      <c r="G781">
        <v>4951.92</v>
      </c>
      <c r="H781">
        <v>742788</v>
      </c>
      <c r="I781">
        <v>-596012</v>
      </c>
      <c r="J781">
        <v>-0.80239853094019</v>
      </c>
      <c r="K781">
        <f>IFERROR(ROUND(D781-MAX(I781,0)*03_Assumptions!$B$37,0),"")</f>
      </c>
      <c r="L781">
        <v>0</v>
      </c>
      <c r="M781"/>
      <c r="N781">
        <v>3</v>
      </c>
      <c r="O781"/>
      <c r="P781"/>
      <c r="Q781"/>
      <c r="R781" t="inlineStr">
        <is>
          <t xml:space="preserve">Yaencontre</t>
        </is>
      </c>
    </row>
    <row r="782">
      <c r="A782" t="inlineStr">
        <is>
          <t xml:space="preserve">HTC-51261000001961</t>
        </is>
      </c>
      <c r="B782" t="inlineStr">
        <is>
          <t xml:space="preserve">Ático en Las Brisas</t>
        </is>
      </c>
      <c r="C782" t="inlineStr">
        <is>
          <t xml:space="preserve">Marbella</t>
        </is>
      </c>
      <c r="D782">
        <v>3250000</v>
      </c>
      <c r="E782" t="inlineStr">
        <is>
          <t xml:space="preserve">361.00</t>
        </is>
      </c>
      <c r="F782">
        <v>9002.7700831025</v>
      </c>
      <c r="G782">
        <v>4951.92</v>
      </c>
      <c r="H782">
        <v>1787643</v>
      </c>
      <c r="I782">
        <v>-1462357</v>
      </c>
      <c r="J782">
        <v>-0.81803625323157</v>
      </c>
      <c r="K782">
        <f>IFERROR(ROUND(D782-MAX(I782,0)*03_Assumptions!$B$37,0),"")</f>
      </c>
      <c r="L782">
        <v>0</v>
      </c>
      <c r="M782"/>
      <c r="N782">
        <v>3</v>
      </c>
      <c r="O782"/>
      <c r="P782"/>
      <c r="Q782"/>
      <c r="R782" t="inlineStr">
        <is>
          <t xml:space="preserve">Habitaclia</t>
        </is>
      </c>
    </row>
    <row r="783">
      <c r="A783" t="inlineStr">
        <is>
          <t xml:space="preserve">YAE-jht::real-estate::44737-112390553</t>
        </is>
      </c>
      <c r="B783" t="inlineStr">
        <is>
          <t xml:space="preserve">Dúplex en venta, Aloha en Nueva Andalucía en Marbella</t>
        </is>
      </c>
      <c r="C783" t="inlineStr">
        <is>
          <t xml:space="preserve">Marbella</t>
        </is>
      </c>
      <c r="D783">
        <v>3250000</v>
      </c>
      <c r="E783" t="inlineStr">
        <is>
          <t xml:space="preserve">361.00</t>
        </is>
      </c>
      <c r="F783">
        <v>9002.7700831025</v>
      </c>
      <c r="G783">
        <v>4951.92</v>
      </c>
      <c r="H783">
        <v>1787643</v>
      </c>
      <c r="I783">
        <v>-1462357</v>
      </c>
      <c r="J783">
        <v>-0.81803625323157</v>
      </c>
      <c r="K783">
        <f>IFERROR(ROUND(D783-MAX(I783,0)*03_Assumptions!$B$37,0),"")</f>
      </c>
      <c r="L783">
        <v>0</v>
      </c>
      <c r="M783"/>
      <c r="N783">
        <v>3</v>
      </c>
      <c r="O783"/>
      <c r="P783"/>
      <c r="Q783" t="inlineStr">
        <is>
          <t xml:space="preserve">AREA_MISMATCH</t>
        </is>
      </c>
      <c r="R783" t="inlineStr">
        <is>
          <t xml:space="preserve">Yaencontre</t>
        </is>
      </c>
    </row>
    <row r="784">
      <c r="A784" t="inlineStr">
        <is>
          <t xml:space="preserve">YAE-jht::real-estate::86400-112333583</t>
        </is>
      </c>
      <c r="B784" t="inlineStr">
        <is>
          <t xml:space="preserve">Piso en venta, Santa Clara en Las Chapas-El Rosario en Marbella</t>
        </is>
      </c>
      <c r="C784" t="inlineStr">
        <is>
          <t xml:space="preserve">Marbella</t>
        </is>
      </c>
      <c r="D784">
        <v>1550000</v>
      </c>
      <c r="E784" t="inlineStr">
        <is>
          <t xml:space="preserve">172.00</t>
        </is>
      </c>
      <c r="F784">
        <v>9011.6279069767</v>
      </c>
      <c r="G784">
        <v>4951.92</v>
      </c>
      <c r="H784">
        <v>851730</v>
      </c>
      <c r="I784">
        <v>-698270</v>
      </c>
      <c r="J784">
        <v>-0.8198250187759</v>
      </c>
      <c r="K784">
        <f>IFERROR(ROUND(D784-MAX(I784,0)*03_Assumptions!$B$37,0),"")</f>
      </c>
      <c r="L784">
        <v>0</v>
      </c>
      <c r="M784"/>
      <c r="N784">
        <v>3</v>
      </c>
      <c r="O784"/>
      <c r="P784"/>
      <c r="Q784"/>
      <c r="R784" t="inlineStr">
        <is>
          <t xml:space="preserve">Yaencontre</t>
        </is>
      </c>
    </row>
    <row r="785">
      <c r="A785" t="inlineStr">
        <is>
          <t xml:space="preserve">YAE-jht::real-estate::74370-112384519</t>
        </is>
      </c>
      <c r="B785" t="inlineStr">
        <is>
          <t xml:space="preserve">Piso en venta en calle Camilo José Cela, Playa de la Fontanilla en Marbella Pueblo en Marbella</t>
        </is>
      </c>
      <c r="C785" t="inlineStr">
        <is>
          <t xml:space="preserve">Marbella</t>
        </is>
      </c>
      <c r="D785">
        <v>280000</v>
      </c>
      <c r="E785" t="inlineStr">
        <is>
          <t xml:space="preserve">31.00</t>
        </is>
      </c>
      <c r="F785">
        <v>9032.2580645161</v>
      </c>
      <c r="G785">
        <v>4951.92</v>
      </c>
      <c r="H785">
        <v>153510</v>
      </c>
      <c r="I785">
        <v>-126490</v>
      </c>
      <c r="J785">
        <v>-0.82399111143074</v>
      </c>
      <c r="K785">
        <f>IFERROR(ROUND(D785-MAX(I785,0)*03_Assumptions!$B$37,0),"")</f>
      </c>
      <c r="L785">
        <v>0</v>
      </c>
      <c r="M785"/>
      <c r="N785">
        <v>3</v>
      </c>
      <c r="O785"/>
      <c r="P785"/>
      <c r="Q785" t="inlineStr">
        <is>
          <t xml:space="preserve">TENANTED</t>
        </is>
      </c>
      <c r="R785" t="inlineStr">
        <is>
          <t xml:space="preserve">Yaencontre</t>
        </is>
      </c>
    </row>
    <row r="786">
      <c r="A786" t="inlineStr">
        <is>
          <t xml:space="preserve">HTC-59198000000005</t>
        </is>
      </c>
      <c r="B786" t="inlineStr">
        <is>
          <t xml:space="preserve">Piso en Casco Antiguo</t>
        </is>
      </c>
      <c r="C786" t="inlineStr">
        <is>
          <t xml:space="preserve">Marbella</t>
        </is>
      </c>
      <c r="D786">
        <v>3800000</v>
      </c>
      <c r="E786" t="inlineStr">
        <is>
          <t xml:space="preserve">420.00</t>
        </is>
      </c>
      <c r="F786">
        <v>9047.619047619</v>
      </c>
      <c r="G786">
        <v>4951.92</v>
      </c>
      <c r="H786">
        <v>2079806</v>
      </c>
      <c r="I786">
        <v>-1720194</v>
      </c>
      <c r="J786">
        <v>-0.82709313713046</v>
      </c>
      <c r="K786">
        <f>IFERROR(ROUND(D786-MAX(I786,0)*03_Assumptions!$B$37,0),"")</f>
      </c>
      <c r="L786">
        <v>0</v>
      </c>
      <c r="M786"/>
      <c r="N786">
        <v>3</v>
      </c>
      <c r="O786"/>
      <c r="P786"/>
      <c r="Q786"/>
      <c r="R786" t="inlineStr">
        <is>
          <t xml:space="preserve">Habitaclia</t>
        </is>
      </c>
    </row>
    <row r="787">
      <c r="A787" t="inlineStr">
        <is>
          <t xml:space="preserve">FTC-189991585</t>
        </is>
      </c>
      <c r="B787" t="inlineStr">
        <is>
          <t xml:space="preserve">Piso con ascensor en Casco Antiguo</t>
        </is>
      </c>
      <c r="C787" t="inlineStr">
        <is>
          <t xml:space="preserve">Marbella</t>
        </is>
      </c>
      <c r="D787">
        <v>3800000</v>
      </c>
      <c r="E787" t="inlineStr">
        <is>
          <t xml:space="preserve">420.00</t>
        </is>
      </c>
      <c r="F787">
        <v>9047.619047619</v>
      </c>
      <c r="G787">
        <v>4951.92</v>
      </c>
      <c r="H787">
        <v>2079806</v>
      </c>
      <c r="I787">
        <v>-1720194</v>
      </c>
      <c r="J787">
        <v>-0.82709313713046</v>
      </c>
      <c r="K787">
        <f>IFERROR(ROUND(D787-MAX(I787,0)*03_Assumptions!$B$37,0),"")</f>
      </c>
      <c r="L787">
        <v>0</v>
      </c>
      <c r="M787"/>
      <c r="N787">
        <v>3</v>
      </c>
      <c r="O787"/>
      <c r="P787"/>
      <c r="Q787"/>
      <c r="R787" t="inlineStr">
        <is>
          <t xml:space="preserve">Fotocasa</t>
        </is>
      </c>
    </row>
    <row r="788">
      <c r="A788" t="inlineStr">
        <is>
          <t xml:space="preserve">HTC-29597000015892</t>
        </is>
      </c>
      <c r="B788" t="inlineStr">
        <is>
          <t xml:space="preserve">Piso Calle bunker</t>
        </is>
      </c>
      <c r="C788" t="inlineStr">
        <is>
          <t xml:space="preserve">Marbella</t>
        </is>
      </c>
      <c r="D788">
        <v>1355000</v>
      </c>
      <c r="E788" t="inlineStr">
        <is>
          <t xml:space="preserve">149.00</t>
        </is>
      </c>
      <c r="F788">
        <v>9093.9597315436</v>
      </c>
      <c r="G788">
        <v>4951.92</v>
      </c>
      <c r="H788">
        <v>737836</v>
      </c>
      <c r="I788">
        <v>-617164</v>
      </c>
      <c r="J788">
        <v>-0.83645126164066</v>
      </c>
      <c r="K788">
        <f>IFERROR(ROUND(D788-MAX(I788,0)*03_Assumptions!$B$37,0),"")</f>
      </c>
      <c r="L788">
        <v>0</v>
      </c>
      <c r="M788"/>
      <c r="N788">
        <v>3</v>
      </c>
      <c r="O788"/>
      <c r="P788"/>
      <c r="Q788"/>
      <c r="R788" t="inlineStr">
        <is>
          <t xml:space="preserve">Habitaclia</t>
        </is>
      </c>
    </row>
    <row r="789">
      <c r="A789" t="inlineStr">
        <is>
          <t xml:space="preserve">YAE-jht::real-estate::42651-112312567</t>
        </is>
      </c>
      <c r="B789" t="inlineStr">
        <is>
          <t xml:space="preserve">Piso en venta en calle Amapolas Las, Rodeo Alto-Guadaiza-La Campana en Nueva Andalucía en Marbella</t>
        </is>
      </c>
      <c r="C789" t="inlineStr">
        <is>
          <t xml:space="preserve">Marbella</t>
        </is>
      </c>
      <c r="D789">
        <v>955000</v>
      </c>
      <c r="E789" t="inlineStr">
        <is>
          <t xml:space="preserve">105.00</t>
        </is>
      </c>
      <c r="F789">
        <v>9095.2380952381</v>
      </c>
      <c r="G789">
        <v>4951.92</v>
      </c>
      <c r="H789">
        <v>519952</v>
      </c>
      <c r="I789">
        <v>-435048</v>
      </c>
      <c r="J789">
        <v>-0.83670941679956</v>
      </c>
      <c r="K789">
        <f>IFERROR(ROUND(D789-MAX(I789,0)*03_Assumptions!$B$37,0),"")</f>
      </c>
      <c r="L789">
        <v>0</v>
      </c>
      <c r="M789"/>
      <c r="N789">
        <v>3</v>
      </c>
      <c r="O789"/>
      <c r="P789"/>
      <c r="Q789"/>
      <c r="R789" t="inlineStr">
        <is>
          <t xml:space="preserve">Yaencontre</t>
        </is>
      </c>
    </row>
    <row r="790">
      <c r="A790" t="inlineStr">
        <is>
          <t xml:space="preserve">YAE-jht::real-estate::66882-112373697</t>
        </is>
      </c>
      <c r="B790" t="inlineStr">
        <is>
          <t xml:space="preserve">Dúplex en venta en calle Calderon de la Barcanva, Los Naranjos en Nueva Andalucía en Marbella</t>
        </is>
      </c>
      <c r="C790" t="inlineStr">
        <is>
          <t xml:space="preserve">Marbella</t>
        </is>
      </c>
      <c r="D790">
        <v>2850000</v>
      </c>
      <c r="E790" t="inlineStr">
        <is>
          <t xml:space="preserve">312.00</t>
        </is>
      </c>
      <c r="F790">
        <v>9134.6153846154</v>
      </c>
      <c r="G790">
        <v>4951.92</v>
      </c>
      <c r="H790">
        <v>1544999</v>
      </c>
      <c r="I790">
        <v>-1305001</v>
      </c>
      <c r="J790">
        <v>-0.84466134037209</v>
      </c>
      <c r="K790">
        <f>IFERROR(ROUND(D790-MAX(I790,0)*03_Assumptions!$B$37,0),"")</f>
      </c>
      <c r="L790">
        <v>0</v>
      </c>
      <c r="M790"/>
      <c r="N790">
        <v>3</v>
      </c>
      <c r="O790"/>
      <c r="P790"/>
      <c r="Q790"/>
      <c r="R790" t="inlineStr">
        <is>
          <t xml:space="preserve">Yaencontre</t>
        </is>
      </c>
    </row>
    <row r="791">
      <c r="A791" t="inlineStr">
        <is>
          <t xml:space="preserve">YAE-jht::real-estate::70143-112349761</t>
        </is>
      </c>
      <c r="B791" t="inlineStr">
        <is>
          <t xml:space="preserve">Piso en venta, Casco Antiguo en Marbella Pueblo en Marbella</t>
        </is>
      </c>
      <c r="C791" t="inlineStr">
        <is>
          <t xml:space="preserve">Marbella</t>
        </is>
      </c>
      <c r="D791">
        <v>981000</v>
      </c>
      <c r="E791" t="inlineStr">
        <is>
          <t xml:space="preserve">107.00</t>
        </is>
      </c>
      <c r="F791">
        <v>9168.2242990654</v>
      </c>
      <c r="G791">
        <v>4951.92</v>
      </c>
      <c r="H791">
        <v>529855</v>
      </c>
      <c r="I791">
        <v>-451145</v>
      </c>
      <c r="J791">
        <v>-0.85144838750736</v>
      </c>
      <c r="K791">
        <f>IFERROR(ROUND(D791-MAX(I791,0)*03_Assumptions!$B$37,0),"")</f>
      </c>
      <c r="L791">
        <v>0</v>
      </c>
      <c r="M791"/>
      <c r="N791">
        <v>3</v>
      </c>
      <c r="O791"/>
      <c r="P791"/>
      <c r="Q791"/>
      <c r="R791" t="inlineStr">
        <is>
          <t xml:space="preserve">Yaencontre</t>
        </is>
      </c>
    </row>
    <row r="792">
      <c r="A792" t="inlineStr">
        <is>
          <t xml:space="preserve">HTC-22179000001479</t>
        </is>
      </c>
      <c r="B792" t="inlineStr">
        <is>
          <t xml:space="preserve">Apartamento en Avenida cerro andevalo-l ma club 3. Espectacular apartamento de vanguardia totalmente renovado, situ</t>
        </is>
      </c>
      <c r="C792" t="inlineStr">
        <is>
          <t xml:space="preserve">Marbella</t>
        </is>
      </c>
      <c r="D792">
        <v>1690000</v>
      </c>
      <c r="E792" t="inlineStr">
        <is>
          <t xml:space="preserve">181.00</t>
        </is>
      </c>
      <c r="F792">
        <v>9337.0165745856</v>
      </c>
      <c r="G792">
        <v>4951.92</v>
      </c>
      <c r="H792">
        <v>896298</v>
      </c>
      <c r="I792">
        <v>-793702</v>
      </c>
      <c r="J792">
        <v>-0.88553461578249</v>
      </c>
      <c r="K792">
        <f>IFERROR(ROUND(D792-MAX(I792,0)*03_Assumptions!$B$37,0),"")</f>
      </c>
      <c r="L792">
        <v>0</v>
      </c>
      <c r="M792"/>
      <c r="N792">
        <v>3</v>
      </c>
      <c r="O792"/>
      <c r="P792"/>
      <c r="Q792"/>
      <c r="R792" t="inlineStr">
        <is>
          <t xml:space="preserve">Habitaclia</t>
        </is>
      </c>
    </row>
    <row r="793">
      <c r="A793" t="inlineStr">
        <is>
          <t xml:space="preserve">HTC-22179000001488</t>
        </is>
      </c>
      <c r="B793" t="inlineStr">
        <is>
          <t xml:space="preserve">Apartamento en Avenida cerro andevalo-l ma club 3. Espectacular apartamento de vanguardia totalmente renovado, situ</t>
        </is>
      </c>
      <c r="C793" t="inlineStr">
        <is>
          <t xml:space="preserve">Marbella</t>
        </is>
      </c>
      <c r="D793">
        <v>1690000</v>
      </c>
      <c r="E793" t="inlineStr">
        <is>
          <t xml:space="preserve">181.00</t>
        </is>
      </c>
      <c r="F793">
        <v>9337.0165745856</v>
      </c>
      <c r="G793">
        <v>4951.92</v>
      </c>
      <c r="H793">
        <v>896298</v>
      </c>
      <c r="I793">
        <v>-793702</v>
      </c>
      <c r="J793">
        <v>-0.88553461578249</v>
      </c>
      <c r="K793">
        <f>IFERROR(ROUND(D793-MAX(I793,0)*03_Assumptions!$B$37,0),"")</f>
      </c>
      <c r="L793">
        <v>0</v>
      </c>
      <c r="M793"/>
      <c r="N793">
        <v>4</v>
      </c>
      <c r="O793"/>
      <c r="P793"/>
      <c r="Q793"/>
      <c r="R793" t="inlineStr">
        <is>
          <t xml:space="preserve">Habitaclia</t>
        </is>
      </c>
    </row>
    <row r="794">
      <c r="A794" t="inlineStr">
        <is>
          <t xml:space="preserve">YAE-jht::real-estate::51161-112376733</t>
        </is>
      </c>
      <c r="B794" t="inlineStr">
        <is>
          <t xml:space="preserve">Piso en venta, Aloha en Nueva Andalucía en Marbella</t>
        </is>
      </c>
      <c r="C794" t="inlineStr">
        <is>
          <t xml:space="preserve">Marbella</t>
        </is>
      </c>
      <c r="D794">
        <v>2495000</v>
      </c>
      <c r="E794" t="inlineStr">
        <is>
          <t xml:space="preserve">267.00</t>
        </is>
      </c>
      <c r="F794">
        <v>9344.5692883895</v>
      </c>
      <c r="G794">
        <v>4951.92</v>
      </c>
      <c r="H794">
        <v>1322163</v>
      </c>
      <c r="I794">
        <v>-1172837</v>
      </c>
      <c r="J794">
        <v>-0.88705982495467</v>
      </c>
      <c r="K794">
        <f>IFERROR(ROUND(D794-MAX(I794,0)*03_Assumptions!$B$37,0),"")</f>
      </c>
      <c r="L794">
        <v>0</v>
      </c>
      <c r="M794"/>
      <c r="N794">
        <v>3</v>
      </c>
      <c r="O794"/>
      <c r="P794"/>
      <c r="Q794"/>
      <c r="R794" t="inlineStr">
        <is>
          <t xml:space="preserve">Yaencontre</t>
        </is>
      </c>
    </row>
    <row r="795">
      <c r="A795" t="inlineStr">
        <is>
          <t xml:space="preserve">IDL-112295979</t>
        </is>
      </c>
      <c r="B795" t="inlineStr">
        <is>
          <t xml:space="preserve">Flat / apartment in Calle Mayor, 13, Sol, Madrid</t>
        </is>
      </c>
      <c r="C795" t="inlineStr">
        <is>
          <t xml:space="preserve">Madrid</t>
        </is>
      </c>
      <c r="D795">
        <v>2700</v>
      </c>
      <c r="E795" t="inlineStr">
        <is>
          <t xml:space="preserve">42.00</t>
        </is>
      </c>
      <c r="F795">
        <v>64.285714285714</v>
      </c>
      <c r="G795">
        <v>34</v>
      </c>
      <c r="H795">
        <v>1428</v>
      </c>
      <c r="I795">
        <v>-1272</v>
      </c>
      <c r="J795">
        <v>-0.89075630252101</v>
      </c>
      <c r="K795">
        <f>IFERROR(ROUND(D795-MAX(I795,0)*03_Assumptions!$B$37,0),"")</f>
      </c>
      <c r="L795">
        <v>0</v>
      </c>
      <c r="M795"/>
      <c r="N795">
        <v>4</v>
      </c>
      <c r="O795"/>
      <c r="P795"/>
      <c r="Q795"/>
      <c r="R795" t="inlineStr">
        <is>
          <t xml:space="preserve">Idealista</t>
        </is>
      </c>
    </row>
    <row r="796">
      <c r="A796" t="inlineStr">
        <is>
          <t xml:space="preserve">FTC-20540715</t>
        </is>
      </c>
      <c r="B796" t="inlineStr">
        <is>
          <t xml:space="preserve">Obra Nueva  · Ático con terraza en Las Gaviotas  - Carvajal</t>
        </is>
      </c>
      <c r="C796" t="inlineStr">
        <is>
          <t xml:space="preserve">Fuengirola</t>
        </is>
      </c>
      <c r="D796">
        <v>881000</v>
      </c>
      <c r="E796" t="inlineStr">
        <is>
          <t xml:space="preserve">101.00</t>
        </is>
      </c>
      <c r="F796">
        <v>8722.7722772277</v>
      </c>
      <c r="G796">
        <v>4540</v>
      </c>
      <c r="H796">
        <v>458540</v>
      </c>
      <c r="I796">
        <v>-422460</v>
      </c>
      <c r="J796">
        <v>-0.92131547956558</v>
      </c>
      <c r="K796">
        <f>IFERROR(ROUND(D796-MAX(I796,0)*03_Assumptions!$B$37,0),"")</f>
      </c>
      <c r="L796">
        <v>0</v>
      </c>
      <c r="M796"/>
      <c r="N796">
        <v>3</v>
      </c>
      <c r="O796"/>
      <c r="P796"/>
      <c r="Q796"/>
      <c r="R796" t="inlineStr">
        <is>
          <t xml:space="preserve">Fotocasa</t>
        </is>
      </c>
    </row>
    <row r="797">
      <c r="A797" t="inlineStr">
        <is>
          <t xml:space="preserve">HTC-32446004197477</t>
        </is>
      </c>
      <c r="B797" t="inlineStr">
        <is>
          <t xml:space="preserve">Ático en Las Gaviotas - Carvajal</t>
        </is>
      </c>
      <c r="C797" t="inlineStr">
        <is>
          <t xml:space="preserve">Fuengirola</t>
        </is>
      </c>
      <c r="D797">
        <v>881000</v>
      </c>
      <c r="E797" t="inlineStr">
        <is>
          <t xml:space="preserve">101.00</t>
        </is>
      </c>
      <c r="F797">
        <v>8722.7722772277</v>
      </c>
      <c r="G797">
        <v>4540</v>
      </c>
      <c r="H797">
        <v>458540</v>
      </c>
      <c r="I797">
        <v>-422460</v>
      </c>
      <c r="J797">
        <v>-0.92131547956558</v>
      </c>
      <c r="K797">
        <f>IFERROR(ROUND(D797-MAX(I797,0)*03_Assumptions!$B$37,0),"")</f>
      </c>
      <c r="L797">
        <v>0</v>
      </c>
      <c r="M797"/>
      <c r="N797">
        <v>3</v>
      </c>
      <c r="O797"/>
      <c r="P797"/>
      <c r="Q797"/>
      <c r="R797" t="inlineStr">
        <is>
          <t xml:space="preserve">Habitaclia</t>
        </is>
      </c>
    </row>
    <row r="798">
      <c r="A798" t="inlineStr">
        <is>
          <t xml:space="preserve">HTC-24716000006021</t>
        </is>
      </c>
      <c r="B798" t="inlineStr">
        <is>
          <t xml:space="preserve">Apartamento Calle pepe carleton #planta 2. Seafront luxury apartment in the golden mile of marbella</t>
        </is>
      </c>
      <c r="C798" t="inlineStr">
        <is>
          <t xml:space="preserve">Marbella</t>
        </is>
      </c>
      <c r="D798">
        <v>1210000</v>
      </c>
      <c r="E798" t="inlineStr">
        <is>
          <t xml:space="preserve">127.00</t>
        </is>
      </c>
      <c r="F798">
        <v>9527.5590551181</v>
      </c>
      <c r="G798">
        <v>4951.92</v>
      </c>
      <c r="H798">
        <v>628894</v>
      </c>
      <c r="I798">
        <v>-581106</v>
      </c>
      <c r="J798">
        <v>-0.92401312119705</v>
      </c>
      <c r="K798">
        <f>IFERROR(ROUND(D798-MAX(I798,0)*03_Assumptions!$B$37,0),"")</f>
      </c>
      <c r="L798">
        <v>0</v>
      </c>
      <c r="M798"/>
      <c r="N798">
        <v>3</v>
      </c>
      <c r="O798"/>
      <c r="P798"/>
      <c r="Q798"/>
      <c r="R798" t="inlineStr">
        <is>
          <t xml:space="preserve">Habitaclia</t>
        </is>
      </c>
    </row>
    <row r="799">
      <c r="A799" t="inlineStr">
        <is>
          <t xml:space="preserve">YAE-jht::real-estate::63654-112334081</t>
        </is>
      </c>
      <c r="B799" t="inlineStr">
        <is>
          <t xml:space="preserve">Dúplex en venta en calle Tres F, Los Naranjos en Nueva Andalucía en Marbella</t>
        </is>
      </c>
      <c r="C799" t="inlineStr">
        <is>
          <t xml:space="preserve">Marbella</t>
        </is>
      </c>
      <c r="D799">
        <v>2595000</v>
      </c>
      <c r="E799" t="inlineStr">
        <is>
          <t xml:space="preserve">272.00</t>
        </is>
      </c>
      <c r="F799">
        <v>9540.4411764706</v>
      </c>
      <c r="G799">
        <v>4951.92</v>
      </c>
      <c r="H799">
        <v>1346922</v>
      </c>
      <c r="I799">
        <v>-1248078</v>
      </c>
      <c r="J799">
        <v>-0.92661456091185</v>
      </c>
      <c r="K799">
        <f>IFERROR(ROUND(D799-MAX(I799,0)*03_Assumptions!$B$37,0),"")</f>
      </c>
      <c r="L799">
        <v>0</v>
      </c>
      <c r="M799"/>
      <c r="N799">
        <v>3</v>
      </c>
      <c r="O799"/>
      <c r="P799"/>
      <c r="Q799"/>
      <c r="R799" t="inlineStr">
        <is>
          <t xml:space="preserve">Yaencontre</t>
        </is>
      </c>
    </row>
    <row r="800">
      <c r="A800" t="inlineStr">
        <is>
          <t xml:space="preserve">IDL-112401503</t>
        </is>
      </c>
      <c r="B800" t="inlineStr">
        <is>
          <t xml:space="preserve">Flat / apartment in Puerto Banús, Marbella</t>
        </is>
      </c>
      <c r="C800" t="inlineStr">
        <is>
          <t xml:space="preserve">Marbella</t>
        </is>
      </c>
      <c r="D800">
        <v>1499000</v>
      </c>
      <c r="E800" t="inlineStr">
        <is>
          <t xml:space="preserve">156.00</t>
        </is>
      </c>
      <c r="F800">
        <v>9608.9743589744</v>
      </c>
      <c r="G800">
        <v>4951.92</v>
      </c>
      <c r="H800">
        <v>772500</v>
      </c>
      <c r="I800">
        <v>-726500</v>
      </c>
      <c r="J800">
        <v>-0.94045428015282</v>
      </c>
      <c r="K800">
        <f>IFERROR(ROUND(D800-MAX(I800,0)*03_Assumptions!$B$37,0),"")</f>
      </c>
      <c r="L800">
        <v>0</v>
      </c>
      <c r="M800"/>
      <c r="N800">
        <v>3</v>
      </c>
      <c r="O800">
        <v>0</v>
      </c>
      <c r="P800"/>
      <c r="Q800"/>
      <c r="R800" t="inlineStr">
        <is>
          <t xml:space="preserve">Idealista</t>
        </is>
      </c>
    </row>
    <row r="801">
      <c r="A801" t="inlineStr">
        <is>
          <t xml:space="preserve">HTC-23526000001036</t>
        </is>
      </c>
      <c r="B801" t="inlineStr">
        <is>
          <t xml:space="preserve">Ático en Nueva Alcántara. Impresionante apartamento cerca de la playa en san pedro de alcá</t>
        </is>
      </c>
      <c r="C801" t="inlineStr">
        <is>
          <t xml:space="preserve">Marbella</t>
        </is>
      </c>
      <c r="D801">
        <v>1545000</v>
      </c>
      <c r="E801" t="inlineStr">
        <is>
          <t xml:space="preserve">160.00</t>
        </is>
      </c>
      <c r="F801">
        <v>9656.25</v>
      </c>
      <c r="G801">
        <v>4951.92</v>
      </c>
      <c r="H801">
        <v>792307</v>
      </c>
      <c r="I801">
        <v>-752693</v>
      </c>
      <c r="J801">
        <v>-0.95000121165124</v>
      </c>
      <c r="K801">
        <f>IFERROR(ROUND(D801-MAX(I801,0)*03_Assumptions!$B$37,0),"")</f>
      </c>
      <c r="L801">
        <v>0</v>
      </c>
      <c r="M801"/>
      <c r="N801">
        <v>3</v>
      </c>
      <c r="O801"/>
      <c r="P801"/>
      <c r="Q801"/>
      <c r="R801" t="inlineStr">
        <is>
          <t xml:space="preserve">Habitaclia</t>
        </is>
      </c>
    </row>
    <row r="802">
      <c r="A802" t="inlineStr">
        <is>
          <t xml:space="preserve">HTC-23972000001863</t>
        </is>
      </c>
      <c r="B802" t="inlineStr">
        <is>
          <t xml:space="preserve">Piso Avenida duque de ahumada. Primera línea de playa en marbella centro</t>
        </is>
      </c>
      <c r="C802" t="inlineStr">
        <is>
          <t xml:space="preserve">Marbella</t>
        </is>
      </c>
      <c r="D802">
        <v>1475000</v>
      </c>
      <c r="E802" t="inlineStr">
        <is>
          <t xml:space="preserve">152.00</t>
        </is>
      </c>
      <c r="F802">
        <v>9703.9473684211</v>
      </c>
      <c r="G802">
        <v>4951.92</v>
      </c>
      <c r="H802">
        <v>752692</v>
      </c>
      <c r="I802">
        <v>-722308</v>
      </c>
      <c r="J802">
        <v>-0.9596333075698</v>
      </c>
      <c r="K802">
        <f>IFERROR(ROUND(D802-MAX(I802,0)*03_Assumptions!$B$37,0),"")</f>
      </c>
      <c r="L802">
        <v>0</v>
      </c>
      <c r="M802"/>
      <c r="N802">
        <v>3</v>
      </c>
      <c r="O802"/>
      <c r="P802"/>
      <c r="Q802"/>
      <c r="R802" t="inlineStr">
        <is>
          <t xml:space="preserve">Habitaclia</t>
        </is>
      </c>
    </row>
    <row r="803">
      <c r="A803" t="inlineStr">
        <is>
          <t xml:space="preserve">FTC-184124742</t>
        </is>
      </c>
      <c r="B803" t="inlineStr">
        <is>
          <t xml:space="preserve">Apartamento con ascensor en Ponzano, Ríos Rosas - Nuevos Ministerios</t>
        </is>
      </c>
      <c r="C803" t="inlineStr">
        <is>
          <t xml:space="preserve">Madrid Capital</t>
        </is>
      </c>
      <c r="D803">
        <v>2600</v>
      </c>
      <c r="E803" t="inlineStr">
        <is>
          <t xml:space="preserve">50.00</t>
        </is>
      </c>
      <c r="F803">
        <v>52</v>
      </c>
      <c r="G803">
        <v>26.5</v>
      </c>
      <c r="H803">
        <v>1325</v>
      </c>
      <c r="I803">
        <v>-1275</v>
      </c>
      <c r="J803">
        <v>-0.9622641509434</v>
      </c>
      <c r="K803">
        <f>IFERROR(ROUND(D803-MAX(I803,0)*03_Assumptions!$B$37,0),"")</f>
      </c>
      <c r="L803">
        <v>0</v>
      </c>
      <c r="M803"/>
      <c r="N803">
        <v>4</v>
      </c>
      <c r="O803"/>
      <c r="P803"/>
      <c r="Q803"/>
      <c r="R803" t="inlineStr">
        <is>
          <t xml:space="preserve">Fotocasa</t>
        </is>
      </c>
    </row>
    <row r="804">
      <c r="A804" t="inlineStr">
        <is>
          <t xml:space="preserve">FTC-186691842</t>
        </is>
      </c>
      <c r="B804" t="inlineStr">
        <is>
          <t xml:space="preserve">Planta baja con terraza en Las Lomas de Río Verde</t>
        </is>
      </c>
      <c r="C804" t="inlineStr">
        <is>
          <t xml:space="preserve">Marbella</t>
        </is>
      </c>
      <c r="D804">
        <v>5350000</v>
      </c>
      <c r="E804" t="inlineStr">
        <is>
          <t xml:space="preserve">548.00</t>
        </is>
      </c>
      <c r="F804">
        <v>9762.7737226277</v>
      </c>
      <c r="G804">
        <v>4951.92</v>
      </c>
      <c r="H804">
        <v>2713652</v>
      </c>
      <c r="I804">
        <v>-2636348</v>
      </c>
      <c r="J804">
        <v>-0.97151281172308</v>
      </c>
      <c r="K804">
        <f>IFERROR(ROUND(D804-MAX(I804,0)*03_Assumptions!$B$37,0),"")</f>
      </c>
      <c r="L804">
        <v>0</v>
      </c>
      <c r="M804"/>
      <c r="N804">
        <v>3</v>
      </c>
      <c r="O804"/>
      <c r="P804"/>
      <c r="Q804"/>
      <c r="R804" t="inlineStr">
        <is>
          <t xml:space="preserve">Fotocasa</t>
        </is>
      </c>
    </row>
    <row r="805">
      <c r="A805" t="inlineStr">
        <is>
          <t xml:space="preserve">YAE-jht::real-estate::93070-112331657</t>
        </is>
      </c>
      <c r="B805" t="inlineStr">
        <is>
          <t xml:space="preserve">Piso en venta en urbanización Monte Paraíso, Lomas de Marbella Club en Nagüeles-Milla de Oro en Marbella</t>
        </is>
      </c>
      <c r="C805" t="inlineStr">
        <is>
          <t xml:space="preserve">Marbella</t>
        </is>
      </c>
      <c r="D805">
        <v>1650000</v>
      </c>
      <c r="E805" t="inlineStr">
        <is>
          <t xml:space="preserve">168.00</t>
        </is>
      </c>
      <c r="F805">
        <v>9821.4285714286</v>
      </c>
      <c r="G805">
        <v>4951.92</v>
      </c>
      <c r="H805">
        <v>831923</v>
      </c>
      <c r="I805">
        <v>-818077</v>
      </c>
      <c r="J805">
        <v>-0.98335768175346</v>
      </c>
      <c r="K805">
        <f>IFERROR(ROUND(D805-MAX(I805,0)*03_Assumptions!$B$37,0),"")</f>
      </c>
      <c r="L805">
        <v>0</v>
      </c>
      <c r="M805"/>
      <c r="N805">
        <v>3</v>
      </c>
      <c r="O805"/>
      <c r="P805"/>
      <c r="Q805"/>
      <c r="R805" t="inlineStr">
        <is>
          <t xml:space="preserve">Yaencontre</t>
        </is>
      </c>
    </row>
    <row r="806">
      <c r="A806" t="inlineStr">
        <is>
          <t xml:space="preserve">IDL-112399153</t>
        </is>
      </c>
      <c r="B806" t="inlineStr">
        <is>
          <t xml:space="preserve">Studio in Calle Camilo José Cela, 6, Playa de la Fontanilla, Marbella</t>
        </is>
      </c>
      <c r="C806" t="inlineStr">
        <is>
          <t xml:space="preserve">Marbella</t>
        </is>
      </c>
      <c r="D806">
        <v>305000</v>
      </c>
      <c r="E806" t="inlineStr">
        <is>
          <t xml:space="preserve">31.00</t>
        </is>
      </c>
      <c r="F806">
        <v>9838.7096774194</v>
      </c>
      <c r="G806">
        <v>4951.92</v>
      </c>
      <c r="H806">
        <v>153510</v>
      </c>
      <c r="I806">
        <v>-151490</v>
      </c>
      <c r="J806">
        <v>-0.98684746066563</v>
      </c>
      <c r="K806">
        <f>IFERROR(ROUND(D806-MAX(I806,0)*03_Assumptions!$B$37,0),"")</f>
      </c>
      <c r="L806">
        <v>0</v>
      </c>
      <c r="M806"/>
      <c r="N806">
        <v>4</v>
      </c>
      <c r="O806">
        <v>0</v>
      </c>
      <c r="P806" t="inlineStr">
        <is>
          <t xml:space="preserve">Investment Opportunity with Tourist License</t>
        </is>
      </c>
      <c r="Q806"/>
      <c r="R806" t="inlineStr">
        <is>
          <t xml:space="preserve">Idealista</t>
        </is>
      </c>
    </row>
    <row r="807">
      <c r="A807" t="inlineStr">
        <is>
          <t xml:space="preserve">IDL-112390468</t>
        </is>
      </c>
      <c r="B807" t="inlineStr">
        <is>
          <t xml:space="preserve">Penthouse in Playa de los Boliches, Fuengirola</t>
        </is>
      </c>
      <c r="C807" t="inlineStr">
        <is>
          <t xml:space="preserve">Fuengirola</t>
        </is>
      </c>
      <c r="D807">
        <v>1275000</v>
      </c>
      <c r="E807" t="inlineStr">
        <is>
          <t xml:space="preserve">141.00</t>
        </is>
      </c>
      <c r="F807">
        <v>9042.5531914894</v>
      </c>
      <c r="G807">
        <v>4540</v>
      </c>
      <c r="H807">
        <v>640140</v>
      </c>
      <c r="I807">
        <v>-634860</v>
      </c>
      <c r="J807">
        <v>-0.99175180429281</v>
      </c>
      <c r="K807">
        <f>IFERROR(ROUND(D807-MAX(I807,0)*03_Assumptions!$B$37,0),"")</f>
      </c>
      <c r="L807">
        <v>0</v>
      </c>
      <c r="M807"/>
      <c r="N807">
        <v>3</v>
      </c>
      <c r="O807"/>
      <c r="P807"/>
      <c r="Q807"/>
      <c r="R807" t="inlineStr">
        <is>
          <t xml:space="preserve">Idealista</t>
        </is>
      </c>
    </row>
    <row r="808">
      <c r="A808" t="inlineStr">
        <is>
          <t xml:space="preserve">YAE-jht::real-estate::93070-112339371</t>
        </is>
      </c>
      <c r="B808" t="inlineStr">
        <is>
          <t xml:space="preserve">Piso en venta en urbanización Monte Paraíso, Lomas de Marbella Club en Nagüeles-Milla de Oro en Marbella</t>
        </is>
      </c>
      <c r="C808" t="inlineStr">
        <is>
          <t xml:space="preserve">Marbella</t>
        </is>
      </c>
      <c r="D808">
        <v>1700000</v>
      </c>
      <c r="E808" t="inlineStr">
        <is>
          <t xml:space="preserve">169.00</t>
        </is>
      </c>
      <c r="F808">
        <v>10059.171597633</v>
      </c>
      <c r="G808">
        <v>4951.92</v>
      </c>
      <c r="H808">
        <v>836874</v>
      </c>
      <c r="I808">
        <v>-863126</v>
      </c>
      <c r="J808">
        <v>-1.0313679537701</v>
      </c>
      <c r="K808">
        <f>IFERROR(ROUND(D808-MAX(I808,0)*03_Assumptions!$B$37,0),"")</f>
      </c>
      <c r="L808">
        <v>0</v>
      </c>
      <c r="M808"/>
      <c r="N808">
        <v>3</v>
      </c>
      <c r="O808"/>
      <c r="P808"/>
      <c r="Q808"/>
      <c r="R808" t="inlineStr">
        <is>
          <t xml:space="preserve">Yaencontre</t>
        </is>
      </c>
    </row>
    <row r="809">
      <c r="A809" t="inlineStr">
        <is>
          <t xml:space="preserve">YAE-jht::real-estate::79746-112321809</t>
        </is>
      </c>
      <c r="B809" t="inlineStr">
        <is>
          <t xml:space="preserve">Piso en venta, Playa de la Fontanilla en Marbella Pueblo en Marbella</t>
        </is>
      </c>
      <c r="C809" t="inlineStr">
        <is>
          <t xml:space="preserve">Marbella</t>
        </is>
      </c>
      <c r="D809">
        <v>2200000</v>
      </c>
      <c r="E809" t="inlineStr">
        <is>
          <t xml:space="preserve">217.00</t>
        </is>
      </c>
      <c r="F809">
        <v>10138.248847926</v>
      </c>
      <c r="G809">
        <v>4951.92</v>
      </c>
      <c r="H809">
        <v>1074567</v>
      </c>
      <c r="I809">
        <v>-1125433</v>
      </c>
      <c r="J809">
        <v>-1.04733696181</v>
      </c>
      <c r="K809">
        <f>IFERROR(ROUND(D809-MAX(I809,0)*03_Assumptions!$B$37,0),"")</f>
      </c>
      <c r="L809">
        <v>0</v>
      </c>
      <c r="M809"/>
      <c r="N809">
        <v>3</v>
      </c>
      <c r="O809"/>
      <c r="P809"/>
      <c r="Q809"/>
      <c r="R809" t="inlineStr">
        <is>
          <t xml:space="preserve">Yaencontre</t>
        </is>
      </c>
    </row>
    <row r="810">
      <c r="A810" t="inlineStr">
        <is>
          <t xml:space="preserve">YAE-jht::real-estate::42996-112380563</t>
        </is>
      </c>
      <c r="B810" t="inlineStr">
        <is>
          <t xml:space="preserve">Ático en venta en urbanización Lugar Real de Zaragoza, Real de Zaragoza en Elviria-Cabopino en Marbella</t>
        </is>
      </c>
      <c r="C810" t="inlineStr">
        <is>
          <t xml:space="preserve">Marbella</t>
        </is>
      </c>
      <c r="D810">
        <v>1300000</v>
      </c>
      <c r="E810" t="inlineStr">
        <is>
          <t xml:space="preserve">127.00</t>
        </is>
      </c>
      <c r="F810">
        <v>10236.220472441</v>
      </c>
      <c r="G810">
        <v>4951.92</v>
      </c>
      <c r="H810">
        <v>628894</v>
      </c>
      <c r="I810">
        <v>-671106</v>
      </c>
      <c r="J810">
        <v>-1.0671215351704</v>
      </c>
      <c r="K810">
        <f>IFERROR(ROUND(D810-MAX(I810,0)*03_Assumptions!$B$37,0),"")</f>
      </c>
      <c r="L810">
        <v>0</v>
      </c>
      <c r="M810"/>
      <c r="N810">
        <v>3</v>
      </c>
      <c r="O810"/>
      <c r="P810"/>
      <c r="Q810"/>
      <c r="R810" t="inlineStr">
        <is>
          <t xml:space="preserve">Yaencontre</t>
        </is>
      </c>
    </row>
    <row r="811">
      <c r="A811" t="inlineStr">
        <is>
          <t xml:space="preserve">HTC-59216000000016</t>
        </is>
      </c>
      <c r="B811" t="inlineStr">
        <is>
          <t xml:space="preserve">Apartamento en Cabopino - Artola</t>
        </is>
      </c>
      <c r="C811" t="inlineStr">
        <is>
          <t xml:space="preserve">Marbella</t>
        </is>
      </c>
      <c r="D811">
        <v>2950000</v>
      </c>
      <c r="E811" t="inlineStr">
        <is>
          <t xml:space="preserve">288.00</t>
        </is>
      </c>
      <c r="F811">
        <v>10243.055555556</v>
      </c>
      <c r="G811">
        <v>4951.92</v>
      </c>
      <c r="H811">
        <v>1426153</v>
      </c>
      <c r="I811">
        <v>-1523847</v>
      </c>
      <c r="J811">
        <v>-1.068501824657</v>
      </c>
      <c r="K811">
        <f>IFERROR(ROUND(D811-MAX(I811,0)*03_Assumptions!$B$37,0),"")</f>
      </c>
      <c r="L811">
        <v>0</v>
      </c>
      <c r="M811"/>
      <c r="N811">
        <v>3</v>
      </c>
      <c r="O811"/>
      <c r="P811"/>
      <c r="Q811"/>
      <c r="R811" t="inlineStr">
        <is>
          <t xml:space="preserve">Habitaclia</t>
        </is>
      </c>
    </row>
    <row r="812">
      <c r="A812" t="inlineStr">
        <is>
          <t xml:space="preserve">FTC-20736568</t>
        </is>
      </c>
      <c r="B812" t="inlineStr">
        <is>
          <t xml:space="preserve">Obra Nueva  · Apartamento con terraza en Cabopino - Artola</t>
        </is>
      </c>
      <c r="C812" t="inlineStr">
        <is>
          <t xml:space="preserve">Marbella</t>
        </is>
      </c>
      <c r="D812">
        <v>2950000</v>
      </c>
      <c r="E812" t="inlineStr">
        <is>
          <t xml:space="preserve">288.00</t>
        </is>
      </c>
      <c r="F812">
        <v>10243.055555556</v>
      </c>
      <c r="G812">
        <v>4951.92</v>
      </c>
      <c r="H812">
        <v>1426153</v>
      </c>
      <c r="I812">
        <v>-1523847</v>
      </c>
      <c r="J812">
        <v>-1.068501824657</v>
      </c>
      <c r="K812">
        <f>IFERROR(ROUND(D812-MAX(I812,0)*03_Assumptions!$B$37,0),"")</f>
      </c>
      <c r="L812">
        <v>0</v>
      </c>
      <c r="M812"/>
      <c r="N812">
        <v>4</v>
      </c>
      <c r="O812"/>
      <c r="P812"/>
      <c r="Q812"/>
      <c r="R812" t="inlineStr">
        <is>
          <t xml:space="preserve">Fotocasa</t>
        </is>
      </c>
    </row>
    <row r="813">
      <c r="A813" t="inlineStr">
        <is>
          <t xml:space="preserve">IDL-112400569</t>
        </is>
      </c>
      <c r="B813" t="inlineStr">
        <is>
          <t xml:space="preserve">Detached house in Avenida Calderón de la Barca, Las Brisas, Marbella</t>
        </is>
      </c>
      <c r="C813" t="inlineStr">
        <is>
          <t xml:space="preserve">Marbella</t>
        </is>
      </c>
      <c r="D813">
        <v>9950000</v>
      </c>
      <c r="E813" t="inlineStr">
        <is>
          <t xml:space="preserve">965.00</t>
        </is>
      </c>
      <c r="F813">
        <v>10310.880829016</v>
      </c>
      <c r="G813">
        <v>4951.92</v>
      </c>
      <c r="H813">
        <v>4778603</v>
      </c>
      <c r="I813">
        <v>-5171397</v>
      </c>
      <c r="J813">
        <v>-1.0821985874197</v>
      </c>
      <c r="K813">
        <f>IFERROR(ROUND(D813-MAX(I813,0)*03_Assumptions!$B$37,0),"")</f>
      </c>
      <c r="L813">
        <v>0</v>
      </c>
      <c r="M813"/>
      <c r="N813">
        <v>3</v>
      </c>
      <c r="O813"/>
      <c r="P813"/>
      <c r="Q813"/>
      <c r="R813" t="inlineStr">
        <is>
          <t xml:space="preserve">Idealista</t>
        </is>
      </c>
    </row>
    <row r="814">
      <c r="A814" t="inlineStr">
        <is>
          <t xml:space="preserve">YAE-jht::real-estate::92714-112361751</t>
        </is>
      </c>
      <c r="B814" t="inlineStr">
        <is>
          <t xml:space="preserve">Piso en venta, Nueva Andalucía en Nueva Andalucía en Marbella</t>
        </is>
      </c>
      <c r="C814" t="inlineStr">
        <is>
          <t xml:space="preserve">Marbella</t>
        </is>
      </c>
      <c r="D814">
        <v>1950000</v>
      </c>
      <c r="E814" t="inlineStr">
        <is>
          <t xml:space="preserve">188.00</t>
        </is>
      </c>
      <c r="F814">
        <v>10372.340425532</v>
      </c>
      <c r="G814">
        <v>4951.92</v>
      </c>
      <c r="H814">
        <v>930961</v>
      </c>
      <c r="I814">
        <v>-1019039</v>
      </c>
      <c r="J814">
        <v>-1.0946098534572</v>
      </c>
      <c r="K814">
        <f>IFERROR(ROUND(D814-MAX(I814,0)*03_Assumptions!$B$37,0),"")</f>
      </c>
      <c r="L814">
        <v>0</v>
      </c>
      <c r="M814"/>
      <c r="N814">
        <v>3</v>
      </c>
      <c r="O814"/>
      <c r="P814"/>
      <c r="Q814"/>
      <c r="R814" t="inlineStr">
        <is>
          <t xml:space="preserve">Yaencontre</t>
        </is>
      </c>
    </row>
    <row r="815">
      <c r="A815" t="inlineStr">
        <is>
          <t xml:space="preserve">IDL-112402743</t>
        </is>
      </c>
      <c r="B815" t="inlineStr">
        <is>
          <t xml:space="preserve">Detached house in Guadalmina Alta, Marbella</t>
        </is>
      </c>
      <c r="C815" t="inlineStr">
        <is>
          <t xml:space="preserve">Marbella</t>
        </is>
      </c>
      <c r="D815">
        <v>2750000</v>
      </c>
      <c r="E815" t="inlineStr">
        <is>
          <t xml:space="preserve">265.00</t>
        </is>
      </c>
      <c r="F815">
        <v>10377.358490566</v>
      </c>
      <c r="G815">
        <v>4951.92</v>
      </c>
      <c r="H815">
        <v>1312259</v>
      </c>
      <c r="I815">
        <v>-1437741</v>
      </c>
      <c r="J815">
        <v>-1.0956232109093</v>
      </c>
      <c r="K815">
        <f>IFERROR(ROUND(D815-MAX(I815,0)*03_Assumptions!$B$37,0),"")</f>
      </c>
      <c r="L815">
        <v>0</v>
      </c>
      <c r="M815"/>
      <c r="N815">
        <v>3</v>
      </c>
      <c r="O815"/>
      <c r="P815"/>
      <c r="Q815"/>
      <c r="R815" t="inlineStr">
        <is>
          <t xml:space="preserve">Idealista</t>
        </is>
      </c>
    </row>
    <row r="816">
      <c r="A816" t="inlineStr">
        <is>
          <t xml:space="preserve">HTC-23149000000342</t>
        </is>
      </c>
      <c r="B816" t="inlineStr">
        <is>
          <t xml:space="preserve">Apartamento en Londres-nva andalucia d 2. Apartamento de lujo en primera línea de golf en los granados gol</t>
        </is>
      </c>
      <c r="C816" t="inlineStr">
        <is>
          <t xml:space="preserve">Marbella</t>
        </is>
      </c>
      <c r="D816">
        <v>1249000</v>
      </c>
      <c r="E816" t="inlineStr">
        <is>
          <t xml:space="preserve">120.00</t>
        </is>
      </c>
      <c r="F816">
        <v>10408.333333333</v>
      </c>
      <c r="G816">
        <v>4951.92</v>
      </c>
      <c r="H816">
        <v>594230</v>
      </c>
      <c r="I816">
        <v>-654770</v>
      </c>
      <c r="J816">
        <v>-1.1018783286752</v>
      </c>
      <c r="K816">
        <f>IFERROR(ROUND(D816-MAX(I816,0)*03_Assumptions!$B$37,0),"")</f>
      </c>
      <c r="L816">
        <v>0</v>
      </c>
      <c r="M816"/>
      <c r="N816">
        <v>3</v>
      </c>
      <c r="O816"/>
      <c r="P816"/>
      <c r="Q816"/>
      <c r="R816" t="inlineStr">
        <is>
          <t xml:space="preserve">Habitaclia</t>
        </is>
      </c>
    </row>
    <row r="817">
      <c r="A817" t="inlineStr">
        <is>
          <t xml:space="preserve">IDL-112395526</t>
        </is>
      </c>
      <c r="B817" t="inlineStr">
        <is>
          <t xml:space="preserve">Detached house in Calle Pizarra, 27, Sierra Blanca, Marbella</t>
        </is>
      </c>
      <c r="C817" t="inlineStr">
        <is>
          <t xml:space="preserve">Marbella</t>
        </is>
      </c>
      <c r="D817">
        <v>4500000</v>
      </c>
      <c r="E817" t="inlineStr">
        <is>
          <t xml:space="preserve">430.00</t>
        </is>
      </c>
      <c r="F817">
        <v>10465.11627907</v>
      </c>
      <c r="G817">
        <v>4951.92</v>
      </c>
      <c r="H817">
        <v>2129326</v>
      </c>
      <c r="I817">
        <v>-2370674</v>
      </c>
      <c r="J817">
        <v>-1.1133451830946</v>
      </c>
      <c r="K817">
        <f>IFERROR(ROUND(D817-MAX(I817,0)*03_Assumptions!$B$37,0),"")</f>
      </c>
      <c r="L817">
        <v>0</v>
      </c>
      <c r="M817"/>
      <c r="N817">
        <v>4</v>
      </c>
      <c r="O817"/>
      <c r="P817"/>
      <c r="Q817"/>
      <c r="R817" t="inlineStr">
        <is>
          <t xml:space="preserve">Idealista</t>
        </is>
      </c>
    </row>
    <row r="818">
      <c r="A818" t="inlineStr">
        <is>
          <t xml:space="preserve">IDL-112033044</t>
        </is>
      </c>
      <c r="B818" t="inlineStr">
        <is>
          <t xml:space="preserve">Detached house in Calle 18b Nva Andaluc, Nueva Andalucía, Marbella</t>
        </is>
      </c>
      <c r="C818" t="inlineStr">
        <is>
          <t xml:space="preserve">Marbella</t>
        </is>
      </c>
      <c r="D818">
        <v>2775000</v>
      </c>
      <c r="E818" t="inlineStr">
        <is>
          <t xml:space="preserve">264.00</t>
        </is>
      </c>
      <c r="F818">
        <v>10511.363636364</v>
      </c>
      <c r="G818">
        <v>4951.92</v>
      </c>
      <c r="H818">
        <v>1307307</v>
      </c>
      <c r="I818">
        <v>-1467693</v>
      </c>
      <c r="J818">
        <v>-1.1226844610502</v>
      </c>
      <c r="K818">
        <f>IFERROR(ROUND(D818-MAX(I818,0)*03_Assumptions!$B$37,0),"")</f>
      </c>
      <c r="L818">
        <v>0</v>
      </c>
      <c r="M818"/>
      <c r="N818">
        <v>4</v>
      </c>
      <c r="O818"/>
      <c r="P818"/>
      <c r="Q818"/>
      <c r="R818" t="inlineStr">
        <is>
          <t xml:space="preserve">Idealista</t>
        </is>
      </c>
    </row>
    <row r="819">
      <c r="A819" t="inlineStr">
        <is>
          <t xml:space="preserve">IDL-112399515</t>
        </is>
      </c>
      <c r="B819" t="inlineStr">
        <is>
          <t xml:space="preserve">Penthouse in Calle Montemenor, Sierra Blanca, Marbella</t>
        </is>
      </c>
      <c r="C819" t="inlineStr">
        <is>
          <t xml:space="preserve">Marbella</t>
        </is>
      </c>
      <c r="D819">
        <v>2695000</v>
      </c>
      <c r="E819" t="inlineStr">
        <is>
          <t xml:space="preserve">256.00</t>
        </is>
      </c>
      <c r="F819">
        <v>10527.34375</v>
      </c>
      <c r="G819">
        <v>4951.92</v>
      </c>
      <c r="H819">
        <v>1267692</v>
      </c>
      <c r="I819">
        <v>-1427308</v>
      </c>
      <c r="J819">
        <v>-1.1259115151295</v>
      </c>
      <c r="K819">
        <f>IFERROR(ROUND(D819-MAX(I819,0)*03_Assumptions!$B$37,0),"")</f>
      </c>
      <c r="L819">
        <v>0</v>
      </c>
      <c r="M819"/>
      <c r="N819">
        <v>4</v>
      </c>
      <c r="O819">
        <v>0</v>
      </c>
      <c r="P819"/>
      <c r="Q819"/>
      <c r="R819" t="inlineStr">
        <is>
          <t xml:space="preserve">Idealista</t>
        </is>
      </c>
    </row>
    <row r="820">
      <c r="A820" t="inlineStr">
        <is>
          <t xml:space="preserve">YAE-jht::real-estate::87253-112357115</t>
        </is>
      </c>
      <c r="B820" t="inlineStr">
        <is>
          <t xml:space="preserve">Piso en venta, Alto de los Monteros en Rio Real-Los Monteros en Marbella</t>
        </is>
      </c>
      <c r="C820" t="inlineStr">
        <is>
          <t xml:space="preserve">Marbella</t>
        </is>
      </c>
      <c r="D820">
        <v>1295000</v>
      </c>
      <c r="E820" t="inlineStr">
        <is>
          <t xml:space="preserve">123.00</t>
        </is>
      </c>
      <c r="F820">
        <v>10528.455284553</v>
      </c>
      <c r="G820">
        <v>4951.92</v>
      </c>
      <c r="H820">
        <v>609086</v>
      </c>
      <c r="I820">
        <v>-685914</v>
      </c>
      <c r="J820">
        <v>-1.126135980499</v>
      </c>
      <c r="K820">
        <f>IFERROR(ROUND(D820-MAX(I820,0)*03_Assumptions!$B$37,0),"")</f>
      </c>
      <c r="L820">
        <v>0</v>
      </c>
      <c r="M820"/>
      <c r="N820">
        <v>3</v>
      </c>
      <c r="O820"/>
      <c r="P820"/>
      <c r="Q820"/>
      <c r="R820" t="inlineStr">
        <is>
          <t xml:space="preserve">Yaencontre</t>
        </is>
      </c>
    </row>
    <row r="821">
      <c r="A821" t="inlineStr">
        <is>
          <t xml:space="preserve">YAE-jht::real-estate::63654-112333910</t>
        </is>
      </c>
      <c r="B821" t="inlineStr">
        <is>
          <t xml:space="preserve">Piso en venta en calle De Las Adelfas, Nueva Andalucía en Nueva Andalucía en Marbella</t>
        </is>
      </c>
      <c r="C821" t="inlineStr">
        <is>
          <t xml:space="preserve">Marbella</t>
        </is>
      </c>
      <c r="D821">
        <v>1475000</v>
      </c>
      <c r="E821" t="inlineStr">
        <is>
          <t xml:space="preserve">140.00</t>
        </is>
      </c>
      <c r="F821">
        <v>10535.714285714</v>
      </c>
      <c r="G821">
        <v>4951.92</v>
      </c>
      <c r="H821">
        <v>693269</v>
      </c>
      <c r="I821">
        <v>-781731</v>
      </c>
      <c r="J821">
        <v>-1.1276018767901</v>
      </c>
      <c r="K821">
        <f>IFERROR(ROUND(D821-MAX(I821,0)*03_Assumptions!$B$37,0),"")</f>
      </c>
      <c r="L821">
        <v>0</v>
      </c>
      <c r="M821"/>
      <c r="N821">
        <v>3</v>
      </c>
      <c r="O821"/>
      <c r="P821"/>
      <c r="Q821"/>
      <c r="R821" t="inlineStr">
        <is>
          <t xml:space="preserve">Yaencontre</t>
        </is>
      </c>
    </row>
    <row r="822">
      <c r="A822" t="inlineStr">
        <is>
          <t xml:space="preserve">HTC-23979000001263</t>
        </is>
      </c>
      <c r="B822" t="inlineStr">
        <is>
          <t xml:space="preserve">Apartamento en Puerto Banús. Apartamento de lujo con vistas al mar y en primera línea de play</t>
        </is>
      </c>
      <c r="C822" t="inlineStr">
        <is>
          <t xml:space="preserve">Marbella</t>
        </is>
      </c>
      <c r="D822">
        <v>3850000</v>
      </c>
      <c r="E822" t="inlineStr">
        <is>
          <t xml:space="preserve">365.00</t>
        </is>
      </c>
      <c r="F822">
        <v>10547.945205479</v>
      </c>
      <c r="G822">
        <v>4951.92</v>
      </c>
      <c r="H822">
        <v>1807451</v>
      </c>
      <c r="I822">
        <v>-2042549</v>
      </c>
      <c r="J822">
        <v>-1.1300718116366</v>
      </c>
      <c r="K822">
        <f>IFERROR(ROUND(D822-MAX(I822,0)*03_Assumptions!$B$37,0),"")</f>
      </c>
      <c r="L822">
        <v>0</v>
      </c>
      <c r="M822"/>
      <c r="N822">
        <v>3</v>
      </c>
      <c r="O822"/>
      <c r="P822"/>
      <c r="Q822"/>
      <c r="R822" t="inlineStr">
        <is>
          <t xml:space="preserve">Habitaclia</t>
        </is>
      </c>
    </row>
    <row r="823">
      <c r="A823" t="inlineStr">
        <is>
          <t xml:space="preserve">FTC-190239088</t>
        </is>
      </c>
      <c r="B823" t="inlineStr">
        <is>
          <t xml:space="preserve">Casa o chalet con piscina en  23 Calle los Algarrobos, El Rosario - Ricmar</t>
        </is>
      </c>
      <c r="C823" t="inlineStr">
        <is>
          <t xml:space="preserve">Marbella</t>
        </is>
      </c>
      <c r="D823">
        <v>3695000</v>
      </c>
      <c r="E823" t="inlineStr">
        <is>
          <t xml:space="preserve">345.00</t>
        </is>
      </c>
      <c r="F823">
        <v>10710.144927536</v>
      </c>
      <c r="G823">
        <v>4951.92</v>
      </c>
      <c r="H823">
        <v>1708412</v>
      </c>
      <c r="I823">
        <v>-1986588</v>
      </c>
      <c r="J823">
        <v>-1.1628267273171</v>
      </c>
      <c r="K823">
        <f>IFERROR(ROUND(D823-MAX(I823,0)*03_Assumptions!$B$37,0),"")</f>
      </c>
      <c r="L823">
        <v>0</v>
      </c>
      <c r="M823"/>
      <c r="N823">
        <v>3</v>
      </c>
      <c r="O823"/>
      <c r="P823"/>
      <c r="Q823"/>
      <c r="R823" t="inlineStr">
        <is>
          <t xml:space="preserve">Fotocasa</t>
        </is>
      </c>
    </row>
    <row r="824">
      <c r="A824" t="inlineStr">
        <is>
          <t xml:space="preserve">FTC-189822384</t>
        </is>
      </c>
      <c r="B824" t="inlineStr">
        <is>
          <t xml:space="preserve">Casa o chalet con piscina en  Avenida Calderón de la Barca, Los Naranjos</t>
        </is>
      </c>
      <c r="C824" t="inlineStr">
        <is>
          <t xml:space="preserve">Marbella</t>
        </is>
      </c>
      <c r="D824">
        <v>4400000</v>
      </c>
      <c r="E824" t="inlineStr">
        <is>
          <t xml:space="preserve">402.00</t>
        </is>
      </c>
      <c r="F824">
        <v>10945.273631841</v>
      </c>
      <c r="G824">
        <v>4951.92</v>
      </c>
      <c r="H824">
        <v>1990672</v>
      </c>
      <c r="I824">
        <v>-2409328</v>
      </c>
      <c r="J824">
        <v>-1.2103090582725</v>
      </c>
      <c r="K824">
        <f>IFERROR(ROUND(D824-MAX(I824,0)*03_Assumptions!$B$37,0),"")</f>
      </c>
      <c r="L824">
        <v>0</v>
      </c>
      <c r="M824"/>
      <c r="N824">
        <v>3</v>
      </c>
      <c r="O824"/>
      <c r="P824"/>
      <c r="Q824"/>
      <c r="R824" t="inlineStr">
        <is>
          <t xml:space="preserve">Fotocasa</t>
        </is>
      </c>
    </row>
    <row r="825">
      <c r="A825" t="inlineStr">
        <is>
          <t xml:space="preserve">YAE-jht::real-estate::66585-112334582</t>
        </is>
      </c>
      <c r="B825" t="inlineStr">
        <is>
          <t xml:space="preserve">Piso en venta, Linda Vista-Nueva Alcántara-Cortijo Blanco en San Pedro de Alcántara en Marbella</t>
        </is>
      </c>
      <c r="C825" t="inlineStr">
        <is>
          <t xml:space="preserve">Marbella</t>
        </is>
      </c>
      <c r="D825">
        <v>1495000</v>
      </c>
      <c r="E825" t="inlineStr">
        <is>
          <t xml:space="preserve">135.00</t>
        </is>
      </c>
      <c r="F825">
        <v>11074.074074074</v>
      </c>
      <c r="G825">
        <v>4951.92</v>
      </c>
      <c r="H825">
        <v>668509</v>
      </c>
      <c r="I825">
        <v>-826491</v>
      </c>
      <c r="J825">
        <v>-1.2363192608269</v>
      </c>
      <c r="K825">
        <f>IFERROR(ROUND(D825-MAX(I825,0)*03_Assumptions!$B$37,0),"")</f>
      </c>
      <c r="L825">
        <v>0</v>
      </c>
      <c r="M825"/>
      <c r="N825">
        <v>3</v>
      </c>
      <c r="O825"/>
      <c r="P825"/>
      <c r="Q825"/>
      <c r="R825" t="inlineStr">
        <is>
          <t xml:space="preserve">Yaencontre</t>
        </is>
      </c>
    </row>
    <row r="826">
      <c r="A826" t="inlineStr">
        <is>
          <t xml:space="preserve">YAE-jht::real-estate::76698-112334000</t>
        </is>
      </c>
      <c r="B826" t="inlineStr">
        <is>
          <t xml:space="preserve">Dúplex en venta en urbanización Castiglione, Linda Vista-Nueva Alcántara-Cortijo Blanco en San Pedro de Alcántara en Marbella</t>
        </is>
      </c>
      <c r="C826" t="inlineStr">
        <is>
          <t xml:space="preserve">Marbella</t>
        </is>
      </c>
      <c r="D826">
        <v>1495000</v>
      </c>
      <c r="E826" t="inlineStr">
        <is>
          <t xml:space="preserve">135.00</t>
        </is>
      </c>
      <c r="F826">
        <v>11074.074074074</v>
      </c>
      <c r="G826">
        <v>4951.92</v>
      </c>
      <c r="H826">
        <v>668509</v>
      </c>
      <c r="I826">
        <v>-826491</v>
      </c>
      <c r="J826">
        <v>-1.2363192608269</v>
      </c>
      <c r="K826">
        <f>IFERROR(ROUND(D826-MAX(I826,0)*03_Assumptions!$B$37,0),"")</f>
      </c>
      <c r="L826">
        <v>0</v>
      </c>
      <c r="M826"/>
      <c r="N826">
        <v>3</v>
      </c>
      <c r="O826"/>
      <c r="P826"/>
      <c r="Q826"/>
      <c r="R826" t="inlineStr">
        <is>
          <t xml:space="preserve">Yaencontre</t>
        </is>
      </c>
    </row>
    <row r="827">
      <c r="A827" t="inlineStr">
        <is>
          <t xml:space="preserve">YAE-jht::real-estate::63953-112358320</t>
        </is>
      </c>
      <c r="B827" t="inlineStr">
        <is>
          <t xml:space="preserve">Ático en venta, Nagüeles en Nagüeles-Milla de Oro en Marbella</t>
        </is>
      </c>
      <c r="C827" t="inlineStr">
        <is>
          <t xml:space="preserve">Marbella</t>
        </is>
      </c>
      <c r="D827">
        <v>2595000</v>
      </c>
      <c r="E827" t="inlineStr">
        <is>
          <t xml:space="preserve">233.00</t>
        </is>
      </c>
      <c r="F827">
        <v>11137.339055794</v>
      </c>
      <c r="G827">
        <v>4951.92</v>
      </c>
      <c r="H827">
        <v>1153797</v>
      </c>
      <c r="I827">
        <v>-1441203</v>
      </c>
      <c r="J827">
        <v>-1.249095109734</v>
      </c>
      <c r="K827">
        <f>IFERROR(ROUND(D827-MAX(I827,0)*03_Assumptions!$B$37,0),"")</f>
      </c>
      <c r="L827">
        <v>0</v>
      </c>
      <c r="M827"/>
      <c r="N827">
        <v>3</v>
      </c>
      <c r="O827"/>
      <c r="P827"/>
      <c r="Q827"/>
      <c r="R827" t="inlineStr">
        <is>
          <t xml:space="preserve">Yaencontre</t>
        </is>
      </c>
    </row>
    <row r="828">
      <c r="A828" t="inlineStr">
        <is>
          <t xml:space="preserve">HTC-30039000000466</t>
        </is>
      </c>
      <c r="B828" t="inlineStr">
        <is>
          <t xml:space="preserve">Ático en Urbanizacion banana beach 8. Exclusivo ático en primera línea de playa vistas panorámicas al</t>
        </is>
      </c>
      <c r="C828" t="inlineStr">
        <is>
          <t xml:space="preserve">Marbella</t>
        </is>
      </c>
      <c r="D828">
        <v>1260000</v>
      </c>
      <c r="E828" t="inlineStr">
        <is>
          <t xml:space="preserve">113.00</t>
        </is>
      </c>
      <c r="F828">
        <v>11150.442477876</v>
      </c>
      <c r="G828">
        <v>4951.92</v>
      </c>
      <c r="H828">
        <v>559567</v>
      </c>
      <c r="I828">
        <v>-700433</v>
      </c>
      <c r="J828">
        <v>-1.2517412393326</v>
      </c>
      <c r="K828">
        <f>IFERROR(ROUND(D828-MAX(I828,0)*03_Assumptions!$B$37,0),"")</f>
      </c>
      <c r="L828">
        <v>0</v>
      </c>
      <c r="M828"/>
      <c r="N828">
        <v>3</v>
      </c>
      <c r="O828"/>
      <c r="P828"/>
      <c r="Q828"/>
      <c r="R828" t="inlineStr">
        <is>
          <t xml:space="preserve">Habitaclia</t>
        </is>
      </c>
    </row>
    <row r="829">
      <c r="A829" t="inlineStr">
        <is>
          <t xml:space="preserve">IDL-112400028</t>
        </is>
      </c>
      <c r="B829" t="inlineStr">
        <is>
          <t xml:space="preserve">Detached house in Jacinto-las Chapas, 69, Las Chapas-Alicate Playa, Marbella</t>
        </is>
      </c>
      <c r="C829" t="inlineStr">
        <is>
          <t xml:space="preserve">Marbella</t>
        </is>
      </c>
      <c r="D829">
        <v>4690000</v>
      </c>
      <c r="E829" t="inlineStr">
        <is>
          <t xml:space="preserve">420.00</t>
        </is>
      </c>
      <c r="F829">
        <v>11166.666666667</v>
      </c>
      <c r="G829">
        <v>4951.92</v>
      </c>
      <c r="H829">
        <v>2079806</v>
      </c>
      <c r="I829">
        <v>-2610194</v>
      </c>
      <c r="J829">
        <v>-1.2550175824057</v>
      </c>
      <c r="K829">
        <f>IFERROR(ROUND(D829-MAX(I829,0)*03_Assumptions!$B$37,0),"")</f>
      </c>
      <c r="L829">
        <v>0</v>
      </c>
      <c r="M829"/>
      <c r="N829">
        <v>3</v>
      </c>
      <c r="O829"/>
      <c r="P829" t="inlineStr">
        <is>
          <t xml:space="preserve">A Rare Opportunity in Marbella East</t>
        </is>
      </c>
      <c r="Q829"/>
      <c r="R829" t="inlineStr">
        <is>
          <t xml:space="preserve">Idealista</t>
        </is>
      </c>
    </row>
    <row r="830">
      <c r="A830" t="inlineStr">
        <is>
          <t xml:space="preserve">IDL-112395359</t>
        </is>
      </c>
      <c r="B830" t="inlineStr">
        <is>
          <t xml:space="preserve">Terraced house in Rodeo Alto-Guadaiza-La Campana, Marbella</t>
        </is>
      </c>
      <c r="C830" t="inlineStr">
        <is>
          <t xml:space="preserve">Marbella</t>
        </is>
      </c>
      <c r="D830">
        <v>1395000</v>
      </c>
      <c r="E830" t="inlineStr">
        <is>
          <t xml:space="preserve">124.00</t>
        </is>
      </c>
      <c r="F830">
        <v>11250</v>
      </c>
      <c r="G830">
        <v>4951.92</v>
      </c>
      <c r="H830">
        <v>614038</v>
      </c>
      <c r="I830">
        <v>-780962</v>
      </c>
      <c r="J830">
        <v>-1.2718460718267</v>
      </c>
      <c r="K830">
        <f>IFERROR(ROUND(D830-MAX(I830,0)*03_Assumptions!$B$37,0),"")</f>
      </c>
      <c r="L830">
        <v>0</v>
      </c>
      <c r="M830"/>
      <c r="N830">
        <v>4</v>
      </c>
      <c r="O830"/>
      <c r="P830"/>
      <c r="Q830"/>
      <c r="R830" t="inlineStr">
        <is>
          <t xml:space="preserve">Idealista</t>
        </is>
      </c>
    </row>
    <row r="831">
      <c r="A831" t="inlineStr">
        <is>
          <t xml:space="preserve">YAE-jht::real-estate::63654-112334041</t>
        </is>
      </c>
      <c r="B831" t="inlineStr">
        <is>
          <t xml:space="preserve">Dúplex en venta en avenida De Los Alisos, Cabopino-Artola en Elviria-Cabopino en Marbella</t>
        </is>
      </c>
      <c r="C831" t="inlineStr">
        <is>
          <t xml:space="preserve">Marbella</t>
        </is>
      </c>
      <c r="D831">
        <v>2200000</v>
      </c>
      <c r="E831" t="inlineStr">
        <is>
          <t xml:space="preserve">190.00</t>
        </is>
      </c>
      <c r="F831">
        <v>11578.947368421</v>
      </c>
      <c r="G831">
        <v>4951.92</v>
      </c>
      <c r="H831">
        <v>940865</v>
      </c>
      <c r="I831">
        <v>-1259135</v>
      </c>
      <c r="J831">
        <v>-1.3382743195409</v>
      </c>
      <c r="K831">
        <f>IFERROR(ROUND(D831-MAX(I831,0)*03_Assumptions!$B$37,0),"")</f>
      </c>
      <c r="L831">
        <v>0</v>
      </c>
      <c r="M831"/>
      <c r="N831">
        <v>3</v>
      </c>
      <c r="O831"/>
      <c r="P831"/>
      <c r="Q831"/>
      <c r="R831" t="inlineStr">
        <is>
          <t xml:space="preserve">Yaencontre</t>
        </is>
      </c>
    </row>
    <row r="832">
      <c r="A832" t="inlineStr">
        <is>
          <t xml:space="preserve">YAE-jht::real-estate::43949-112383119</t>
        </is>
      </c>
      <c r="B832" t="inlineStr">
        <is>
          <t xml:space="preserve">Ático en venta, Las Brisas en Nueva Andalucía en Marbella</t>
        </is>
      </c>
      <c r="C832" t="inlineStr">
        <is>
          <t xml:space="preserve">Marbella</t>
        </is>
      </c>
      <c r="D832">
        <v>3480000</v>
      </c>
      <c r="E832" t="inlineStr">
        <is>
          <t xml:space="preserve">300.00</t>
        </is>
      </c>
      <c r="F832">
        <v>11600</v>
      </c>
      <c r="G832">
        <v>4951.92</v>
      </c>
      <c r="H832">
        <v>1485576</v>
      </c>
      <c r="I832">
        <v>-1994424</v>
      </c>
      <c r="J832">
        <v>-1.3425257273946</v>
      </c>
      <c r="K832">
        <f>IFERROR(ROUND(D832-MAX(I832,0)*03_Assumptions!$B$37,0),"")</f>
      </c>
      <c r="L832">
        <v>0</v>
      </c>
      <c r="M832"/>
      <c r="N832">
        <v>3</v>
      </c>
      <c r="O832"/>
      <c r="P832"/>
      <c r="Q832"/>
      <c r="R832" t="inlineStr">
        <is>
          <t xml:space="preserve">Yaencontre</t>
        </is>
      </c>
    </row>
    <row r="833">
      <c r="A833" t="inlineStr">
        <is>
          <t xml:space="preserve">YAE-jht::real-estate::49718-112397990</t>
        </is>
      </c>
      <c r="B833" t="inlineStr">
        <is>
          <t xml:space="preserve">Estudio en venta en calle Camilo Jose Cela, Playa de la Fontanilla en Marbella Pueblo en Marbella</t>
        </is>
      </c>
      <c r="C833" t="inlineStr">
        <is>
          <t xml:space="preserve">Marbella</t>
        </is>
      </c>
      <c r="D833">
        <v>360000</v>
      </c>
      <c r="E833" t="inlineStr">
        <is>
          <t xml:space="preserve">31.00</t>
        </is>
      </c>
      <c r="F833">
        <v>11612.903225806</v>
      </c>
      <c r="G833">
        <v>4951.92</v>
      </c>
      <c r="H833">
        <v>153510</v>
      </c>
      <c r="I833">
        <v>-206490</v>
      </c>
      <c r="J833">
        <v>-1.3451314289824</v>
      </c>
      <c r="K833">
        <f>IFERROR(ROUND(D833-MAX(I833,0)*03_Assumptions!$B$37,0),"")</f>
      </c>
      <c r="L833">
        <v>0</v>
      </c>
      <c r="M833"/>
      <c r="N833">
        <v>3</v>
      </c>
      <c r="O833"/>
      <c r="P833"/>
      <c r="Q833"/>
      <c r="R833" t="inlineStr">
        <is>
          <t xml:space="preserve">Yaencontre</t>
        </is>
      </c>
    </row>
    <row r="834">
      <c r="A834" t="inlineStr">
        <is>
          <t xml:space="preserve">IDL-112397990</t>
        </is>
      </c>
      <c r="B834" t="inlineStr">
        <is>
          <t xml:space="preserve">Studio in Camilo Jose Cela, 11, Playa de la Fontanilla, Marbella</t>
        </is>
      </c>
      <c r="C834" t="inlineStr">
        <is>
          <t xml:space="preserve">Marbella</t>
        </is>
      </c>
      <c r="D834">
        <v>360000</v>
      </c>
      <c r="E834" t="inlineStr">
        <is>
          <t xml:space="preserve">31.00</t>
        </is>
      </c>
      <c r="F834">
        <v>11612.903225806</v>
      </c>
      <c r="G834">
        <v>4951.92</v>
      </c>
      <c r="H834">
        <v>153510</v>
      </c>
      <c r="I834">
        <v>-206490</v>
      </c>
      <c r="J834">
        <v>-1.3451314289824</v>
      </c>
      <c r="K834">
        <f>IFERROR(ROUND(D834-MAX(I834,0)*03_Assumptions!$B$37,0),"")</f>
      </c>
      <c r="L834">
        <v>0</v>
      </c>
      <c r="M834"/>
      <c r="N834">
        <v>4</v>
      </c>
      <c r="O834"/>
      <c r="P834" t="inlineStr">
        <is>
          <t xml:space="preserve">unique opportunity on the beachfront</t>
        </is>
      </c>
      <c r="Q834"/>
      <c r="R834" t="inlineStr">
        <is>
          <t xml:space="preserve">Idealista</t>
        </is>
      </c>
    </row>
    <row r="835">
      <c r="A835" t="inlineStr">
        <is>
          <t xml:space="preserve">YAE-jht::real-estate::44344-112342400</t>
        </is>
      </c>
      <c r="B835" t="inlineStr">
        <is>
          <t xml:space="preserve">Dúplex en venta, La Carolina-Guadalpín en Nagüeles-Milla de Oro en Marbella</t>
        </is>
      </c>
      <c r="C835" t="inlineStr">
        <is>
          <t xml:space="preserve">Marbella</t>
        </is>
      </c>
      <c r="D835">
        <v>3750000</v>
      </c>
      <c r="E835" t="inlineStr">
        <is>
          <t xml:space="preserve">315.00</t>
        </is>
      </c>
      <c r="F835">
        <v>11904.761904762</v>
      </c>
      <c r="G835">
        <v>4951.92</v>
      </c>
      <c r="H835">
        <v>1559855</v>
      </c>
      <c r="I835">
        <v>-2190145</v>
      </c>
      <c r="J835">
        <v>-1.4040699172769</v>
      </c>
      <c r="K835">
        <f>IFERROR(ROUND(D835-MAX(I835,0)*03_Assumptions!$B$37,0),"")</f>
      </c>
      <c r="L835">
        <v>0</v>
      </c>
      <c r="M835"/>
      <c r="N835">
        <v>3</v>
      </c>
      <c r="O835"/>
      <c r="P835"/>
      <c r="Q835"/>
      <c r="R835" t="inlineStr">
        <is>
          <t xml:space="preserve">Yaencontre</t>
        </is>
      </c>
    </row>
    <row r="836">
      <c r="A836" t="inlineStr">
        <is>
          <t xml:space="preserve">IDL-112399585</t>
        </is>
      </c>
      <c r="B836" t="inlineStr">
        <is>
          <t xml:space="preserve">Detached house in Nueva Andalucía, Marbella</t>
        </is>
      </c>
      <c r="C836" t="inlineStr">
        <is>
          <t xml:space="preserve">Marbella</t>
        </is>
      </c>
      <c r="D836">
        <v>4850000</v>
      </c>
      <c r="E836" t="inlineStr">
        <is>
          <t xml:space="preserve">400.00</t>
        </is>
      </c>
      <c r="F836">
        <v>12125</v>
      </c>
      <c r="G836">
        <v>4951.92</v>
      </c>
      <c r="H836">
        <v>1980768</v>
      </c>
      <c r="I836">
        <v>-2869232</v>
      </c>
      <c r="J836">
        <v>-1.4485452107465</v>
      </c>
      <c r="K836">
        <f>IFERROR(ROUND(D836-MAX(I836,0)*03_Assumptions!$B$37,0),"")</f>
      </c>
      <c r="L836">
        <v>0</v>
      </c>
      <c r="M836"/>
      <c r="N836">
        <v>4</v>
      </c>
      <c r="O836"/>
      <c r="P836"/>
      <c r="Q836"/>
      <c r="R836" t="inlineStr">
        <is>
          <t xml:space="preserve">Idealista</t>
        </is>
      </c>
    </row>
    <row r="837">
      <c r="A837" t="inlineStr">
        <is>
          <t xml:space="preserve">YAE-jht::real-estate::70660-112354249</t>
        </is>
      </c>
      <c r="B837" t="inlineStr">
        <is>
          <t xml:space="preserve">Piso en venta, La Carolina-Guadalpín en Nagüeles-Milla de Oro en Marbella</t>
        </is>
      </c>
      <c r="C837" t="inlineStr">
        <is>
          <t xml:space="preserve">Marbella</t>
        </is>
      </c>
      <c r="D837">
        <v>2250000</v>
      </c>
      <c r="E837" t="inlineStr">
        <is>
          <t xml:space="preserve">182.00</t>
        </is>
      </c>
      <c r="F837">
        <v>12362.637362637</v>
      </c>
      <c r="G837">
        <v>4951.92</v>
      </c>
      <c r="H837">
        <v>901249</v>
      </c>
      <c r="I837">
        <v>-1348751</v>
      </c>
      <c r="J837">
        <v>-1.4965341448645</v>
      </c>
      <c r="K837">
        <f>IFERROR(ROUND(D837-MAX(I837,0)*03_Assumptions!$B$37,0),"")</f>
      </c>
      <c r="L837">
        <v>0</v>
      </c>
      <c r="M837"/>
      <c r="N837">
        <v>3</v>
      </c>
      <c r="O837"/>
      <c r="P837"/>
      <c r="Q837"/>
      <c r="R837" t="inlineStr">
        <is>
          <t xml:space="preserve">Yaencontre</t>
        </is>
      </c>
    </row>
    <row r="838">
      <c r="A838" t="inlineStr">
        <is>
          <t xml:space="preserve">IDL-112377823</t>
        </is>
      </c>
      <c r="B838" t="inlineStr">
        <is>
          <t xml:space="preserve">Flat / apartment in Calle Begoña, Las Gaviotas, Fuengirola</t>
        </is>
      </c>
      <c r="C838" t="inlineStr">
        <is>
          <t xml:space="preserve">Fuengirola</t>
        </is>
      </c>
      <c r="D838">
        <v>785000</v>
      </c>
      <c r="E838" t="inlineStr">
        <is>
          <t xml:space="preserve">68.00</t>
        </is>
      </c>
      <c r="F838">
        <v>11544.117647059</v>
      </c>
      <c r="G838">
        <v>4540</v>
      </c>
      <c r="H838">
        <v>308720</v>
      </c>
      <c r="I838">
        <v>-476280</v>
      </c>
      <c r="J838">
        <v>-1.5427571909821</v>
      </c>
      <c r="K838">
        <f>IFERROR(ROUND(D838-MAX(I838,0)*03_Assumptions!$B$37,0),"")</f>
      </c>
      <c r="L838">
        <v>0</v>
      </c>
      <c r="M838"/>
      <c r="N838">
        <v>3</v>
      </c>
      <c r="O838"/>
      <c r="P838"/>
      <c r="Q838"/>
      <c r="R838" t="inlineStr">
        <is>
          <t xml:space="preserve">Idealista</t>
        </is>
      </c>
    </row>
    <row r="839">
      <c r="A839" t="inlineStr">
        <is>
          <t xml:space="preserve">HTC-24716000006144</t>
        </is>
      </c>
      <c r="B839" t="inlineStr">
        <is>
          <t xml:space="preserve">Apartamento 12 calle romana #bl:5, planta: 01, pt:36. Exclusive designer duplex penthouse with private pool and specta</t>
        </is>
      </c>
      <c r="C839" t="inlineStr">
        <is>
          <t xml:space="preserve">Marbella</t>
        </is>
      </c>
      <c r="D839">
        <v>2200000</v>
      </c>
      <c r="E839" t="inlineStr">
        <is>
          <t xml:space="preserve">173.00</t>
        </is>
      </c>
      <c r="F839">
        <v>12716.76300578</v>
      </c>
      <c r="G839">
        <v>4951.92</v>
      </c>
      <c r="H839">
        <v>856682</v>
      </c>
      <c r="I839">
        <v>-1343318</v>
      </c>
      <c r="J839">
        <v>-1.5680469405363</v>
      </c>
      <c r="K839">
        <f>IFERROR(ROUND(D839-MAX(I839,0)*03_Assumptions!$B$37,0),"")</f>
      </c>
      <c r="L839">
        <v>0</v>
      </c>
      <c r="M839"/>
      <c r="N839">
        <v>3</v>
      </c>
      <c r="O839"/>
      <c r="P839"/>
      <c r="Q839"/>
      <c r="R839" t="inlineStr">
        <is>
          <t xml:space="preserve">Habitaclia</t>
        </is>
      </c>
    </row>
    <row r="840">
      <c r="A840" t="inlineStr">
        <is>
          <t xml:space="preserve">HTC-23972000001910</t>
        </is>
      </c>
      <c r="B840" t="inlineStr">
        <is>
          <t xml:space="preserve">Ático Rio real playa. Amplio ático en 1ª línea de playa, en río real</t>
        </is>
      </c>
      <c r="C840" t="inlineStr">
        <is>
          <t xml:space="preserve">Marbella</t>
        </is>
      </c>
      <c r="D840">
        <v>3850000</v>
      </c>
      <c r="E840" t="inlineStr">
        <is>
          <t xml:space="preserve">302.00</t>
        </is>
      </c>
      <c r="F840">
        <v>12748.344370861</v>
      </c>
      <c r="G840">
        <v>4951.92</v>
      </c>
      <c r="H840">
        <v>1495480</v>
      </c>
      <c r="I840">
        <v>-2354520</v>
      </c>
      <c r="J840">
        <v>-1.5744245405542</v>
      </c>
      <c r="K840">
        <f>IFERROR(ROUND(D840-MAX(I840,0)*03_Assumptions!$B$37,0),"")</f>
      </c>
      <c r="L840">
        <v>0</v>
      </c>
      <c r="M840"/>
      <c r="N840">
        <v>3</v>
      </c>
      <c r="O840"/>
      <c r="P840"/>
      <c r="Q840"/>
      <c r="R840" t="inlineStr">
        <is>
          <t xml:space="preserve">Habitaclia</t>
        </is>
      </c>
    </row>
    <row r="841">
      <c r="A841" t="inlineStr">
        <is>
          <t xml:space="preserve">YAE-jht::real-estate::87643-112388573</t>
        </is>
      </c>
      <c r="B841" t="inlineStr">
        <is>
          <t xml:space="preserve">Piso en venta, Río Real en Rio Real-Los Monteros en Marbella</t>
        </is>
      </c>
      <c r="C841" t="inlineStr">
        <is>
          <t xml:space="preserve">Marbella</t>
        </is>
      </c>
      <c r="D841">
        <v>2450000</v>
      </c>
      <c r="E841" t="inlineStr">
        <is>
          <t xml:space="preserve">190.00</t>
        </is>
      </c>
      <c r="F841">
        <v>12894.736842105</v>
      </c>
      <c r="G841">
        <v>4951.92</v>
      </c>
      <c r="H841">
        <v>940865</v>
      </c>
      <c r="I841">
        <v>-1509135</v>
      </c>
      <c r="J841">
        <v>-1.6039873103978</v>
      </c>
      <c r="K841">
        <f>IFERROR(ROUND(D841-MAX(I841,0)*03_Assumptions!$B$37,0),"")</f>
      </c>
      <c r="L841">
        <v>0</v>
      </c>
      <c r="M841"/>
      <c r="N841">
        <v>3</v>
      </c>
      <c r="O841"/>
      <c r="P841"/>
      <c r="Q841"/>
      <c r="R841" t="inlineStr">
        <is>
          <t xml:space="preserve">Yaencontre</t>
        </is>
      </c>
    </row>
    <row r="842">
      <c r="A842" t="inlineStr">
        <is>
          <t xml:space="preserve">IDL-112388573</t>
        </is>
      </c>
      <c r="B842" t="inlineStr">
        <is>
          <t xml:space="preserve">Flat / apartment in Urbanización Golf Río Real, Rio Real, Marbella</t>
        </is>
      </c>
      <c r="C842" t="inlineStr">
        <is>
          <t xml:space="preserve">Marbella</t>
        </is>
      </c>
      <c r="D842">
        <v>2450000</v>
      </c>
      <c r="E842" t="inlineStr">
        <is>
          <t xml:space="preserve">190.00</t>
        </is>
      </c>
      <c r="F842">
        <v>12894.736842105</v>
      </c>
      <c r="G842">
        <v>4951.92</v>
      </c>
      <c r="H842">
        <v>940865</v>
      </c>
      <c r="I842">
        <v>-1509135</v>
      </c>
      <c r="J842">
        <v>-1.6039873103978</v>
      </c>
      <c r="K842">
        <f>IFERROR(ROUND(D842-MAX(I842,0)*03_Assumptions!$B$37,0),"")</f>
      </c>
      <c r="L842">
        <v>0</v>
      </c>
      <c r="M842"/>
      <c r="N842">
        <v>4</v>
      </c>
      <c r="O842"/>
      <c r="P842"/>
      <c r="Q842"/>
      <c r="R842" t="inlineStr">
        <is>
          <t xml:space="preserve">Idealista</t>
        </is>
      </c>
    </row>
    <row r="843">
      <c r="A843" t="inlineStr">
        <is>
          <t xml:space="preserve">YAE-jht::real-estate::43533-112370632</t>
        </is>
      </c>
      <c r="B843" t="inlineStr">
        <is>
          <t xml:space="preserve">Ático en venta, Santa Clara en Las Chapas-El Rosario en Marbella</t>
        </is>
      </c>
      <c r="C843" t="inlineStr">
        <is>
          <t xml:space="preserve">Marbella</t>
        </is>
      </c>
      <c r="D843">
        <v>2950000</v>
      </c>
      <c r="E843" t="inlineStr">
        <is>
          <t xml:space="preserve">226.00</t>
        </is>
      </c>
      <c r="F843">
        <v>13053.097345133</v>
      </c>
      <c r="G843">
        <v>4951.92</v>
      </c>
      <c r="H843">
        <v>1119134</v>
      </c>
      <c r="I843">
        <v>-1830866</v>
      </c>
      <c r="J843">
        <v>-1.6359669269965</v>
      </c>
      <c r="K843">
        <f>IFERROR(ROUND(D843-MAX(I843,0)*03_Assumptions!$B$37,0),"")</f>
      </c>
      <c r="L843">
        <v>0</v>
      </c>
      <c r="M843"/>
      <c r="N843">
        <v>3</v>
      </c>
      <c r="O843"/>
      <c r="P843"/>
      <c r="Q843"/>
      <c r="R843" t="inlineStr">
        <is>
          <t xml:space="preserve">Yaencontre</t>
        </is>
      </c>
    </row>
    <row r="844">
      <c r="A844" t="inlineStr">
        <is>
          <t xml:space="preserve">YAE-jht::real-estate::50080-112358013</t>
        </is>
      </c>
      <c r="B844" t="inlineStr">
        <is>
          <t xml:space="preserve">Dúplex en venta, Los Naranjos en Nueva Andalucía en Marbella</t>
        </is>
      </c>
      <c r="C844" t="inlineStr">
        <is>
          <t xml:space="preserve">Marbella</t>
        </is>
      </c>
      <c r="D844">
        <v>1695000</v>
      </c>
      <c r="E844" t="inlineStr">
        <is>
          <t xml:space="preserve">129.00</t>
        </is>
      </c>
      <c r="F844">
        <v>13139.534883721</v>
      </c>
      <c r="G844">
        <v>4951.92</v>
      </c>
      <c r="H844">
        <v>638798</v>
      </c>
      <c r="I844">
        <v>-1056202</v>
      </c>
      <c r="J844">
        <v>-1.653422285441</v>
      </c>
      <c r="K844">
        <f>IFERROR(ROUND(D844-MAX(I844,0)*03_Assumptions!$B$37,0),"")</f>
      </c>
      <c r="L844">
        <v>0</v>
      </c>
      <c r="M844"/>
      <c r="N844">
        <v>3</v>
      </c>
      <c r="O844"/>
      <c r="P844"/>
      <c r="Q844"/>
      <c r="R844" t="inlineStr">
        <is>
          <t xml:space="preserve">Yaencontre</t>
        </is>
      </c>
    </row>
    <row r="845">
      <c r="A845" t="inlineStr">
        <is>
          <t xml:space="preserve">YAE-jht::real-estate::85758-112358011</t>
        </is>
      </c>
      <c r="B845" t="inlineStr">
        <is>
          <t xml:space="preserve">Dúplex en venta, Los Naranjos en Nueva Andalucía en Marbella</t>
        </is>
      </c>
      <c r="C845" t="inlineStr">
        <is>
          <t xml:space="preserve">Marbella</t>
        </is>
      </c>
      <c r="D845">
        <v>1695000</v>
      </c>
      <c r="E845" t="inlineStr">
        <is>
          <t xml:space="preserve">129.00</t>
        </is>
      </c>
      <c r="F845">
        <v>13139.534883721</v>
      </c>
      <c r="G845">
        <v>4951.92</v>
      </c>
      <c r="H845">
        <v>638798</v>
      </c>
      <c r="I845">
        <v>-1056202</v>
      </c>
      <c r="J845">
        <v>-1.653422285441</v>
      </c>
      <c r="K845">
        <f>IFERROR(ROUND(D845-MAX(I845,0)*03_Assumptions!$B$37,0),"")</f>
      </c>
      <c r="L845">
        <v>0</v>
      </c>
      <c r="M845"/>
      <c r="N845">
        <v>3</v>
      </c>
      <c r="O845"/>
      <c r="P845"/>
      <c r="Q845"/>
      <c r="R845" t="inlineStr">
        <is>
          <t xml:space="preserve">Yaencontre</t>
        </is>
      </c>
    </row>
    <row r="846">
      <c r="A846" t="inlineStr">
        <is>
          <t xml:space="preserve">IDL-112328124</t>
        </is>
      </c>
      <c r="B846" t="inlineStr">
        <is>
          <t xml:space="preserve">Studio in Avenida del Doctor Federico Rubio y Galí, 11, Bellas Vistas, Madrid</t>
        </is>
      </c>
      <c r="C846" t="inlineStr">
        <is>
          <t xml:space="preserve">Madrid</t>
        </is>
      </c>
      <c r="D846">
        <v>1400</v>
      </c>
      <c r="E846" t="inlineStr">
        <is>
          <t xml:space="preserve">15.00</t>
        </is>
      </c>
      <c r="F846">
        <v>93.333333333333</v>
      </c>
      <c r="G846">
        <v>34</v>
      </c>
      <c r="H846">
        <v>510</v>
      </c>
      <c r="I846">
        <v>-890</v>
      </c>
      <c r="J846">
        <v>-1.7450980392157</v>
      </c>
      <c r="K846">
        <f>IFERROR(ROUND(D846-MAX(I846,0)*03_Assumptions!$B$37,0),"")</f>
      </c>
      <c r="L846">
        <v>0</v>
      </c>
      <c r="M846"/>
      <c r="N846">
        <v>4</v>
      </c>
      <c r="O846"/>
      <c r="P846"/>
      <c r="Q846"/>
      <c r="R846" t="inlineStr">
        <is>
          <t xml:space="preserve">Idealista</t>
        </is>
      </c>
    </row>
    <row r="847">
      <c r="A847" t="inlineStr">
        <is>
          <t xml:space="preserve">YAE-jht::real-estate::87817-112328235</t>
        </is>
      </c>
      <c r="B847" t="inlineStr">
        <is>
          <t xml:space="preserve">Piso en venta, Sierra Blanca en Nagüeles-Milla de Oro en Marbella</t>
        </is>
      </c>
      <c r="C847" t="inlineStr">
        <is>
          <t xml:space="preserve">Marbella</t>
        </is>
      </c>
      <c r="D847">
        <v>1995000</v>
      </c>
      <c r="E847" t="inlineStr">
        <is>
          <t xml:space="preserve">145.00</t>
        </is>
      </c>
      <c r="F847">
        <v>13758.620689655</v>
      </c>
      <c r="G847">
        <v>4951.92</v>
      </c>
      <c r="H847">
        <v>718028</v>
      </c>
      <c r="I847">
        <v>-1276972</v>
      </c>
      <c r="J847">
        <v>-1.7784416326708</v>
      </c>
      <c r="K847">
        <f>IFERROR(ROUND(D847-MAX(I847,0)*03_Assumptions!$B$37,0),"")</f>
      </c>
      <c r="L847">
        <v>0</v>
      </c>
      <c r="M847"/>
      <c r="N847">
        <v>3</v>
      </c>
      <c r="O847"/>
      <c r="P847"/>
      <c r="Q847"/>
      <c r="R847" t="inlineStr">
        <is>
          <t xml:space="preserve">Yaencontre</t>
        </is>
      </c>
    </row>
    <row r="848">
      <c r="A848" t="inlineStr">
        <is>
          <t xml:space="preserve">YAE-jht::real-estate::51982-112341179</t>
        </is>
      </c>
      <c r="B848" t="inlineStr">
        <is>
          <t xml:space="preserve">Piso en venta, La Carolina-Guadalpín en Nagüeles-Milla de Oro en Marbella</t>
        </is>
      </c>
      <c r="C848" t="inlineStr">
        <is>
          <t xml:space="preserve">Marbella</t>
        </is>
      </c>
      <c r="D848">
        <v>2200000</v>
      </c>
      <c r="E848" t="inlineStr">
        <is>
          <t xml:space="preserve">157.00</t>
        </is>
      </c>
      <c r="F848">
        <v>14012.738853503</v>
      </c>
      <c r="G848">
        <v>4951.92</v>
      </c>
      <c r="H848">
        <v>777451</v>
      </c>
      <c r="I848">
        <v>-1422549</v>
      </c>
      <c r="J848">
        <v>-1.8297587306546</v>
      </c>
      <c r="K848">
        <f>IFERROR(ROUND(D848-MAX(I848,0)*03_Assumptions!$B$37,0),"")</f>
      </c>
      <c r="L848">
        <v>0</v>
      </c>
      <c r="M848"/>
      <c r="N848">
        <v>3</v>
      </c>
      <c r="O848"/>
      <c r="P848"/>
      <c r="Q848"/>
      <c r="R848" t="inlineStr">
        <is>
          <t xml:space="preserve">Yaencontre</t>
        </is>
      </c>
    </row>
    <row r="849">
      <c r="A849" t="inlineStr">
        <is>
          <t xml:space="preserve">YAE-jht::real-estate::62935-112396762</t>
        </is>
      </c>
      <c r="B849" t="inlineStr">
        <is>
          <t xml:space="preserve">Piso en venta, Puerto Banús en Nueva Andalucía en Marbella</t>
        </is>
      </c>
      <c r="C849" t="inlineStr">
        <is>
          <t xml:space="preserve">Marbella</t>
        </is>
      </c>
      <c r="D849">
        <v>1245000</v>
      </c>
      <c r="E849" t="inlineStr">
        <is>
          <t xml:space="preserve">88.00</t>
        </is>
      </c>
      <c r="F849">
        <v>14147.727272727</v>
      </c>
      <c r="G849">
        <v>4951.92</v>
      </c>
      <c r="H849">
        <v>435769</v>
      </c>
      <c r="I849">
        <v>-809231</v>
      </c>
      <c r="J849">
        <v>-1.857018544873</v>
      </c>
      <c r="K849">
        <f>IFERROR(ROUND(D849-MAX(I849,0)*03_Assumptions!$B$37,0),"")</f>
      </c>
      <c r="L849">
        <v>0</v>
      </c>
      <c r="M849"/>
      <c r="N849">
        <v>3</v>
      </c>
      <c r="O849"/>
      <c r="P849"/>
      <c r="Q849"/>
      <c r="R849" t="inlineStr">
        <is>
          <t xml:space="preserve">Yaencontre</t>
        </is>
      </c>
    </row>
    <row r="850">
      <c r="A850" t="inlineStr">
        <is>
          <t xml:space="preserve">IDL-112396762</t>
        </is>
      </c>
      <c r="B850" t="inlineStr">
        <is>
          <t xml:space="preserve">Flat / apartment in Calle Ribera, Puerto Banús, Marbella</t>
        </is>
      </c>
      <c r="C850" t="inlineStr">
        <is>
          <t xml:space="preserve">Marbella</t>
        </is>
      </c>
      <c r="D850">
        <v>1245000</v>
      </c>
      <c r="E850" t="inlineStr">
        <is>
          <t xml:space="preserve">88.00</t>
        </is>
      </c>
      <c r="F850">
        <v>14147.727272727</v>
      </c>
      <c r="G850">
        <v>4951.92</v>
      </c>
      <c r="H850">
        <v>435769</v>
      </c>
      <c r="I850">
        <v>-809231</v>
      </c>
      <c r="J850">
        <v>-1.857018544873</v>
      </c>
      <c r="K850">
        <f>IFERROR(ROUND(D850-MAX(I850,0)*03_Assumptions!$B$37,0),"")</f>
      </c>
      <c r="L850">
        <v>0</v>
      </c>
      <c r="M850"/>
      <c r="N850">
        <v>4</v>
      </c>
      <c r="O850"/>
      <c r="P850"/>
      <c r="Q850"/>
      <c r="R850" t="inlineStr">
        <is>
          <t xml:space="preserve">Idealista</t>
        </is>
      </c>
    </row>
    <row r="851">
      <c r="A851" t="inlineStr">
        <is>
          <t xml:space="preserve">HTC-23979000001282</t>
        </is>
      </c>
      <c r="B851" t="inlineStr">
        <is>
          <t xml:space="preserve">Apartamento en Las Lomas de Río Verde. Exclusiva propiedad frente al mar en la milla de oro de marbella</t>
        </is>
      </c>
      <c r="C851" t="inlineStr">
        <is>
          <t xml:space="preserve">Marbella</t>
        </is>
      </c>
      <c r="D851">
        <v>3300000</v>
      </c>
      <c r="E851" t="inlineStr">
        <is>
          <t xml:space="preserve">228.00</t>
        </is>
      </c>
      <c r="F851">
        <v>14473.684210526</v>
      </c>
      <c r="G851">
        <v>4951.92</v>
      </c>
      <c r="H851">
        <v>1129038</v>
      </c>
      <c r="I851">
        <v>-2170962</v>
      </c>
      <c r="J851">
        <v>-1.9228428994261</v>
      </c>
      <c r="K851">
        <f>IFERROR(ROUND(D851-MAX(I851,0)*03_Assumptions!$B$37,0),"")</f>
      </c>
      <c r="L851">
        <v>0</v>
      </c>
      <c r="M851"/>
      <c r="N851">
        <v>3</v>
      </c>
      <c r="O851"/>
      <c r="P851"/>
      <c r="Q851"/>
      <c r="R851" t="inlineStr">
        <is>
          <t xml:space="preserve">Habitaclia</t>
        </is>
      </c>
    </row>
    <row r="852">
      <c r="A852" t="inlineStr">
        <is>
          <t xml:space="preserve">YAE-jht::real-estate::43414-112343638</t>
        </is>
      </c>
      <c r="B852" t="inlineStr">
        <is>
          <t xml:space="preserve">Ático en venta, Linda Vista-Nueva Alcántara-Cortijo Blanco en San Pedro de Alcántara en Marbella</t>
        </is>
      </c>
      <c r="C852" t="inlineStr">
        <is>
          <t xml:space="preserve">Marbella</t>
        </is>
      </c>
      <c r="D852">
        <v>1350000</v>
      </c>
      <c r="E852" t="inlineStr">
        <is>
          <t xml:space="preserve">89.00</t>
        </is>
      </c>
      <c r="F852">
        <v>15168.539325843</v>
      </c>
      <c r="G852">
        <v>4951.92</v>
      </c>
      <c r="H852">
        <v>440721</v>
      </c>
      <c r="I852">
        <v>-909279</v>
      </c>
      <c r="J852">
        <v>-2.0631632429124</v>
      </c>
      <c r="K852">
        <f>IFERROR(ROUND(D852-MAX(I852,0)*03_Assumptions!$B$37,0),"")</f>
      </c>
      <c r="L852">
        <v>0</v>
      </c>
      <c r="M852"/>
      <c r="N852">
        <v>3</v>
      </c>
      <c r="O852"/>
      <c r="P852"/>
      <c r="Q852"/>
      <c r="R852" t="inlineStr">
        <is>
          <t xml:space="preserve">Yaencontre</t>
        </is>
      </c>
    </row>
    <row r="853">
      <c r="A853" t="inlineStr">
        <is>
          <t xml:space="preserve">YAE-jht::real-estate::63654-112334053</t>
        </is>
      </c>
      <c r="B853" t="inlineStr">
        <is>
          <t xml:space="preserve">Piso en venta en pasaje Muelle de Honor, Puerto Banús en Nueva Andalucía en Marbella</t>
        </is>
      </c>
      <c r="C853" t="inlineStr">
        <is>
          <t xml:space="preserve">Marbella</t>
        </is>
      </c>
      <c r="D853">
        <v>2390000</v>
      </c>
      <c r="E853" t="inlineStr">
        <is>
          <t xml:space="preserve">151.00</t>
        </is>
      </c>
      <c r="F853">
        <v>15827.814569536</v>
      </c>
      <c r="G853">
        <v>4951.92</v>
      </c>
      <c r="H853">
        <v>747740</v>
      </c>
      <c r="I853">
        <v>-1642260</v>
      </c>
      <c r="J853">
        <v>-2.1962985204802</v>
      </c>
      <c r="K853">
        <f>IFERROR(ROUND(D853-MAX(I853,0)*03_Assumptions!$B$37,0),"")</f>
      </c>
      <c r="L853">
        <v>0</v>
      </c>
      <c r="M853"/>
      <c r="N853">
        <v>3</v>
      </c>
      <c r="O853"/>
      <c r="P853"/>
      <c r="Q853"/>
      <c r="R853" t="inlineStr">
        <is>
          <t xml:space="preserve">Yaencontre</t>
        </is>
      </c>
    </row>
    <row r="854">
      <c r="A854" t="inlineStr">
        <is>
          <t xml:space="preserve">FTC-190410873</t>
        </is>
      </c>
      <c r="B854" t="inlineStr">
        <is>
          <t xml:space="preserve">Piso con piscina en Casco Antiguo</t>
        </is>
      </c>
      <c r="C854" t="inlineStr">
        <is>
          <t xml:space="preserve">Marbella</t>
        </is>
      </c>
      <c r="D854">
        <v>6100000</v>
      </c>
      <c r="E854" t="inlineStr">
        <is>
          <t xml:space="preserve">384.00</t>
        </is>
      </c>
      <c r="F854">
        <v>15885.416666667</v>
      </c>
      <c r="G854">
        <v>4951.92</v>
      </c>
      <c r="H854">
        <v>1901537</v>
      </c>
      <c r="I854">
        <v>-4198463</v>
      </c>
      <c r="J854">
        <v>-2.2079307958664</v>
      </c>
      <c r="K854">
        <f>IFERROR(ROUND(D854-MAX(I854,0)*03_Assumptions!$B$37,0),"")</f>
      </c>
      <c r="L854">
        <v>0</v>
      </c>
      <c r="M854"/>
      <c r="N854">
        <v>3</v>
      </c>
      <c r="O854"/>
      <c r="P854"/>
      <c r="Q854"/>
      <c r="R854" t="inlineStr">
        <is>
          <t xml:space="preserve">Fotocasa</t>
        </is>
      </c>
    </row>
    <row r="855">
      <c r="A855" t="inlineStr">
        <is>
          <t xml:space="preserve">HTC-59198000000015</t>
        </is>
      </c>
      <c r="B855" t="inlineStr">
        <is>
          <t xml:space="preserve">Piso en Casco Antiguo</t>
        </is>
      </c>
      <c r="C855" t="inlineStr">
        <is>
          <t xml:space="preserve">Marbella</t>
        </is>
      </c>
      <c r="D855">
        <v>6100000</v>
      </c>
      <c r="E855" t="inlineStr">
        <is>
          <t xml:space="preserve">384.00</t>
        </is>
      </c>
      <c r="F855">
        <v>15885.416666667</v>
      </c>
      <c r="G855">
        <v>4951.92</v>
      </c>
      <c r="H855">
        <v>1901537</v>
      </c>
      <c r="I855">
        <v>-4198463</v>
      </c>
      <c r="J855">
        <v>-2.2079307958664</v>
      </c>
      <c r="K855">
        <f>IFERROR(ROUND(D855-MAX(I855,0)*03_Assumptions!$B$37,0),"")</f>
      </c>
      <c r="L855">
        <v>0</v>
      </c>
      <c r="M855"/>
      <c r="N855">
        <v>3</v>
      </c>
      <c r="O855"/>
      <c r="P855"/>
      <c r="Q855"/>
      <c r="R855" t="inlineStr">
        <is>
          <t xml:space="preserve">Habitaclia</t>
        </is>
      </c>
    </row>
    <row r="856">
      <c r="A856" t="inlineStr">
        <is>
          <t xml:space="preserve">HTC-24716000006115</t>
        </is>
      </c>
      <c r="B856" t="inlineStr">
        <is>
          <t xml:space="preserve">Apartamento S/n c los cipreses, urb. los monteros palm beach,. Where timeless elegance meets the mediterranean tide</t>
        </is>
      </c>
      <c r="C856" t="inlineStr">
        <is>
          <t xml:space="preserve">Marbella</t>
        </is>
      </c>
      <c r="D856">
        <v>2450000</v>
      </c>
      <c r="E856" t="inlineStr">
        <is>
          <t xml:space="preserve">150.00</t>
        </is>
      </c>
      <c r="F856">
        <v>16333.333333333</v>
      </c>
      <c r="G856">
        <v>4951.92</v>
      </c>
      <c r="H856">
        <v>742788</v>
      </c>
      <c r="I856">
        <v>-1707212</v>
      </c>
      <c r="J856">
        <v>-2.2983839265039</v>
      </c>
      <c r="K856">
        <f>IFERROR(ROUND(D856-MAX(I856,0)*03_Assumptions!$B$37,0),"")</f>
      </c>
      <c r="L856">
        <v>0</v>
      </c>
      <c r="M856"/>
      <c r="N856">
        <v>3</v>
      </c>
      <c r="O856"/>
      <c r="P856"/>
      <c r="Q856"/>
      <c r="R856" t="inlineStr">
        <is>
          <t xml:space="preserve">Habitaclia</t>
        </is>
      </c>
    </row>
    <row r="857">
      <c r="A857" t="inlineStr">
        <is>
          <t xml:space="preserve">FTC-189991587</t>
        </is>
      </c>
      <c r="B857" t="inlineStr">
        <is>
          <t xml:space="preserve">Piso con piscina en Casco Antiguo</t>
        </is>
      </c>
      <c r="C857" t="inlineStr">
        <is>
          <t xml:space="preserve">Marbella</t>
        </is>
      </c>
      <c r="D857">
        <v>3050000</v>
      </c>
      <c r="E857" t="inlineStr">
        <is>
          <t xml:space="preserve">184.00</t>
        </is>
      </c>
      <c r="F857">
        <v>16576.086956522</v>
      </c>
      <c r="G857">
        <v>4951.92</v>
      </c>
      <c r="H857">
        <v>911153</v>
      </c>
      <c r="I857">
        <v>-2138847</v>
      </c>
      <c r="J857">
        <v>-2.3474060478606</v>
      </c>
      <c r="K857">
        <f>IFERROR(ROUND(D857-MAX(I857,0)*03_Assumptions!$B$37,0),"")</f>
      </c>
      <c r="L857">
        <v>0</v>
      </c>
      <c r="M857"/>
      <c r="N857">
        <v>3</v>
      </c>
      <c r="O857"/>
      <c r="P857"/>
      <c r="Q857"/>
      <c r="R857" t="inlineStr">
        <is>
          <t xml:space="preserve">Fotocasa</t>
        </is>
      </c>
    </row>
    <row r="858">
      <c r="A858" t="inlineStr">
        <is>
          <t xml:space="preserve">HTC-59198000000006</t>
        </is>
      </c>
      <c r="B858" t="inlineStr">
        <is>
          <t xml:space="preserve">Piso en Casco Antiguo</t>
        </is>
      </c>
      <c r="C858" t="inlineStr">
        <is>
          <t xml:space="preserve">Marbella</t>
        </is>
      </c>
      <c r="D858">
        <v>3050000</v>
      </c>
      <c r="E858" t="inlineStr">
        <is>
          <t xml:space="preserve">184.00</t>
        </is>
      </c>
      <c r="F858">
        <v>16576.086956522</v>
      </c>
      <c r="G858">
        <v>4951.92</v>
      </c>
      <c r="H858">
        <v>911153</v>
      </c>
      <c r="I858">
        <v>-2138847</v>
      </c>
      <c r="J858">
        <v>-2.3474060478606</v>
      </c>
      <c r="K858">
        <f>IFERROR(ROUND(D858-MAX(I858,0)*03_Assumptions!$B$37,0),"")</f>
      </c>
      <c r="L858">
        <v>0</v>
      </c>
      <c r="M858"/>
      <c r="N858">
        <v>3</v>
      </c>
      <c r="O858"/>
      <c r="P858"/>
      <c r="Q858"/>
      <c r="R858" t="inlineStr">
        <is>
          <t xml:space="preserve">Habitaclia</t>
        </is>
      </c>
    </row>
    <row r="859">
      <c r="A859" t="inlineStr">
        <is>
          <t xml:space="preserve">HTC-23979000001280</t>
        </is>
      </c>
      <c r="B859" t="inlineStr">
        <is>
          <t xml:space="preserve">Apartamento en Puerto Banús. Hay propiedades excepcionales y, después, existen aquellas que s</t>
        </is>
      </c>
      <c r="C859" t="inlineStr">
        <is>
          <t xml:space="preserve">Marbella</t>
        </is>
      </c>
      <c r="D859">
        <v>1395000</v>
      </c>
      <c r="E859" t="inlineStr">
        <is>
          <t xml:space="preserve">84.00</t>
        </is>
      </c>
      <c r="F859">
        <v>16607.142857143</v>
      </c>
      <c r="G859">
        <v>4951.92</v>
      </c>
      <c r="H859">
        <v>415961</v>
      </c>
      <c r="I859">
        <v>-979039</v>
      </c>
      <c r="J859">
        <v>-2.3536775346013</v>
      </c>
      <c r="K859">
        <f>IFERROR(ROUND(D859-MAX(I859,0)*03_Assumptions!$B$37,0),"")</f>
      </c>
      <c r="L859">
        <v>0</v>
      </c>
      <c r="M859"/>
      <c r="N859">
        <v>3</v>
      </c>
      <c r="O859"/>
      <c r="P859"/>
      <c r="Q859"/>
      <c r="R859" t="inlineStr">
        <is>
          <t xml:space="preserve">Habitaclia</t>
        </is>
      </c>
    </row>
    <row r="860">
      <c r="A860" t="inlineStr">
        <is>
          <t xml:space="preserve">FTC-189623557</t>
        </is>
      </c>
      <c r="B860" t="inlineStr">
        <is>
          <t xml:space="preserve">Casa o chalet con piscina en Nueva Alcántara</t>
        </is>
      </c>
      <c r="C860" t="inlineStr">
        <is>
          <t xml:space="preserve">Marbella</t>
        </is>
      </c>
      <c r="D860">
        <v>10000000</v>
      </c>
      <c r="E860" t="inlineStr">
        <is>
          <t xml:space="preserve">586.00</t>
        </is>
      </c>
      <c r="F860">
        <v>17064.846416382</v>
      </c>
      <c r="G860">
        <v>4951.92</v>
      </c>
      <c r="H860">
        <v>2901825</v>
      </c>
      <c r="I860">
        <v>-7098175</v>
      </c>
      <c r="J860">
        <v>-2.4461070486563</v>
      </c>
      <c r="K860">
        <f>IFERROR(ROUND(D860-MAX(I860,0)*03_Assumptions!$B$37,0),"")</f>
      </c>
      <c r="L860">
        <v>0</v>
      </c>
      <c r="M860"/>
      <c r="N860">
        <v>3</v>
      </c>
      <c r="O860"/>
      <c r="P860"/>
      <c r="Q860"/>
      <c r="R860" t="inlineStr">
        <is>
          <t xml:space="preserve">Fotocasa</t>
        </is>
      </c>
    </row>
    <row r="861">
      <c r="A861" t="inlineStr">
        <is>
          <t xml:space="preserve">IDL-112401363</t>
        </is>
      </c>
      <c r="B861" t="inlineStr">
        <is>
          <t xml:space="preserve">Flat / apartment in Puerto Banús, Marbella</t>
        </is>
      </c>
      <c r="C861" t="inlineStr">
        <is>
          <t xml:space="preserve">Marbella</t>
        </is>
      </c>
      <c r="D861">
        <v>2390000</v>
      </c>
      <c r="E861" t="inlineStr">
        <is>
          <t xml:space="preserve">138.00</t>
        </is>
      </c>
      <c r="F861">
        <v>17318.84057971</v>
      </c>
      <c r="G861">
        <v>4951.92</v>
      </c>
      <c r="H861">
        <v>683365</v>
      </c>
      <c r="I861">
        <v>-1706635</v>
      </c>
      <c r="J861">
        <v>-2.4973991057429</v>
      </c>
      <c r="K861">
        <f>IFERROR(ROUND(D861-MAX(I861,0)*03_Assumptions!$B$37,0),"")</f>
      </c>
      <c r="L861">
        <v>0</v>
      </c>
      <c r="M861"/>
      <c r="N861">
        <v>3</v>
      </c>
      <c r="O861">
        <v>0</v>
      </c>
      <c r="P861"/>
      <c r="Q861"/>
      <c r="R861" t="inlineStr">
        <is>
          <t xml:space="preserve">Idealista</t>
        </is>
      </c>
    </row>
    <row r="862">
      <c r="A862" t="inlineStr">
        <is>
          <t xml:space="preserve">HTC-23526000001029</t>
        </is>
      </c>
      <c r="B862" t="inlineStr">
        <is>
          <t xml:space="preserve">Ático en De la cruz 17. Último ático con vistas al mar listo para entrar a vivir!</t>
        </is>
      </c>
      <c r="C862" t="inlineStr">
        <is>
          <t xml:space="preserve">Marbella</t>
        </is>
      </c>
      <c r="D862">
        <v>5350000</v>
      </c>
      <c r="E862" t="inlineStr">
        <is>
          <t xml:space="preserve">307.00</t>
        </is>
      </c>
      <c r="F862">
        <v>17426.71009772</v>
      </c>
      <c r="G862">
        <v>4951.92</v>
      </c>
      <c r="H862">
        <v>1520239</v>
      </c>
      <c r="I862">
        <v>-3829761</v>
      </c>
      <c r="J862">
        <v>-2.5191824782549</v>
      </c>
      <c r="K862">
        <f>IFERROR(ROUND(D862-MAX(I862,0)*03_Assumptions!$B$37,0),"")</f>
      </c>
      <c r="L862">
        <v>0</v>
      </c>
      <c r="M862"/>
      <c r="N862">
        <v>3</v>
      </c>
      <c r="O862"/>
      <c r="P862"/>
      <c r="Q862"/>
      <c r="R862" t="inlineStr">
        <is>
          <t xml:space="preserve">Habitaclia</t>
        </is>
      </c>
    </row>
    <row r="863">
      <c r="A863" t="inlineStr">
        <is>
          <t xml:space="preserve">YAE-jht::real-estate::74472-112322875</t>
        </is>
      </c>
      <c r="B863" t="inlineStr">
        <is>
          <t xml:space="preserve">Ático en venta, Lomas de Marbella Club en Nagüeles-Milla de Oro en Marbella</t>
        </is>
      </c>
      <c r="C863" t="inlineStr">
        <is>
          <t xml:space="preserve">Marbella</t>
        </is>
      </c>
      <c r="D863">
        <v>5350000</v>
      </c>
      <c r="E863" t="inlineStr">
        <is>
          <t xml:space="preserve">307.00</t>
        </is>
      </c>
      <c r="F863">
        <v>17426.71009772</v>
      </c>
      <c r="G863">
        <v>4951.92</v>
      </c>
      <c r="H863">
        <v>1520239</v>
      </c>
      <c r="I863">
        <v>-3829761</v>
      </c>
      <c r="J863">
        <v>-2.5191824782549</v>
      </c>
      <c r="K863">
        <f>IFERROR(ROUND(D863-MAX(I863,0)*03_Assumptions!$B$37,0),"")</f>
      </c>
      <c r="L863">
        <v>0</v>
      </c>
      <c r="M863"/>
      <c r="N863">
        <v>3</v>
      </c>
      <c r="O863"/>
      <c r="P863"/>
      <c r="Q863"/>
      <c r="R863" t="inlineStr">
        <is>
          <t xml:space="preserve">Yaencontre</t>
        </is>
      </c>
    </row>
    <row r="864">
      <c r="A864" t="inlineStr">
        <is>
          <t xml:space="preserve">HTC-22662000000336</t>
        </is>
      </c>
      <c r="B864" t="inlineStr">
        <is>
          <t xml:space="preserve">Apartamento Avenida josé banús. Impresionante apartamento en primera línea de playa situado en p</t>
        </is>
      </c>
      <c r="C864" t="inlineStr">
        <is>
          <t xml:space="preserve">Marbella</t>
        </is>
      </c>
      <c r="D864">
        <v>5950000</v>
      </c>
      <c r="E864" t="inlineStr">
        <is>
          <t xml:space="preserve">336.00</t>
        </is>
      </c>
      <c r="F864">
        <v>17708.333333333</v>
      </c>
      <c r="G864">
        <v>4951.92</v>
      </c>
      <c r="H864">
        <v>1663845</v>
      </c>
      <c r="I864">
        <v>-4286155</v>
      </c>
      <c r="J864">
        <v>-2.5760540019494</v>
      </c>
      <c r="K864">
        <f>IFERROR(ROUND(D864-MAX(I864,0)*03_Assumptions!$B$37,0),"")</f>
      </c>
      <c r="L864">
        <v>0</v>
      </c>
      <c r="M864"/>
      <c r="N864">
        <v>3</v>
      </c>
      <c r="O864"/>
      <c r="P864"/>
      <c r="Q864"/>
      <c r="R864" t="inlineStr">
        <is>
          <t xml:space="preserve">Habitaclia</t>
        </is>
      </c>
    </row>
    <row r="865">
      <c r="A865" t="inlineStr">
        <is>
          <t xml:space="preserve">HTC-56543000000033</t>
        </is>
      </c>
      <c r="B865" t="inlineStr">
        <is>
          <t xml:space="preserve">Piso en Zona Miraflores</t>
        </is>
      </c>
      <c r="C865" t="inlineStr">
        <is>
          <t xml:space="preserve">Marbella</t>
        </is>
      </c>
      <c r="D865">
        <v>2200000</v>
      </c>
      <c r="E865" t="inlineStr">
        <is>
          <t xml:space="preserve">120.00</t>
        </is>
      </c>
      <c r="F865">
        <v>18333.333333333</v>
      </c>
      <c r="G865">
        <v>4951.92</v>
      </c>
      <c r="H865">
        <v>594230</v>
      </c>
      <c r="I865">
        <v>-1605770</v>
      </c>
      <c r="J865">
        <v>-2.7022676726065</v>
      </c>
      <c r="K865">
        <f>IFERROR(ROUND(D865-MAX(I865,0)*03_Assumptions!$B$37,0),"")</f>
      </c>
      <c r="L865">
        <v>0</v>
      </c>
      <c r="M865"/>
      <c r="N865">
        <v>3</v>
      </c>
      <c r="O865"/>
      <c r="P865"/>
      <c r="Q865"/>
      <c r="R865" t="inlineStr">
        <is>
          <t xml:space="preserve">Habitaclia</t>
        </is>
      </c>
    </row>
    <row r="866">
      <c r="A866" t="inlineStr">
        <is>
          <t xml:space="preserve">HTC-22048000009531</t>
        </is>
      </c>
      <c r="B866" t="inlineStr">
        <is>
          <t xml:space="preserve">Planta baja en Puente Romano. Redefinir lujosa vida, 3 cama, 3 baño apartamento con sótano, me</t>
        </is>
      </c>
      <c r="C866" t="inlineStr">
        <is>
          <t xml:space="preserve">Marbella</t>
        </is>
      </c>
      <c r="D866">
        <v>7950000</v>
      </c>
      <c r="E866" t="inlineStr">
        <is>
          <t xml:space="preserve">403.00</t>
        </is>
      </c>
      <c r="F866">
        <v>19727.047146402</v>
      </c>
      <c r="G866">
        <v>4951.92</v>
      </c>
      <c r="H866">
        <v>1995624</v>
      </c>
      <c r="I866">
        <v>-5954376</v>
      </c>
      <c r="J866">
        <v>-2.9837168505149</v>
      </c>
      <c r="K866">
        <f>IFERROR(ROUND(D866-MAX(I866,0)*03_Assumptions!$B$37,0),"")</f>
      </c>
      <c r="L866">
        <v>0</v>
      </c>
      <c r="M866"/>
      <c r="N866">
        <v>3</v>
      </c>
      <c r="O866"/>
      <c r="P866"/>
      <c r="Q866"/>
      <c r="R866" t="inlineStr">
        <is>
          <t xml:space="preserve">Habitaclia</t>
        </is>
      </c>
    </row>
    <row r="867">
      <c r="A867" t="inlineStr">
        <is>
          <t xml:space="preserve">HTC-22662000000386</t>
        </is>
      </c>
      <c r="B867" t="inlineStr">
        <is>
          <t xml:space="preserve">Piso en Calle benabola 1c. Puerto banús, en primera línea de puerto: impresionante apartame</t>
        </is>
      </c>
      <c r="C867" t="inlineStr">
        <is>
          <t xml:space="preserve">Marbella</t>
        </is>
      </c>
      <c r="D867">
        <v>2950000</v>
      </c>
      <c r="E867" t="inlineStr">
        <is>
          <t xml:space="preserve">144.00</t>
        </is>
      </c>
      <c r="F867">
        <v>20486.111111111</v>
      </c>
      <c r="G867">
        <v>4951.92</v>
      </c>
      <c r="H867">
        <v>713076</v>
      </c>
      <c r="I867">
        <v>-2236924</v>
      </c>
      <c r="J867">
        <v>-3.137003649314</v>
      </c>
      <c r="K867">
        <f>IFERROR(ROUND(D867-MAX(I867,0)*03_Assumptions!$B$37,0),"")</f>
      </c>
      <c r="L867">
        <v>0</v>
      </c>
      <c r="M867"/>
      <c r="N867">
        <v>3</v>
      </c>
      <c r="O867"/>
      <c r="P867"/>
      <c r="Q867"/>
      <c r="R867" t="inlineStr">
        <is>
          <t xml:space="preserve">Habitaclia</t>
        </is>
      </c>
    </row>
    <row r="868">
      <c r="A868" t="inlineStr">
        <is>
          <t xml:space="preserve">YAE-jht::real-estate::51161-112376662</t>
        </is>
      </c>
      <c r="B868" t="inlineStr">
        <is>
          <t xml:space="preserve">Piso en venta, Puente Romano en Nagüeles-Milla de Oro en Marbella</t>
        </is>
      </c>
      <c r="C868" t="inlineStr">
        <is>
          <t xml:space="preserve">Marbella</t>
        </is>
      </c>
      <c r="D868">
        <v>4650000</v>
      </c>
      <c r="E868" t="inlineStr">
        <is>
          <t xml:space="preserve">188.00</t>
        </is>
      </c>
      <c r="F868">
        <v>24734.042553191</v>
      </c>
      <c r="G868">
        <v>4951.92</v>
      </c>
      <c r="H868">
        <v>930961</v>
      </c>
      <c r="I868">
        <v>-3719039</v>
      </c>
      <c r="J868">
        <v>-3.9948388813211</v>
      </c>
      <c r="K868">
        <f>IFERROR(ROUND(D868-MAX(I868,0)*03_Assumptions!$B$37,0),"")</f>
      </c>
      <c r="L868">
        <v>0</v>
      </c>
      <c r="M868"/>
      <c r="N868">
        <v>3</v>
      </c>
      <c r="O868"/>
      <c r="P868" t="inlineStr">
        <is>
          <t xml:space="preserve">exceptional opportunity</t>
        </is>
      </c>
      <c r="Q868"/>
      <c r="R868" t="inlineStr">
        <is>
          <t xml:space="preserve">Yaencontre</t>
        </is>
      </c>
    </row>
    <row r="869">
      <c r="A869" t="inlineStr">
        <is>
          <t xml:space="preserve">YAE-jht::real-estate::90143-112342129</t>
        </is>
      </c>
      <c r="B869" t="inlineStr">
        <is>
          <t xml:space="preserve">Piso en venta en calle Romano, Puente Romano en Nagüeles-Milla de Oro en Marbella</t>
        </is>
      </c>
      <c r="C869" t="inlineStr">
        <is>
          <t xml:space="preserve">Marbella</t>
        </is>
      </c>
      <c r="D869">
        <v>4650000</v>
      </c>
      <c r="E869" t="inlineStr">
        <is>
          <t xml:space="preserve">188.00</t>
        </is>
      </c>
      <c r="F869">
        <v>24734.042553191</v>
      </c>
      <c r="G869">
        <v>4951.92</v>
      </c>
      <c r="H869">
        <v>930961</v>
      </c>
      <c r="I869">
        <v>-3719039</v>
      </c>
      <c r="J869">
        <v>-3.9948388813211</v>
      </c>
      <c r="K869">
        <f>IFERROR(ROUND(D869-MAX(I869,0)*03_Assumptions!$B$37,0),"")</f>
      </c>
      <c r="L869">
        <v>0</v>
      </c>
      <c r="M869"/>
      <c r="N869">
        <v>3</v>
      </c>
      <c r="O869"/>
      <c r="P869"/>
      <c r="Q869"/>
      <c r="R869" t="inlineStr">
        <is>
          <t xml:space="preserve">Yaencontre</t>
        </is>
      </c>
    </row>
    <row r="870">
      <c r="A870" t="inlineStr">
        <is>
          <t xml:space="preserve">YAE-jht::real-estate::91964-112388726</t>
        </is>
      </c>
      <c r="B870" t="inlineStr">
        <is>
          <t xml:space="preserve">Piso en venta, Puente Romano en Nagüeles-Milla de Oro en Marbella</t>
        </is>
      </c>
      <c r="C870" t="inlineStr">
        <is>
          <t xml:space="preserve">Marbella</t>
        </is>
      </c>
      <c r="D870">
        <v>4390000</v>
      </c>
      <c r="E870" t="inlineStr">
        <is>
          <t xml:space="preserve">170.00</t>
        </is>
      </c>
      <c r="F870">
        <v>25823.529411765</v>
      </c>
      <c r="G870">
        <v>4951.92</v>
      </c>
      <c r="H870">
        <v>841826</v>
      </c>
      <c r="I870">
        <v>-3548174</v>
      </c>
      <c r="J870">
        <v>-4.2148518982061</v>
      </c>
      <c r="K870">
        <f>IFERROR(ROUND(D870-MAX(I870,0)*03_Assumptions!$B$37,0),"")</f>
      </c>
      <c r="L870">
        <v>0</v>
      </c>
      <c r="M870"/>
      <c r="N870">
        <v>3</v>
      </c>
      <c r="O870"/>
      <c r="P870"/>
      <c r="Q870"/>
      <c r="R870" t="inlineStr">
        <is>
          <t xml:space="preserve">Yaencontre</t>
        </is>
      </c>
    </row>
    <row r="871">
      <c r="A871" t="inlineStr">
        <is>
          <t xml:space="preserve">YAE-jht::real-estate::62935-112334602</t>
        </is>
      </c>
      <c r="B871" t="inlineStr">
        <is>
          <t xml:space="preserve">Piso en venta, Puente Romano en Nagüeles-Milla de Oro en Marbella</t>
        </is>
      </c>
      <c r="C871" t="inlineStr">
        <is>
          <t xml:space="preserve">Marbella</t>
        </is>
      </c>
      <c r="D871">
        <v>3500000</v>
      </c>
      <c r="E871" t="inlineStr">
        <is>
          <t xml:space="preserve">120.00</t>
        </is>
      </c>
      <c r="F871">
        <v>29166.666666667</v>
      </c>
      <c r="G871">
        <v>4951.92</v>
      </c>
      <c r="H871">
        <v>594230</v>
      </c>
      <c r="I871">
        <v>-2905770</v>
      </c>
      <c r="J871">
        <v>-4.8899712973284</v>
      </c>
      <c r="K871">
        <f>IFERROR(ROUND(D871-MAX(I871,0)*03_Assumptions!$B$37,0),"")</f>
      </c>
      <c r="L871">
        <v>0</v>
      </c>
      <c r="M871"/>
      <c r="N871">
        <v>3</v>
      </c>
      <c r="O871"/>
      <c r="P871"/>
      <c r="Q871"/>
      <c r="R871" t="inlineStr">
        <is>
          <t xml:space="preserve">Yaencontre</t>
        </is>
      </c>
    </row>
    <row r="872">
      <c r="A872" t="inlineStr">
        <is>
          <t xml:space="preserve">HTC-30596000001584</t>
        </is>
      </c>
      <c r="B872" t="inlineStr">
        <is>
          <t xml:space="preserve">Apartamento en Puente Romano. Exquisito apartamento de lujo en puente romano resort</t>
        </is>
      </c>
      <c r="C872" t="inlineStr">
        <is>
          <t xml:space="preserve">Marbella</t>
        </is>
      </c>
      <c r="D872">
        <v>4650000</v>
      </c>
      <c r="E872" t="inlineStr">
        <is>
          <t xml:space="preserve">138.00</t>
        </is>
      </c>
      <c r="F872">
        <v>33695.652173913</v>
      </c>
      <c r="G872">
        <v>4951.92</v>
      </c>
      <c r="H872">
        <v>683365</v>
      </c>
      <c r="I872">
        <v>-3966635</v>
      </c>
      <c r="J872">
        <v>-5.8045631136838</v>
      </c>
      <c r="K872">
        <f>IFERROR(ROUND(D872-MAX(I872,0)*03_Assumptions!$B$37,0),"")</f>
      </c>
      <c r="L872">
        <v>0</v>
      </c>
      <c r="M872"/>
      <c r="N872">
        <v>3</v>
      </c>
      <c r="O872"/>
      <c r="P872"/>
      <c r="Q872"/>
      <c r="R872" t="inlineStr">
        <is>
          <t xml:space="preserve">Habitaclia</t>
        </is>
      </c>
    </row>
    <row r="873">
      <c r="A873" t="inlineStr">
        <is>
          <t xml:space="preserve">YAE-jht::real-estate::49402-112384537</t>
        </is>
      </c>
      <c r="B873" t="inlineStr">
        <is>
          <t xml:space="preserve">Dúplex en venta, Puente Romano en Nagüeles-Milla de Oro en Marbella</t>
        </is>
      </c>
      <c r="C873" t="inlineStr">
        <is>
          <t xml:space="preserve">Marbella</t>
        </is>
      </c>
      <c r="D873">
        <v>7895000</v>
      </c>
      <c r="E873" t="inlineStr">
        <is>
          <t xml:space="preserve">232.00</t>
        </is>
      </c>
      <c r="F873">
        <v>34030.172413793</v>
      </c>
      <c r="G873">
        <v>4951.92</v>
      </c>
      <c r="H873">
        <v>1148845</v>
      </c>
      <c r="I873">
        <v>-6746155</v>
      </c>
      <c r="J873">
        <v>-5.8721167574987</v>
      </c>
      <c r="K873">
        <f>IFERROR(ROUND(D873-MAX(I873,0)*03_Assumptions!$B$37,0),"")</f>
      </c>
      <c r="L873">
        <v>0</v>
      </c>
      <c r="M873"/>
      <c r="N873">
        <v>3</v>
      </c>
      <c r="O873"/>
      <c r="P873"/>
      <c r="Q873"/>
      <c r="R873" t="inlineStr">
        <is>
          <t xml:space="preserve">Yaencontre</t>
        </is>
      </c>
    </row>
    <row r="874">
      <c r="A874" t="inlineStr">
        <is>
          <t xml:space="preserve">MIL-611874326</t>
        </is>
      </c>
      <c r="B874" t="inlineStr">
        <is>
          <t xml:space="preserve">Chamartín - C. del Conde de Torralba</t>
        </is>
      </c>
      <c r="C874" t="inlineStr">
        <is>
          <t xml:space="preserve">Madrid</t>
        </is>
      </c>
      <c r="D874">
        <v>455</v>
      </c>
      <c r="E874"/>
      <c r="F874"/>
      <c r="G874">
        <v>34</v>
      </c>
      <c r="H874"/>
      <c r="I874"/>
      <c r="J874"/>
      <c r="K874">
        <f>IFERROR(ROUND(D874-MAX(I874,0)*03_Assumptions!$B$37,0),"")</f>
      </c>
      <c r="L874">
        <v>0</v>
      </c>
      <c r="M874"/>
      <c r="N874">
        <v>3</v>
      </c>
      <c r="O874"/>
      <c r="P874"/>
      <c r="Q874"/>
      <c r="R874" t="inlineStr">
        <is>
          <t xml:space="preserve">Milanuncios</t>
        </is>
      </c>
    </row>
    <row r="875">
      <c r="A875" t="inlineStr">
        <is>
          <t xml:space="preserve">MIL-580355127</t>
        </is>
      </c>
      <c r="B875" t="inlineStr">
        <is>
          <t xml:space="preserve">Campus Unamuno</t>
        </is>
      </c>
      <c r="C875" t="inlineStr">
        <is>
          <t xml:space="preserve">Salamanca</t>
        </is>
      </c>
      <c r="D875">
        <v>275</v>
      </c>
      <c r="E875"/>
      <c r="F875"/>
      <c r="G875"/>
      <c r="H875"/>
      <c r="I875"/>
      <c r="J875"/>
      <c r="K875">
        <f>IFERROR(ROUND(D875-MAX(I875,0)*03_Assumptions!$B$37,0),"")</f>
      </c>
      <c r="L875">
        <v>0</v>
      </c>
      <c r="M875"/>
      <c r="N875">
        <v>3</v>
      </c>
      <c r="O875"/>
      <c r="P875"/>
      <c r="Q875"/>
      <c r="R875" t="inlineStr">
        <is>
          <t xml:space="preserve">Milanuncios</t>
        </is>
      </c>
    </row>
    <row r="876">
      <c r="A876" t="inlineStr">
        <is>
          <t xml:space="preserve">MIL-611900409</t>
        </is>
      </c>
      <c r="B876" t="inlineStr">
        <is>
          <t xml:space="preserve">Ciudad Jardín - C. Infanta Doña María</t>
        </is>
      </c>
      <c r="C876" t="inlineStr">
        <is>
          <t xml:space="preserve">Córdoba</t>
        </is>
      </c>
      <c r="D876">
        <v>220</v>
      </c>
      <c r="E876"/>
      <c r="F876"/>
      <c r="G876"/>
      <c r="H876"/>
      <c r="I876"/>
      <c r="J876"/>
      <c r="K876">
        <f>IFERROR(ROUND(D876-MAX(I876,0)*03_Assumptions!$B$37,0),"")</f>
      </c>
      <c r="L876">
        <v>0</v>
      </c>
      <c r="M876"/>
      <c r="N876">
        <v>3</v>
      </c>
      <c r="O876"/>
      <c r="P876"/>
      <c r="Q876"/>
      <c r="R876" t="inlineStr">
        <is>
          <t xml:space="preserve">Milanuncios</t>
        </is>
      </c>
    </row>
    <row r="877">
      <c r="A877" t="inlineStr">
        <is>
          <t xml:space="preserve">MIL-610588904</t>
        </is>
      </c>
      <c r="B877" t="inlineStr">
        <is>
          <t xml:space="preserve">Universidad - Rda. de los Derechos Huma</t>
        </is>
      </c>
      <c r="C877" t="inlineStr">
        <is>
          <t xml:space="preserve">Jaén</t>
        </is>
      </c>
      <c r="D877">
        <v>220</v>
      </c>
      <c r="E877"/>
      <c r="F877"/>
      <c r="G877"/>
      <c r="H877"/>
      <c r="I877"/>
      <c r="J877"/>
      <c r="K877">
        <f>IFERROR(ROUND(D877-MAX(I877,0)*03_Assumptions!$B$37,0),"")</f>
      </c>
      <c r="L877">
        <v>0</v>
      </c>
      <c r="M877"/>
      <c r="N877">
        <v>3</v>
      </c>
      <c r="O877"/>
      <c r="P877"/>
      <c r="Q877"/>
      <c r="R877" t="inlineStr">
        <is>
          <t xml:space="preserve">Milanuncios</t>
        </is>
      </c>
    </row>
    <row r="878">
      <c r="A878" t="inlineStr">
        <is>
          <t xml:space="preserve">MIL-612192283</t>
        </is>
      </c>
      <c r="B878" t="inlineStr">
        <is>
          <t xml:space="preserve">Universidad - Av. de Madrid</t>
        </is>
      </c>
      <c r="C878" t="inlineStr">
        <is>
          <t xml:space="preserve">Jaén</t>
        </is>
      </c>
      <c r="D878">
        <v>260</v>
      </c>
      <c r="E878"/>
      <c r="F878"/>
      <c r="G878"/>
      <c r="H878"/>
      <c r="I878"/>
      <c r="J878"/>
      <c r="K878">
        <f>IFERROR(ROUND(D878-MAX(I878,0)*03_Assumptions!$B$37,0),"")</f>
      </c>
      <c r="L878">
        <v>0</v>
      </c>
      <c r="M878"/>
      <c r="N878">
        <v>3</v>
      </c>
      <c r="O878"/>
      <c r="P878"/>
      <c r="Q878"/>
      <c r="R878" t="inlineStr">
        <is>
          <t xml:space="preserve">Milanuncios</t>
        </is>
      </c>
    </row>
    <row r="879">
      <c r="A879" t="inlineStr">
        <is>
          <t xml:space="preserve">MIL-608178630</t>
        </is>
      </c>
      <c r="B879" t="inlineStr">
        <is>
          <t xml:space="preserve">Madrid Capital</t>
        </is>
      </c>
      <c r="C879" t="inlineStr">
        <is>
          <t xml:space="preserve">Madrid</t>
        </is>
      </c>
      <c r="D879">
        <v>320</v>
      </c>
      <c r="E879"/>
      <c r="F879"/>
      <c r="G879">
        <v>34</v>
      </c>
      <c r="H879"/>
      <c r="I879"/>
      <c r="J879"/>
      <c r="K879">
        <f>IFERROR(ROUND(D879-MAX(I879,0)*03_Assumptions!$B$37,0),"")</f>
      </c>
      <c r="L879">
        <v>0</v>
      </c>
      <c r="M879"/>
      <c r="N879">
        <v>3</v>
      </c>
      <c r="O879"/>
      <c r="P879"/>
      <c r="Q879"/>
      <c r="R879" t="inlineStr">
        <is>
          <t xml:space="preserve">Milanuncios</t>
        </is>
      </c>
    </row>
    <row r="880">
      <c r="A880" t="inlineStr">
        <is>
          <t xml:space="preserve">MIL-591585782</t>
        </is>
      </c>
      <c r="B880" t="inlineStr">
        <is>
          <t xml:space="preserve">Fontiñas</t>
        </is>
      </c>
      <c r="C880" t="inlineStr">
        <is>
          <t xml:space="preserve">Santiago de Compostela</t>
        </is>
      </c>
      <c r="D880">
        <v>370</v>
      </c>
      <c r="E880"/>
      <c r="F880"/>
      <c r="G880"/>
      <c r="H880"/>
      <c r="I880"/>
      <c r="J880"/>
      <c r="K880">
        <f>IFERROR(ROUND(D880-MAX(I880,0)*03_Assumptions!$B$37,0),"")</f>
      </c>
      <c r="L880">
        <v>0</v>
      </c>
      <c r="M880"/>
      <c r="N880">
        <v>3</v>
      </c>
      <c r="O880"/>
      <c r="P880"/>
      <c r="Q880"/>
      <c r="R880" t="inlineStr">
        <is>
          <t xml:space="preserve">Milanuncios</t>
        </is>
      </c>
    </row>
    <row r="881">
      <c r="A881" t="inlineStr">
        <is>
          <t xml:space="preserve">MIL-227220977</t>
        </is>
      </c>
      <c r="B881" t="inlineStr">
        <is>
          <t xml:space="preserve">Mujer busca habitacion</t>
        </is>
      </c>
      <c r="C881" t="inlineStr">
        <is>
          <t xml:space="preserve">Málaga</t>
        </is>
      </c>
      <c r="D881">
        <v>350</v>
      </c>
      <c r="E881"/>
      <c r="F881"/>
      <c r="G881"/>
      <c r="H881"/>
      <c r="I881"/>
      <c r="J881"/>
      <c r="K881">
        <f>IFERROR(ROUND(D881-MAX(I881,0)*03_Assumptions!$B$37,0),"")</f>
      </c>
      <c r="L881">
        <v>0</v>
      </c>
      <c r="M881"/>
      <c r="N881">
        <v>3</v>
      </c>
      <c r="O881"/>
      <c r="P881"/>
      <c r="Q881"/>
      <c r="R881" t="inlineStr">
        <is>
          <t xml:space="preserve">Milanuncios</t>
        </is>
      </c>
    </row>
    <row r="882">
      <c r="A882" t="inlineStr">
        <is>
          <t xml:space="preserve">MIL-612046377</t>
        </is>
      </c>
      <c r="B882" t="inlineStr">
        <is>
          <t xml:space="preserve">alquilo habitación.</t>
        </is>
      </c>
      <c r="C882" t="inlineStr">
        <is>
          <t xml:space="preserve">Balneario la Parrilla</t>
        </is>
      </c>
      <c r="D882">
        <v>237</v>
      </c>
      <c r="E882"/>
      <c r="F882"/>
      <c r="G882"/>
      <c r="H882"/>
      <c r="I882"/>
      <c r="J882"/>
      <c r="K882">
        <f>IFERROR(ROUND(D882-MAX(I882,0)*03_Assumptions!$B$37,0),"")</f>
      </c>
      <c r="L882">
        <v>0</v>
      </c>
      <c r="M882"/>
      <c r="N882">
        <v>3</v>
      </c>
      <c r="O882"/>
      <c r="P882"/>
      <c r="Q882"/>
      <c r="R882" t="inlineStr">
        <is>
          <t xml:space="preserve">Milanuncios</t>
        </is>
      </c>
    </row>
    <row r="883">
      <c r="A883" t="inlineStr">
        <is>
          <t xml:space="preserve">MIL-603676971</t>
        </is>
      </c>
      <c r="B883" t="inlineStr">
        <is>
          <t xml:space="preserve">Universidades - C. Honduras</t>
        </is>
      </c>
      <c r="C883" t="inlineStr">
        <is>
          <t xml:space="preserve">Santander</t>
        </is>
      </c>
      <c r="D883">
        <v>300</v>
      </c>
      <c r="E883"/>
      <c r="F883"/>
      <c r="G883"/>
      <c r="H883"/>
      <c r="I883"/>
      <c r="J883"/>
      <c r="K883">
        <f>IFERROR(ROUND(D883-MAX(I883,0)*03_Assumptions!$B$37,0),"")</f>
      </c>
      <c r="L883">
        <v>0</v>
      </c>
      <c r="M883"/>
      <c r="N883">
        <v>3</v>
      </c>
      <c r="O883"/>
      <c r="P883"/>
      <c r="Q883"/>
      <c r="R883" t="inlineStr">
        <is>
          <t xml:space="preserve">Milanuncios</t>
        </is>
      </c>
    </row>
    <row r="884">
      <c r="A884" t="inlineStr">
        <is>
          <t xml:space="preserve">MIL-609648755</t>
        </is>
      </c>
      <c r="B884" t="inlineStr">
        <is>
          <t xml:space="preserve">Parque Cruz Conde</t>
        </is>
      </c>
      <c r="C884" t="inlineStr">
        <is>
          <t xml:space="preserve">Córdoba</t>
        </is>
      </c>
      <c r="D884">
        <v>188</v>
      </c>
      <c r="E884"/>
      <c r="F884"/>
      <c r="G884"/>
      <c r="H884"/>
      <c r="I884"/>
      <c r="J884"/>
      <c r="K884">
        <f>IFERROR(ROUND(D884-MAX(I884,0)*03_Assumptions!$B$37,0),"")</f>
      </c>
      <c r="L884">
        <v>0</v>
      </c>
      <c r="M884"/>
      <c r="N884">
        <v>3</v>
      </c>
      <c r="O884"/>
      <c r="P884"/>
      <c r="Q884"/>
      <c r="R884" t="inlineStr">
        <is>
          <t xml:space="preserve">Milanuncios</t>
        </is>
      </c>
    </row>
    <row r="885">
      <c r="A885" t="inlineStr">
        <is>
          <t xml:space="preserve">MIL-606537396</t>
        </is>
      </c>
      <c r="B885" t="inlineStr">
        <is>
          <t xml:space="preserve">Madrid Capital</t>
        </is>
      </c>
      <c r="C885" t="inlineStr">
        <is>
          <t xml:space="preserve">Madrid</t>
        </is>
      </c>
      <c r="D885">
        <v>750</v>
      </c>
      <c r="E885"/>
      <c r="F885"/>
      <c r="G885">
        <v>34</v>
      </c>
      <c r="H885"/>
      <c r="I885"/>
      <c r="J885"/>
      <c r="K885">
        <f>IFERROR(ROUND(D885-MAX(I885,0)*03_Assumptions!$B$37,0),"")</f>
      </c>
      <c r="L885">
        <v>0</v>
      </c>
      <c r="M885"/>
      <c r="N885">
        <v>3</v>
      </c>
      <c r="O885"/>
      <c r="P885"/>
      <c r="Q885"/>
      <c r="R885" t="inlineStr">
        <is>
          <t xml:space="preserve">Milanuncios</t>
        </is>
      </c>
    </row>
    <row r="886">
      <c r="A886" t="inlineStr">
        <is>
          <t xml:space="preserve">MIL-518456244</t>
        </is>
      </c>
      <c r="B886" t="inlineStr">
        <is>
          <t xml:space="preserve">Centro - Praza Roxa</t>
        </is>
      </c>
      <c r="C886" t="inlineStr">
        <is>
          <t xml:space="preserve">Santiago de Compostela</t>
        </is>
      </c>
      <c r="D886">
        <v>300</v>
      </c>
      <c r="E886"/>
      <c r="F886"/>
      <c r="G886"/>
      <c r="H886"/>
      <c r="I886"/>
      <c r="J886"/>
      <c r="K886">
        <f>IFERROR(ROUND(D886-MAX(I886,0)*03_Assumptions!$B$37,0),"")</f>
      </c>
      <c r="L886">
        <v>0</v>
      </c>
      <c r="M886"/>
      <c r="N886">
        <v>3</v>
      </c>
      <c r="O886"/>
      <c r="P886"/>
      <c r="Q886"/>
      <c r="R886" t="inlineStr">
        <is>
          <t xml:space="preserve">Milanuncios</t>
        </is>
      </c>
    </row>
    <row r="887">
      <c r="A887" t="inlineStr">
        <is>
          <t xml:space="preserve">MIL-611189894</t>
        </is>
      </c>
      <c r="B887" t="inlineStr">
        <is>
          <t xml:space="preserve">Cambiar piso</t>
        </is>
      </c>
      <c r="C887" t="inlineStr">
        <is>
          <t xml:space="preserve">Salou</t>
        </is>
      </c>
      <c r="D887">
        <v>0</v>
      </c>
      <c r="E887"/>
      <c r="F887"/>
      <c r="G887"/>
      <c r="H887"/>
      <c r="I887"/>
      <c r="J887"/>
      <c r="K887">
        <f>IFERROR(ROUND(D887-MAX(I887,0)*03_Assumptions!$B$37,0),"")</f>
      </c>
      <c r="L887">
        <v>0</v>
      </c>
      <c r="M887"/>
      <c r="N887">
        <v>3</v>
      </c>
      <c r="O887"/>
      <c r="P887"/>
      <c r="Q887"/>
      <c r="R887" t="inlineStr">
        <is>
          <t xml:space="preserve">Milanuncios</t>
        </is>
      </c>
    </row>
    <row r="888">
      <c r="A888" t="inlineStr">
        <is>
          <t xml:space="preserve">MIL-611725587</t>
        </is>
      </c>
      <c r="B888" t="inlineStr">
        <is>
          <t xml:space="preserve">La Calzada</t>
        </is>
      </c>
      <c r="C888" t="inlineStr">
        <is>
          <t xml:space="preserve">Gijón</t>
        </is>
      </c>
      <c r="D888">
        <v>400</v>
      </c>
      <c r="E888"/>
      <c r="F888"/>
      <c r="G888"/>
      <c r="H888"/>
      <c r="I888"/>
      <c r="J888"/>
      <c r="K888">
        <f>IFERROR(ROUND(D888-MAX(I888,0)*03_Assumptions!$B$37,0),"")</f>
      </c>
      <c r="L888">
        <v>0</v>
      </c>
      <c r="M888"/>
      <c r="N888">
        <v>3</v>
      </c>
      <c r="O888"/>
      <c r="P888"/>
      <c r="Q888"/>
      <c r="R888" t="inlineStr">
        <is>
          <t xml:space="preserve">Milanuncios</t>
        </is>
      </c>
    </row>
    <row r="889">
      <c r="A889" t="inlineStr">
        <is>
          <t xml:space="preserve">MIL-611522618</t>
        </is>
      </c>
      <c r="B889" t="inlineStr">
        <is>
          <t xml:space="preserve">Estacion de Tren</t>
        </is>
      </c>
      <c r="C889" t="inlineStr">
        <is>
          <t xml:space="preserve">A Coruña</t>
        </is>
      </c>
      <c r="D889">
        <v>350</v>
      </c>
      <c r="E889"/>
      <c r="F889"/>
      <c r="G889"/>
      <c r="H889"/>
      <c r="I889"/>
      <c r="J889"/>
      <c r="K889">
        <f>IFERROR(ROUND(D889-MAX(I889,0)*03_Assumptions!$B$37,0),"")</f>
      </c>
      <c r="L889">
        <v>0</v>
      </c>
      <c r="M889"/>
      <c r="N889">
        <v>3</v>
      </c>
      <c r="O889"/>
      <c r="P889"/>
      <c r="Q889"/>
      <c r="R889" t="inlineStr">
        <is>
          <t xml:space="preserve">Milanuncios</t>
        </is>
      </c>
    </row>
    <row r="890">
      <c r="A890" t="inlineStr">
        <is>
          <t xml:space="preserve">MIL-611897649</t>
        </is>
      </c>
      <c r="B890" t="inlineStr">
        <is>
          <t xml:space="preserve">Los Frates - C. Italia</t>
        </is>
      </c>
      <c r="C890" t="inlineStr">
        <is>
          <t xml:space="preserve">Cáceres</t>
        </is>
      </c>
      <c r="D890">
        <v>170</v>
      </c>
      <c r="E890"/>
      <c r="F890"/>
      <c r="G890"/>
      <c r="H890"/>
      <c r="I890"/>
      <c r="J890"/>
      <c r="K890">
        <f>IFERROR(ROUND(D890-MAX(I890,0)*03_Assumptions!$B$37,0),"")</f>
      </c>
      <c r="L890">
        <v>0</v>
      </c>
      <c r="M890"/>
      <c r="N890">
        <v>3</v>
      </c>
      <c r="O890"/>
      <c r="P890"/>
      <c r="Q890"/>
      <c r="R890" t="inlineStr">
        <is>
          <t xml:space="preserve">Milanuncios</t>
        </is>
      </c>
    </row>
    <row r="891">
      <c r="A891" t="inlineStr">
        <is>
          <t xml:space="preserve">MIL-611057854</t>
        </is>
      </c>
      <c r="B891" t="inlineStr">
        <is>
          <t xml:space="preserve">Lagunas - Av. de Buenos Aires</t>
        </is>
      </c>
      <c r="C891" t="inlineStr">
        <is>
          <t xml:space="preserve">Ourense / Orense</t>
        </is>
      </c>
      <c r="D891">
        <v>250</v>
      </c>
      <c r="E891"/>
      <c r="F891"/>
      <c r="G891"/>
      <c r="H891"/>
      <c r="I891"/>
      <c r="J891"/>
      <c r="K891">
        <f>IFERROR(ROUND(D891-MAX(I891,0)*03_Assumptions!$B$37,0),"")</f>
      </c>
      <c r="L891">
        <v>0</v>
      </c>
      <c r="M891"/>
      <c r="N891">
        <v>3</v>
      </c>
      <c r="O891"/>
      <c r="P891"/>
      <c r="Q891"/>
      <c r="R891" t="inlineStr">
        <is>
          <t xml:space="preserve">Milanuncios</t>
        </is>
      </c>
    </row>
    <row r="892">
      <c r="A892" t="inlineStr">
        <is>
          <t xml:space="preserve">MIL-474811057</t>
        </is>
      </c>
      <c r="B892" t="inlineStr">
        <is>
          <t xml:space="preserve">Facultad de Derecho - C. Campo Madre de</t>
        </is>
      </c>
      <c r="C892" t="inlineStr">
        <is>
          <t xml:space="preserve">Córdoba</t>
        </is>
      </c>
      <c r="D892">
        <v>300</v>
      </c>
      <c r="E892"/>
      <c r="F892"/>
      <c r="G892"/>
      <c r="H892"/>
      <c r="I892"/>
      <c r="J892"/>
      <c r="K892">
        <f>IFERROR(ROUND(D892-MAX(I892,0)*03_Assumptions!$B$37,0),"")</f>
      </c>
      <c r="L892">
        <v>0</v>
      </c>
      <c r="M892"/>
      <c r="N892">
        <v>3</v>
      </c>
      <c r="O892"/>
      <c r="P892"/>
      <c r="Q892"/>
      <c r="R892" t="inlineStr">
        <is>
          <t xml:space="preserve">Milanuncios</t>
        </is>
      </c>
    </row>
    <row r="893">
      <c r="A893" t="inlineStr">
        <is>
          <t xml:space="preserve">MIL-611678051</t>
        </is>
      </c>
      <c r="B893" t="inlineStr">
        <is>
          <t xml:space="preserve">Garrido Sur</t>
        </is>
      </c>
      <c r="C893" t="inlineStr">
        <is>
          <t xml:space="preserve">Salamanca</t>
        </is>
      </c>
      <c r="D893">
        <v>320</v>
      </c>
      <c r="E893"/>
      <c r="F893"/>
      <c r="G893"/>
      <c r="H893"/>
      <c r="I893"/>
      <c r="J893"/>
      <c r="K893">
        <f>IFERROR(ROUND(D893-MAX(I893,0)*03_Assumptions!$B$37,0),"")</f>
      </c>
      <c r="L893">
        <v>0</v>
      </c>
      <c r="M893"/>
      <c r="N893">
        <v>3</v>
      </c>
      <c r="O893"/>
      <c r="P893"/>
      <c r="Q893"/>
      <c r="R893" t="inlineStr">
        <is>
          <t xml:space="preserve">Milanuncios</t>
        </is>
      </c>
    </row>
    <row r="894">
      <c r="A894" t="inlineStr">
        <is>
          <t xml:space="preserve">MIL-585121614</t>
        </is>
      </c>
      <c r="B894" t="inlineStr">
        <is>
          <t xml:space="preserve">Burjassot</t>
        </is>
      </c>
      <c r="C894" t="inlineStr">
        <is>
          <t xml:space="preserve">Burjassot</t>
        </is>
      </c>
      <c r="D894">
        <v>330</v>
      </c>
      <c r="E894"/>
      <c r="F894"/>
      <c r="G894"/>
      <c r="H894"/>
      <c r="I894"/>
      <c r="J894"/>
      <c r="K894">
        <f>IFERROR(ROUND(D894-MAX(I894,0)*03_Assumptions!$B$37,0),"")</f>
      </c>
      <c r="L894">
        <v>0</v>
      </c>
      <c r="M894"/>
      <c r="N894">
        <v>3</v>
      </c>
      <c r="O894"/>
      <c r="P894"/>
      <c r="Q894"/>
      <c r="R894" t="inlineStr">
        <is>
          <t xml:space="preserve">Milanuncios</t>
        </is>
      </c>
    </row>
    <row r="895">
      <c r="A895" t="inlineStr">
        <is>
          <t xml:space="preserve">MIL-578898372</t>
        </is>
      </c>
      <c r="B895" t="inlineStr">
        <is>
          <t xml:space="preserve">García Barbón - R. de García Barbón</t>
        </is>
      </c>
      <c r="C895" t="inlineStr">
        <is>
          <t xml:space="preserve">Vigo</t>
        </is>
      </c>
      <c r="D895">
        <v>325</v>
      </c>
      <c r="E895"/>
      <c r="F895"/>
      <c r="G895"/>
      <c r="H895"/>
      <c r="I895"/>
      <c r="J895"/>
      <c r="K895">
        <f>IFERROR(ROUND(D895-MAX(I895,0)*03_Assumptions!$B$37,0),"")</f>
      </c>
      <c r="L895">
        <v>0</v>
      </c>
      <c r="M895"/>
      <c r="N895">
        <v>3</v>
      </c>
      <c r="O895"/>
      <c r="P895"/>
      <c r="Q895"/>
      <c r="R895" t="inlineStr">
        <is>
          <t xml:space="preserve">Milanuncios</t>
        </is>
      </c>
    </row>
    <row r="896">
      <c r="A896" t="inlineStr">
        <is>
          <t xml:space="preserve">MIL-612202990</t>
        </is>
      </c>
      <c r="B896" t="inlineStr">
        <is>
          <t xml:space="preserve">Romo</t>
        </is>
      </c>
      <c r="C896" t="inlineStr">
        <is>
          <t xml:space="preserve">Las Arenas</t>
        </is>
      </c>
      <c r="D896">
        <v>350</v>
      </c>
      <c r="E896"/>
      <c r="F896"/>
      <c r="G896"/>
      <c r="H896"/>
      <c r="I896"/>
      <c r="J896"/>
      <c r="K896">
        <f>IFERROR(ROUND(D896-MAX(I896,0)*03_Assumptions!$B$37,0),"")</f>
      </c>
      <c r="L896">
        <v>0</v>
      </c>
      <c r="M896"/>
      <c r="N896">
        <v>3</v>
      </c>
      <c r="O896"/>
      <c r="P896"/>
      <c r="Q896"/>
      <c r="R896" t="inlineStr">
        <is>
          <t xml:space="preserve">Milanuncios</t>
        </is>
      </c>
    </row>
    <row r="897">
      <c r="A897" t="inlineStr">
        <is>
          <t xml:space="preserve">MIL-611901569</t>
        </is>
      </c>
      <c r="B897" t="inlineStr">
        <is>
          <t xml:space="preserve">Macarena</t>
        </is>
      </c>
      <c r="C897" t="inlineStr">
        <is>
          <t xml:space="preserve">Sevilla</t>
        </is>
      </c>
      <c r="D897">
        <v>333</v>
      </c>
      <c r="E897"/>
      <c r="F897"/>
      <c r="G897"/>
      <c r="H897"/>
      <c r="I897"/>
      <c r="J897"/>
      <c r="K897">
        <f>IFERROR(ROUND(D897-MAX(I897,0)*03_Assumptions!$B$37,0),"")</f>
      </c>
      <c r="L897">
        <v>0</v>
      </c>
      <c r="M897"/>
      <c r="N897">
        <v>3</v>
      </c>
      <c r="O897"/>
      <c r="P897"/>
      <c r="Q897"/>
      <c r="R897" t="inlineStr">
        <is>
          <t xml:space="preserve">Milanuncios</t>
        </is>
      </c>
    </row>
    <row r="898">
      <c r="A898" t="inlineStr">
        <is>
          <t xml:space="preserve">MIL-611494582</t>
        </is>
      </c>
      <c r="B898" t="inlineStr">
        <is>
          <t xml:space="preserve">Ciudad Jardin</t>
        </is>
      </c>
      <c r="C898" t="inlineStr">
        <is>
          <t xml:space="preserve">Málaga</t>
        </is>
      </c>
      <c r="D898">
        <v>383</v>
      </c>
      <c r="E898"/>
      <c r="F898"/>
      <c r="G898"/>
      <c r="H898"/>
      <c r="I898"/>
      <c r="J898"/>
      <c r="K898">
        <f>IFERROR(ROUND(D898-MAX(I898,0)*03_Assumptions!$B$37,0),"")</f>
      </c>
      <c r="L898">
        <v>0</v>
      </c>
      <c r="M898"/>
      <c r="N898">
        <v>3</v>
      </c>
      <c r="O898"/>
      <c r="P898"/>
      <c r="Q898" t="inlineStr">
        <is>
          <t xml:space="preserve">TENANTED</t>
        </is>
      </c>
      <c r="R898" t="inlineStr">
        <is>
          <t xml:space="preserve">Milanuncios</t>
        </is>
      </c>
    </row>
    <row r="899">
      <c r="A899" t="inlineStr">
        <is>
          <t xml:space="preserve">MIL-611457707</t>
        </is>
      </c>
      <c r="B899" t="inlineStr">
        <is>
          <t xml:space="preserve">Avenida de Barcelona - Plaza la Oca</t>
        </is>
      </c>
      <c r="C899" t="inlineStr">
        <is>
          <t xml:space="preserve">Córdoba</t>
        </is>
      </c>
      <c r="D899">
        <v>125</v>
      </c>
      <c r="E899"/>
      <c r="F899"/>
      <c r="G899"/>
      <c r="H899"/>
      <c r="I899"/>
      <c r="J899"/>
      <c r="K899">
        <f>IFERROR(ROUND(D899-MAX(I899,0)*03_Assumptions!$B$37,0),"")</f>
      </c>
      <c r="L899">
        <v>0</v>
      </c>
      <c r="M899"/>
      <c r="N899">
        <v>3</v>
      </c>
      <c r="O899"/>
      <c r="P899"/>
      <c r="Q899"/>
      <c r="R899" t="inlineStr">
        <is>
          <t xml:space="preserve">Milanuncios</t>
        </is>
      </c>
    </row>
    <row r="900">
      <c r="A900" t="inlineStr">
        <is>
          <t xml:space="preserve">MIL-538663390</t>
        </is>
      </c>
      <c r="B900" t="inlineStr">
        <is>
          <t xml:space="preserve">Madrid Capital</t>
        </is>
      </c>
      <c r="C900" t="inlineStr">
        <is>
          <t xml:space="preserve">Madrid</t>
        </is>
      </c>
      <c r="D900">
        <v>880</v>
      </c>
      <c r="E900"/>
      <c r="F900"/>
      <c r="G900">
        <v>34</v>
      </c>
      <c r="H900"/>
      <c r="I900"/>
      <c r="J900"/>
      <c r="K900">
        <f>IFERROR(ROUND(D900-MAX(I900,0)*03_Assumptions!$B$37,0),"")</f>
      </c>
      <c r="L900">
        <v>0</v>
      </c>
      <c r="M900"/>
      <c r="N900">
        <v>3</v>
      </c>
      <c r="O900"/>
      <c r="P900"/>
      <c r="Q900"/>
      <c r="R900" t="inlineStr">
        <is>
          <t xml:space="preserve">Milanuncios</t>
        </is>
      </c>
    </row>
    <row r="901">
      <c r="A901" t="inlineStr">
        <is>
          <t xml:space="preserve">MIL-604770054</t>
        </is>
      </c>
      <c r="B901" t="inlineStr">
        <is>
          <t xml:space="preserve">Mostoles - C. Ávila</t>
        </is>
      </c>
      <c r="C901" t="inlineStr">
        <is>
          <t xml:space="preserve">Móstoles</t>
        </is>
      </c>
      <c r="D901">
        <v>590</v>
      </c>
      <c r="E901"/>
      <c r="F901"/>
      <c r="G901"/>
      <c r="H901"/>
      <c r="I901"/>
      <c r="J901"/>
      <c r="K901">
        <f>IFERROR(ROUND(D901-MAX(I901,0)*03_Assumptions!$B$37,0),"")</f>
      </c>
      <c r="L901">
        <v>0</v>
      </c>
      <c r="M901"/>
      <c r="N901">
        <v>3</v>
      </c>
      <c r="O901"/>
      <c r="P901"/>
      <c r="Q901"/>
      <c r="R901" t="inlineStr">
        <is>
          <t xml:space="preserve">Milanuncios</t>
        </is>
      </c>
    </row>
    <row r="902">
      <c r="A902" t="inlineStr">
        <is>
          <t xml:space="preserve">MIL-516445300</t>
        </is>
      </c>
      <c r="B902" t="inlineStr">
        <is>
          <t xml:space="preserve">Madrid Capital</t>
        </is>
      </c>
      <c r="C902" t="inlineStr">
        <is>
          <t xml:space="preserve">Madrid</t>
        </is>
      </c>
      <c r="D902">
        <v>750</v>
      </c>
      <c r="E902"/>
      <c r="F902"/>
      <c r="G902">
        <v>34</v>
      </c>
      <c r="H902"/>
      <c r="I902"/>
      <c r="J902"/>
      <c r="K902">
        <f>IFERROR(ROUND(D902-MAX(I902,0)*03_Assumptions!$B$37,0),"")</f>
      </c>
      <c r="L902">
        <v>0</v>
      </c>
      <c r="M902"/>
      <c r="N902">
        <v>3</v>
      </c>
      <c r="O902"/>
      <c r="P902"/>
      <c r="Q902" t="inlineStr">
        <is>
          <t xml:space="preserve">TENANTED</t>
        </is>
      </c>
      <c r="R902" t="inlineStr">
        <is>
          <t xml:space="preserve">Milanuncios</t>
        </is>
      </c>
    </row>
    <row r="903">
      <c r="A903" t="inlineStr">
        <is>
          <t xml:space="preserve">MIL-516442267</t>
        </is>
      </c>
      <c r="B903" t="inlineStr">
        <is>
          <t xml:space="preserve">Madrid Capital</t>
        </is>
      </c>
      <c r="C903" t="inlineStr">
        <is>
          <t xml:space="preserve">Madrid</t>
        </is>
      </c>
      <c r="D903">
        <v>800</v>
      </c>
      <c r="E903"/>
      <c r="F903"/>
      <c r="G903">
        <v>34</v>
      </c>
      <c r="H903"/>
      <c r="I903"/>
      <c r="J903"/>
      <c r="K903">
        <f>IFERROR(ROUND(D903-MAX(I903,0)*03_Assumptions!$B$37,0),"")</f>
      </c>
      <c r="L903">
        <v>0</v>
      </c>
      <c r="M903"/>
      <c r="N903">
        <v>3</v>
      </c>
      <c r="O903"/>
      <c r="P903"/>
      <c r="Q903"/>
      <c r="R903" t="inlineStr">
        <is>
          <t xml:space="preserve">Milanuncios</t>
        </is>
      </c>
    </row>
    <row r="904">
      <c r="A904" t="inlineStr">
        <is>
          <t xml:space="preserve">MIL-474256527</t>
        </is>
      </c>
      <c r="B904" t="inlineStr">
        <is>
          <t xml:space="preserve">Centro - Rúa Juan Flórez</t>
        </is>
      </c>
      <c r="C904" t="inlineStr">
        <is>
          <t xml:space="preserve">A Coruña</t>
        </is>
      </c>
      <c r="D904">
        <v>360</v>
      </c>
      <c r="E904"/>
      <c r="F904"/>
      <c r="G904"/>
      <c r="H904"/>
      <c r="I904"/>
      <c r="J904"/>
      <c r="K904">
        <f>IFERROR(ROUND(D904-MAX(I904,0)*03_Assumptions!$B$37,0),"")</f>
      </c>
      <c r="L904">
        <v>0</v>
      </c>
      <c r="M904"/>
      <c r="N904">
        <v>3</v>
      </c>
      <c r="O904"/>
      <c r="P904"/>
      <c r="Q904"/>
      <c r="R904" t="inlineStr">
        <is>
          <t xml:space="preserve">Milanuncios</t>
        </is>
      </c>
    </row>
    <row r="905">
      <c r="A905" t="inlineStr">
        <is>
          <t xml:space="preserve">MIL-608772992</t>
        </is>
      </c>
      <c r="B905" t="inlineStr">
        <is>
          <t xml:space="preserve">Valdepasillas - Av. Sinforiano Madroñero</t>
        </is>
      </c>
      <c r="C905" t="inlineStr">
        <is>
          <t xml:space="preserve">Badajoz</t>
        </is>
      </c>
      <c r="D905">
        <v>210</v>
      </c>
      <c r="E905"/>
      <c r="F905"/>
      <c r="G905"/>
      <c r="H905"/>
      <c r="I905"/>
      <c r="J905"/>
      <c r="K905">
        <f>IFERROR(ROUND(D905-MAX(I905,0)*03_Assumptions!$B$37,0),"")</f>
      </c>
      <c r="L905">
        <v>0</v>
      </c>
      <c r="M905"/>
      <c r="N905">
        <v>3</v>
      </c>
      <c r="O905"/>
      <c r="P905"/>
      <c r="Q905"/>
      <c r="R905" t="inlineStr">
        <is>
          <t xml:space="preserve">Milanuncios</t>
        </is>
      </c>
    </row>
    <row r="906">
      <c r="A906" t="inlineStr">
        <is>
          <t xml:space="preserve">MIL-611186893</t>
        </is>
      </c>
      <c r="B906" t="inlineStr">
        <is>
          <t xml:space="preserve">Miralvalle</t>
        </is>
      </c>
      <c r="C906" t="inlineStr">
        <is>
          <t xml:space="preserve">Plasencia</t>
        </is>
      </c>
      <c r="D906">
        <v>150</v>
      </c>
      <c r="E906"/>
      <c r="F906"/>
      <c r="G906"/>
      <c r="H906"/>
      <c r="I906"/>
      <c r="J906"/>
      <c r="K906">
        <f>IFERROR(ROUND(D906-MAX(I906,0)*03_Assumptions!$B$37,0),"")</f>
      </c>
      <c r="L906">
        <v>0</v>
      </c>
      <c r="M906"/>
      <c r="N906">
        <v>3</v>
      </c>
      <c r="O906"/>
      <c r="P906"/>
      <c r="Q906"/>
      <c r="R906" t="inlineStr">
        <is>
          <t xml:space="preserve">Milanuncios</t>
        </is>
      </c>
    </row>
    <row r="907">
      <c r="A907" t="inlineStr">
        <is>
          <t xml:space="preserve">MIL-606989253</t>
        </is>
      </c>
      <c r="B907" t="inlineStr">
        <is>
          <t xml:space="preserve">Madrid Capital</t>
        </is>
      </c>
      <c r="C907" t="inlineStr">
        <is>
          <t xml:space="preserve">Madrid</t>
        </is>
      </c>
      <c r="D907">
        <v>990</v>
      </c>
      <c r="E907"/>
      <c r="F907"/>
      <c r="G907">
        <v>34</v>
      </c>
      <c r="H907"/>
      <c r="I907"/>
      <c r="J907"/>
      <c r="K907">
        <f>IFERROR(ROUND(D907-MAX(I907,0)*03_Assumptions!$B$37,0),"")</f>
      </c>
      <c r="L907">
        <v>0</v>
      </c>
      <c r="M907"/>
      <c r="N907">
        <v>3</v>
      </c>
      <c r="O907"/>
      <c r="P907"/>
      <c r="Q907"/>
      <c r="R907" t="inlineStr">
        <is>
          <t xml:space="preserve">Milanuncios</t>
        </is>
      </c>
    </row>
    <row r="908">
      <c r="A908" t="inlineStr">
        <is>
          <t xml:space="preserve">MIL-611612670</t>
        </is>
      </c>
      <c r="B908" t="inlineStr">
        <is>
          <t xml:space="preserve">Zapillo</t>
        </is>
      </c>
      <c r="C908" t="inlineStr">
        <is>
          <t xml:space="preserve">Almería</t>
        </is>
      </c>
      <c r="D908">
        <v>188</v>
      </c>
      <c r="E908"/>
      <c r="F908"/>
      <c r="G908"/>
      <c r="H908"/>
      <c r="I908"/>
      <c r="J908"/>
      <c r="K908">
        <f>IFERROR(ROUND(D908-MAX(I908,0)*03_Assumptions!$B$37,0),"")</f>
      </c>
      <c r="L908">
        <v>0</v>
      </c>
      <c r="M908"/>
      <c r="N908">
        <v>3</v>
      </c>
      <c r="O908"/>
      <c r="P908"/>
      <c r="Q908"/>
      <c r="R908" t="inlineStr">
        <is>
          <t xml:space="preserve">Milanuncios</t>
        </is>
      </c>
    </row>
    <row r="909">
      <c r="A909" t="inlineStr">
        <is>
          <t xml:space="preserve">MIL-609263526</t>
        </is>
      </c>
      <c r="B909" t="inlineStr">
        <is>
          <t xml:space="preserve">La Merced</t>
        </is>
      </c>
      <c r="C909" t="inlineStr">
        <is>
          <t xml:space="preserve">Málaga</t>
        </is>
      </c>
      <c r="D909">
        <v>400</v>
      </c>
      <c r="E909"/>
      <c r="F909"/>
      <c r="G909"/>
      <c r="H909"/>
      <c r="I909"/>
      <c r="J909"/>
      <c r="K909">
        <f>IFERROR(ROUND(D909-MAX(I909,0)*03_Assumptions!$B$37,0),"")</f>
      </c>
      <c r="L909">
        <v>0</v>
      </c>
      <c r="M909"/>
      <c r="N909">
        <v>3</v>
      </c>
      <c r="O909"/>
      <c r="P909"/>
      <c r="Q909"/>
      <c r="R909" t="inlineStr">
        <is>
          <t xml:space="preserve">Milanuncios</t>
        </is>
      </c>
    </row>
    <row r="910">
      <c r="A910" t="inlineStr">
        <is>
          <t xml:space="preserve">MIL-612204263</t>
        </is>
      </c>
      <c r="B910" t="inlineStr">
        <is>
          <t xml:space="preserve">Carpetana - C. de Carlos Dabán</t>
        </is>
      </c>
      <c r="C910" t="inlineStr">
        <is>
          <t xml:space="preserve">Madrid</t>
        </is>
      </c>
      <c r="D910">
        <v>400</v>
      </c>
      <c r="E910"/>
      <c r="F910"/>
      <c r="G910">
        <v>34</v>
      </c>
      <c r="H910"/>
      <c r="I910"/>
      <c r="J910"/>
      <c r="K910">
        <f>IFERROR(ROUND(D910-MAX(I910,0)*03_Assumptions!$B$37,0),"")</f>
      </c>
      <c r="L910">
        <v>0</v>
      </c>
      <c r="M910"/>
      <c r="N910">
        <v>3</v>
      </c>
      <c r="O910"/>
      <c r="P910"/>
      <c r="Q910"/>
      <c r="R910" t="inlineStr">
        <is>
          <t xml:space="preserve">Milanuncios</t>
        </is>
      </c>
    </row>
    <row r="911">
      <c r="A911" t="inlineStr">
        <is>
          <t xml:space="preserve">MIL-606989252</t>
        </is>
      </c>
      <c r="B911" t="inlineStr">
        <is>
          <t xml:space="preserve">Madrid Capital</t>
        </is>
      </c>
      <c r="C911" t="inlineStr">
        <is>
          <t xml:space="preserve">Madrid</t>
        </is>
      </c>
      <c r="D911">
        <v>990</v>
      </c>
      <c r="E911"/>
      <c r="F911"/>
      <c r="G911">
        <v>34</v>
      </c>
      <c r="H911"/>
      <c r="I911"/>
      <c r="J911"/>
      <c r="K911">
        <f>IFERROR(ROUND(D911-MAX(I911,0)*03_Assumptions!$B$37,0),"")</f>
      </c>
      <c r="L911">
        <v>0</v>
      </c>
      <c r="M911"/>
      <c r="N911">
        <v>3</v>
      </c>
      <c r="O911"/>
      <c r="P911"/>
      <c r="Q911"/>
      <c r="R911" t="inlineStr">
        <is>
          <t xml:space="preserve">Milanuncios</t>
        </is>
      </c>
    </row>
    <row r="912">
      <c r="A912" t="inlineStr">
        <is>
          <t xml:space="preserve">MIL-611616430</t>
        </is>
      </c>
      <c r="B912" t="inlineStr">
        <is>
          <t xml:space="preserve">Ensanche Sur - Poligono Pp Ensanche Sur</t>
        </is>
      </c>
      <c r="C912" t="inlineStr">
        <is>
          <t xml:space="preserve">Alcorcón</t>
        </is>
      </c>
      <c r="D912">
        <v>400</v>
      </c>
      <c r="E912"/>
      <c r="F912"/>
      <c r="G912"/>
      <c r="H912"/>
      <c r="I912"/>
      <c r="J912"/>
      <c r="K912">
        <f>IFERROR(ROUND(D912-MAX(I912,0)*03_Assumptions!$B$37,0),"")</f>
      </c>
      <c r="L912">
        <v>0</v>
      </c>
      <c r="M912"/>
      <c r="N912">
        <v>3</v>
      </c>
      <c r="O912"/>
      <c r="P912"/>
      <c r="Q912"/>
      <c r="R912" t="inlineStr">
        <is>
          <t xml:space="preserve">Milanuncios</t>
        </is>
      </c>
    </row>
    <row r="913">
      <c r="A913" t="inlineStr">
        <is>
          <t xml:space="preserve">MIL-612002400</t>
        </is>
      </c>
      <c r="B913" t="inlineStr">
        <is>
          <t xml:space="preserve">Gran Vía - Carrer de la Figuera</t>
        </is>
      </c>
      <c r="C913" t="inlineStr">
        <is>
          <t xml:space="preserve">Castellón de la Plana</t>
        </is>
      </c>
      <c r="D913">
        <v>250</v>
      </c>
      <c r="E913"/>
      <c r="F913"/>
      <c r="G913"/>
      <c r="H913"/>
      <c r="I913"/>
      <c r="J913"/>
      <c r="K913">
        <f>IFERROR(ROUND(D913-MAX(I913,0)*03_Assumptions!$B$37,0),"")</f>
      </c>
      <c r="L913">
        <v>0</v>
      </c>
      <c r="M913"/>
      <c r="N913">
        <v>3</v>
      </c>
      <c r="O913"/>
      <c r="P913"/>
      <c r="Q913"/>
      <c r="R913" t="inlineStr">
        <is>
          <t xml:space="preserve">Milanuncios</t>
        </is>
      </c>
    </row>
    <row r="914">
      <c r="A914" t="inlineStr">
        <is>
          <t xml:space="preserve">MIL-516444041</t>
        </is>
      </c>
      <c r="B914" t="inlineStr">
        <is>
          <t xml:space="preserve">Barcelona Capital</t>
        </is>
      </c>
      <c r="C914" t="inlineStr">
        <is>
          <t xml:space="preserve">Barcelona</t>
        </is>
      </c>
      <c r="D914">
        <v>407</v>
      </c>
      <c r="E914"/>
      <c r="F914"/>
      <c r="G914"/>
      <c r="H914"/>
      <c r="I914"/>
      <c r="J914"/>
      <c r="K914">
        <f>IFERROR(ROUND(D914-MAX(I914,0)*03_Assumptions!$B$37,0),"")</f>
      </c>
      <c r="L914">
        <v>0</v>
      </c>
      <c r="M914"/>
      <c r="N914">
        <v>3</v>
      </c>
      <c r="O914"/>
      <c r="P914"/>
      <c r="Q914"/>
      <c r="R914" t="inlineStr">
        <is>
          <t xml:space="preserve">Milanuncios</t>
        </is>
      </c>
    </row>
    <row r="915">
      <c r="A915" t="inlineStr">
        <is>
          <t xml:space="preserve">MIL-606528636</t>
        </is>
      </c>
      <c r="B915" t="inlineStr">
        <is>
          <t xml:space="preserve">Sevilla Capital</t>
        </is>
      </c>
      <c r="C915" t="inlineStr">
        <is>
          <t xml:space="preserve">Sevilla</t>
        </is>
      </c>
      <c r="D915">
        <v>425</v>
      </c>
      <c r="E915"/>
      <c r="F915"/>
      <c r="G915"/>
      <c r="H915"/>
      <c r="I915"/>
      <c r="J915"/>
      <c r="K915">
        <f>IFERROR(ROUND(D915-MAX(I915,0)*03_Assumptions!$B$37,0),"")</f>
      </c>
      <c r="L915">
        <v>0</v>
      </c>
      <c r="M915"/>
      <c r="N915">
        <v>3</v>
      </c>
      <c r="O915"/>
      <c r="P915"/>
      <c r="Q915"/>
      <c r="R915" t="inlineStr">
        <is>
          <t xml:space="preserve">Milanuncios</t>
        </is>
      </c>
    </row>
    <row r="916">
      <c r="A916" t="inlineStr">
        <is>
          <t xml:space="preserve">MIL-493107916</t>
        </is>
      </c>
      <c r="B916" t="inlineStr">
        <is>
          <t xml:space="preserve">Alicante / Alacant</t>
        </is>
      </c>
      <c r="C916" t="inlineStr">
        <is>
          <t xml:space="preserve">Alicante/Alacant</t>
        </is>
      </c>
      <c r="D916">
        <v>750</v>
      </c>
      <c r="E916"/>
      <c r="F916"/>
      <c r="G916"/>
      <c r="H916"/>
      <c r="I916"/>
      <c r="J916"/>
      <c r="K916">
        <f>IFERROR(ROUND(D916-MAX(I916,0)*03_Assumptions!$B$37,0),"")</f>
      </c>
      <c r="L916">
        <v>0</v>
      </c>
      <c r="M916"/>
      <c r="N916">
        <v>3</v>
      </c>
      <c r="O916"/>
      <c r="P916"/>
      <c r="Q916"/>
      <c r="R916" t="inlineStr">
        <is>
          <t xml:space="preserve">Milanuncios</t>
        </is>
      </c>
    </row>
    <row r="917">
      <c r="A917" t="inlineStr">
        <is>
          <t xml:space="preserve">MIL-358288693</t>
        </is>
      </c>
      <c r="B917" t="inlineStr">
        <is>
          <t xml:space="preserve">Isla Chica</t>
        </is>
      </c>
      <c r="C917" t="inlineStr">
        <is>
          <t xml:space="preserve">Huelva</t>
        </is>
      </c>
      <c r="D917">
        <v>350</v>
      </c>
      <c r="E917"/>
      <c r="F917"/>
      <c r="G917"/>
      <c r="H917"/>
      <c r="I917"/>
      <c r="J917"/>
      <c r="K917">
        <f>IFERROR(ROUND(D917-MAX(I917,0)*03_Assumptions!$B$37,0),"")</f>
      </c>
      <c r="L917">
        <v>0</v>
      </c>
      <c r="M917"/>
      <c r="N917">
        <v>3</v>
      </c>
      <c r="O917"/>
      <c r="P917"/>
      <c r="Q917"/>
      <c r="R917" t="inlineStr">
        <is>
          <t xml:space="preserve">Milanuncios</t>
        </is>
      </c>
    </row>
    <row r="918">
      <c r="A918" t="inlineStr">
        <is>
          <t xml:space="preserve">MIL-611873960</t>
        </is>
      </c>
      <c r="B918" t="inlineStr">
        <is>
          <t xml:space="preserve">busco piso de tres o más habitaciones</t>
        </is>
      </c>
      <c r="C918" t="inlineStr">
        <is>
          <t xml:space="preserve">Madrid</t>
        </is>
      </c>
      <c r="D918">
        <v>800</v>
      </c>
      <c r="E918"/>
      <c r="F918"/>
      <c r="G918">
        <v>34</v>
      </c>
      <c r="H918"/>
      <c r="I918"/>
      <c r="J918"/>
      <c r="K918">
        <f>IFERROR(ROUND(D918-MAX(I918,0)*03_Assumptions!$B$37,0),"")</f>
      </c>
      <c r="L918">
        <v>0</v>
      </c>
      <c r="M918"/>
      <c r="N918">
        <v>3</v>
      </c>
      <c r="O918"/>
      <c r="P918"/>
      <c r="Q918"/>
      <c r="R918" t="inlineStr">
        <is>
          <t xml:space="preserve">Milanuncios</t>
        </is>
      </c>
    </row>
    <row r="919">
      <c r="A919" t="inlineStr">
        <is>
          <t xml:space="preserve">MIL-611031358</t>
        </is>
      </c>
      <c r="B919" t="inlineStr">
        <is>
          <t xml:space="preserve">Fuentepiña - Calle Sanlúcar de Guadiana</t>
        </is>
      </c>
      <c r="C919" t="inlineStr">
        <is>
          <t xml:space="preserve">Huelva</t>
        </is>
      </c>
      <c r="D919">
        <v>350</v>
      </c>
      <c r="E919"/>
      <c r="F919"/>
      <c r="G919"/>
      <c r="H919"/>
      <c r="I919"/>
      <c r="J919"/>
      <c r="K919">
        <f>IFERROR(ROUND(D919-MAX(I919,0)*03_Assumptions!$B$37,0),"")</f>
      </c>
      <c r="L919">
        <v>0</v>
      </c>
      <c r="M919"/>
      <c r="N919">
        <v>3</v>
      </c>
      <c r="O919"/>
      <c r="P919"/>
      <c r="Q919"/>
      <c r="R919" t="inlineStr">
        <is>
          <t xml:space="preserve">Milanuncios</t>
        </is>
      </c>
    </row>
    <row r="920">
      <c r="A920" t="inlineStr">
        <is>
          <t xml:space="preserve">MIL-611898720</t>
        </is>
      </c>
      <c r="B920" t="inlineStr">
        <is>
          <t xml:space="preserve">Centro</t>
        </is>
      </c>
      <c r="C920" t="inlineStr">
        <is>
          <t xml:space="preserve">Avila</t>
        </is>
      </c>
      <c r="D920">
        <v>945</v>
      </c>
      <c r="E920"/>
      <c r="F920"/>
      <c r="G920"/>
      <c r="H920"/>
      <c r="I920"/>
      <c r="J920"/>
      <c r="K920">
        <f>IFERROR(ROUND(D920-MAX(I920,0)*03_Assumptions!$B$37,0),"")</f>
      </c>
      <c r="L920">
        <v>0</v>
      </c>
      <c r="M920"/>
      <c r="N920">
        <v>3</v>
      </c>
      <c r="O920"/>
      <c r="P920"/>
      <c r="Q920"/>
      <c r="R920" t="inlineStr">
        <is>
          <t xml:space="preserve">Milanuncios</t>
        </is>
      </c>
    </row>
    <row r="921">
      <c r="A921" t="inlineStr">
        <is>
          <t xml:space="preserve">MIL-573519392</t>
        </is>
      </c>
      <c r="B921" t="inlineStr">
        <is>
          <t xml:space="preserve">Pilarica - P.º del Cauce</t>
        </is>
      </c>
      <c r="C921" t="inlineStr">
        <is>
          <t xml:space="preserve">Valladolid</t>
        </is>
      </c>
      <c r="D921">
        <v>375</v>
      </c>
      <c r="E921"/>
      <c r="F921"/>
      <c r="G921"/>
      <c r="H921"/>
      <c r="I921"/>
      <c r="J921"/>
      <c r="K921">
        <f>IFERROR(ROUND(D921-MAX(I921,0)*03_Assumptions!$B$37,0),"")</f>
      </c>
      <c r="L921">
        <v>0</v>
      </c>
      <c r="M921"/>
      <c r="N921">
        <v>3</v>
      </c>
      <c r="O921"/>
      <c r="P921"/>
      <c r="Q921"/>
      <c r="R921" t="inlineStr">
        <is>
          <t xml:space="preserve">Milanuncios</t>
        </is>
      </c>
    </row>
    <row r="922">
      <c r="A922" t="inlineStr">
        <is>
          <t xml:space="preserve">MIL-530865647</t>
        </is>
      </c>
      <c r="B922" t="inlineStr">
        <is>
          <t xml:space="preserve">Madrid Capital</t>
        </is>
      </c>
      <c r="C922" t="inlineStr">
        <is>
          <t xml:space="preserve">Madrid</t>
        </is>
      </c>
      <c r="D922">
        <v>400</v>
      </c>
      <c r="E922"/>
      <c r="F922"/>
      <c r="G922">
        <v>34</v>
      </c>
      <c r="H922"/>
      <c r="I922"/>
      <c r="J922"/>
      <c r="K922">
        <f>IFERROR(ROUND(D922-MAX(I922,0)*03_Assumptions!$B$37,0),"")</f>
      </c>
      <c r="L922">
        <v>0</v>
      </c>
      <c r="M922"/>
      <c r="N922">
        <v>3</v>
      </c>
      <c r="O922"/>
      <c r="P922"/>
      <c r="Q922"/>
      <c r="R922" t="inlineStr">
        <is>
          <t xml:space="preserve">Milanuncios</t>
        </is>
      </c>
    </row>
    <row r="923">
      <c r="A923" t="inlineStr">
        <is>
          <t xml:space="preserve">MIL-608388401</t>
        </is>
      </c>
      <c r="B923" t="inlineStr">
        <is>
          <t xml:space="preserve">Universidad - Pl. los Pinos</t>
        </is>
      </c>
      <c r="C923" t="inlineStr">
        <is>
          <t xml:space="preserve">Jerez de la Frontera</t>
        </is>
      </c>
      <c r="D923">
        <v>260</v>
      </c>
      <c r="E923"/>
      <c r="F923"/>
      <c r="G923"/>
      <c r="H923"/>
      <c r="I923"/>
      <c r="J923"/>
      <c r="K923">
        <f>IFERROR(ROUND(D923-MAX(I923,0)*03_Assumptions!$B$37,0),"")</f>
      </c>
      <c r="L923">
        <v>0</v>
      </c>
      <c r="M923"/>
      <c r="N923">
        <v>3</v>
      </c>
      <c r="O923"/>
      <c r="P923"/>
      <c r="Q923"/>
      <c r="R923" t="inlineStr">
        <is>
          <t xml:space="preserve">Milanuncios</t>
        </is>
      </c>
    </row>
    <row r="924">
      <c r="A924" t="inlineStr">
        <is>
          <t xml:space="preserve">MIL-585313907</t>
        </is>
      </c>
      <c r="B924" t="inlineStr">
        <is>
          <t xml:space="preserve">El Llano</t>
        </is>
      </c>
      <c r="C924" t="inlineStr">
        <is>
          <t xml:space="preserve">Gijón</t>
        </is>
      </c>
      <c r="D924">
        <v>350</v>
      </c>
      <c r="E924"/>
      <c r="F924"/>
      <c r="G924"/>
      <c r="H924"/>
      <c r="I924"/>
      <c r="J924"/>
      <c r="K924">
        <f>IFERROR(ROUND(D924-MAX(I924,0)*03_Assumptions!$B$37,0),"")</f>
      </c>
      <c r="L924">
        <v>0</v>
      </c>
      <c r="M924"/>
      <c r="N924">
        <v>3</v>
      </c>
      <c r="O924"/>
      <c r="P924"/>
      <c r="Q924"/>
      <c r="R924" t="inlineStr">
        <is>
          <t xml:space="preserve">Milanuncios</t>
        </is>
      </c>
    </row>
    <row r="925">
      <c r="A925" t="inlineStr">
        <is>
          <t xml:space="preserve">MIL-609949911</t>
        </is>
      </c>
      <c r="B925" t="inlineStr">
        <is>
          <t xml:space="preserve">Los Remedios - C/ Asunción</t>
        </is>
      </c>
      <c r="C925" t="inlineStr">
        <is>
          <t xml:space="preserve">Sevilla</t>
        </is>
      </c>
      <c r="D925">
        <v>350</v>
      </c>
      <c r="E925"/>
      <c r="F925"/>
      <c r="G925"/>
      <c r="H925"/>
      <c r="I925"/>
      <c r="J925"/>
      <c r="K925">
        <f>IFERROR(ROUND(D925-MAX(I925,0)*03_Assumptions!$B$37,0),"")</f>
      </c>
      <c r="L925">
        <v>0</v>
      </c>
      <c r="M925"/>
      <c r="N925">
        <v>3</v>
      </c>
      <c r="O925"/>
      <c r="P925"/>
      <c r="Q925"/>
      <c r="R925" t="inlineStr">
        <is>
          <t xml:space="preserve">Milanuncios</t>
        </is>
      </c>
    </row>
    <row r="926">
      <c r="A926" t="inlineStr">
        <is>
          <t xml:space="preserve">MIL-612201778</t>
        </is>
      </c>
      <c r="B926" t="inlineStr">
        <is>
          <t xml:space="preserve">Busco Habitación NUDIS</t>
        </is>
      </c>
      <c r="C926" t="inlineStr">
        <is>
          <t xml:space="preserve">Aleixar L'</t>
        </is>
      </c>
      <c r="D926">
        <v>400</v>
      </c>
      <c r="E926"/>
      <c r="F926"/>
      <c r="G926"/>
      <c r="H926"/>
      <c r="I926"/>
      <c r="J926"/>
      <c r="K926">
        <f>IFERROR(ROUND(D926-MAX(I926,0)*03_Assumptions!$B$37,0),"")</f>
      </c>
      <c r="L926">
        <v>0</v>
      </c>
      <c r="M926"/>
      <c r="N926">
        <v>3</v>
      </c>
      <c r="O926"/>
      <c r="P926"/>
      <c r="Q926"/>
      <c r="R926" t="inlineStr">
        <is>
          <t xml:space="preserve">Milanuncios</t>
        </is>
      </c>
    </row>
    <row r="927">
      <c r="A927" t="inlineStr">
        <is>
          <t xml:space="preserve">MIL-568319311</t>
        </is>
      </c>
      <c r="B927" t="inlineStr">
        <is>
          <t xml:space="preserve">Avenida de Barcelona - C. Goya</t>
        </is>
      </c>
      <c r="C927" t="inlineStr">
        <is>
          <t xml:space="preserve">Jaén</t>
        </is>
      </c>
      <c r="D927">
        <v>235</v>
      </c>
      <c r="E927"/>
      <c r="F927"/>
      <c r="G927"/>
      <c r="H927"/>
      <c r="I927"/>
      <c r="J927"/>
      <c r="K927">
        <f>IFERROR(ROUND(D927-MAX(I927,0)*03_Assumptions!$B$37,0),"")</f>
      </c>
      <c r="L927">
        <v>0</v>
      </c>
      <c r="M927"/>
      <c r="N927">
        <v>3</v>
      </c>
      <c r="O927"/>
      <c r="P927"/>
      <c r="Q927"/>
      <c r="R927" t="inlineStr">
        <is>
          <t xml:space="preserve">Milanuncios</t>
        </is>
      </c>
    </row>
    <row r="928">
      <c r="A928" t="inlineStr">
        <is>
          <t xml:space="preserve">MIL-611200674</t>
        </is>
      </c>
      <c r="B928" t="inlineStr">
        <is>
          <t xml:space="preserve">Algeciras - C. Salesianos</t>
        </is>
      </c>
      <c r="C928" t="inlineStr">
        <is>
          <t xml:space="preserve">Algeciras</t>
        </is>
      </c>
      <c r="D928">
        <v>200</v>
      </c>
      <c r="E928"/>
      <c r="F928"/>
      <c r="G928"/>
      <c r="H928"/>
      <c r="I928"/>
      <c r="J928"/>
      <c r="K928">
        <f>IFERROR(ROUND(D928-MAX(I928,0)*03_Assumptions!$B$37,0),"")</f>
      </c>
      <c r="L928">
        <v>0</v>
      </c>
      <c r="M928"/>
      <c r="N928">
        <v>3</v>
      </c>
      <c r="O928"/>
      <c r="P928"/>
      <c r="Q928"/>
      <c r="R928" t="inlineStr">
        <is>
          <t xml:space="preserve">Milanuncios</t>
        </is>
      </c>
    </row>
    <row r="929">
      <c r="A929" t="inlineStr">
        <is>
          <t xml:space="preserve">MIL-608994361</t>
        </is>
      </c>
      <c r="B929" t="inlineStr">
        <is>
          <t xml:space="preserve">Zapillo - C. Prof. Escobar Manzano</t>
        </is>
      </c>
      <c r="C929" t="inlineStr">
        <is>
          <t xml:space="preserve">Almería</t>
        </is>
      </c>
      <c r="D929">
        <v>250</v>
      </c>
      <c r="E929"/>
      <c r="F929"/>
      <c r="G929"/>
      <c r="H929"/>
      <c r="I929"/>
      <c r="J929"/>
      <c r="K929">
        <f>IFERROR(ROUND(D929-MAX(I929,0)*03_Assumptions!$B$37,0),"")</f>
      </c>
      <c r="L929">
        <v>0</v>
      </c>
      <c r="M929"/>
      <c r="N929">
        <v>3</v>
      </c>
      <c r="O929"/>
      <c r="P929"/>
      <c r="Q929" t="inlineStr">
        <is>
          <t xml:space="preserve">TENANTED</t>
        </is>
      </c>
      <c r="R929" t="inlineStr">
        <is>
          <t xml:space="preserve">Milanuncios</t>
        </is>
      </c>
    </row>
    <row r="930">
      <c r="A930" t="inlineStr">
        <is>
          <t xml:space="preserve">MIL-611676872</t>
        </is>
      </c>
      <c r="B930" t="inlineStr">
        <is>
          <t xml:space="preserve">Canovas - Pl. Marrón</t>
        </is>
      </c>
      <c r="C930" t="inlineStr">
        <is>
          <t xml:space="preserve">Cáceres</t>
        </is>
      </c>
      <c r="D930">
        <v>700</v>
      </c>
      <c r="E930"/>
      <c r="F930"/>
      <c r="G930"/>
      <c r="H930"/>
      <c r="I930"/>
      <c r="J930"/>
      <c r="K930">
        <f>IFERROR(ROUND(D930-MAX(I930,0)*03_Assumptions!$B$37,0),"")</f>
      </c>
      <c r="L930">
        <v>0</v>
      </c>
      <c r="M930"/>
      <c r="N930">
        <v>3</v>
      </c>
      <c r="O930"/>
      <c r="P930"/>
      <c r="Q930"/>
      <c r="R930" t="inlineStr">
        <is>
          <t xml:space="preserve">Milanuncios</t>
        </is>
      </c>
    </row>
    <row r="931">
      <c r="A931" t="inlineStr">
        <is>
          <t xml:space="preserve">MIL-560048937</t>
        </is>
      </c>
      <c r="B931" t="inlineStr">
        <is>
          <t xml:space="preserve">Valencia Capital</t>
        </is>
      </c>
      <c r="C931" t="inlineStr">
        <is>
          <t xml:space="preserve">Valencia</t>
        </is>
      </c>
      <c r="D931">
        <v>500</v>
      </c>
      <c r="E931"/>
      <c r="F931"/>
      <c r="G931"/>
      <c r="H931"/>
      <c r="I931"/>
      <c r="J931"/>
      <c r="K931">
        <f>IFERROR(ROUND(D931-MAX(I931,0)*03_Assumptions!$B$37,0),"")</f>
      </c>
      <c r="L931">
        <v>0</v>
      </c>
      <c r="M931"/>
      <c r="N931">
        <v>3</v>
      </c>
      <c r="O931"/>
      <c r="P931"/>
      <c r="Q931"/>
      <c r="R931" t="inlineStr">
        <is>
          <t xml:space="preserve">Milanuncios</t>
        </is>
      </c>
    </row>
    <row r="932">
      <c r="A932" t="inlineStr">
        <is>
          <t xml:space="preserve">MIL-605672626</t>
        </is>
      </c>
      <c r="B932" t="inlineStr">
        <is>
          <t xml:space="preserve">Xàtiva</t>
        </is>
      </c>
      <c r="C932" t="inlineStr">
        <is>
          <t xml:space="preserve">Xativa</t>
        </is>
      </c>
      <c r="D932">
        <v>400</v>
      </c>
      <c r="E932"/>
      <c r="F932"/>
      <c r="G932"/>
      <c r="H932"/>
      <c r="I932"/>
      <c r="J932"/>
      <c r="K932">
        <f>IFERROR(ROUND(D932-MAX(I932,0)*03_Assumptions!$B$37,0),"")</f>
      </c>
      <c r="L932">
        <v>0</v>
      </c>
      <c r="M932"/>
      <c r="N932">
        <v>3</v>
      </c>
      <c r="O932"/>
      <c r="P932"/>
      <c r="Q932"/>
      <c r="R932" t="inlineStr">
        <is>
          <t xml:space="preserve">Milanuncios</t>
        </is>
      </c>
    </row>
    <row r="933">
      <c r="A933" t="inlineStr">
        <is>
          <t xml:space="preserve">MIL-611837262</t>
        </is>
      </c>
      <c r="B933" t="inlineStr">
        <is>
          <t xml:space="preserve">Bouzas - Rúa Santa Ana</t>
        </is>
      </c>
      <c r="C933" t="inlineStr">
        <is>
          <t xml:space="preserve">Vigo</t>
        </is>
      </c>
      <c r="D933">
        <v>450</v>
      </c>
      <c r="E933"/>
      <c r="F933"/>
      <c r="G933"/>
      <c r="H933"/>
      <c r="I933"/>
      <c r="J933"/>
      <c r="K933">
        <f>IFERROR(ROUND(D933-MAX(I933,0)*03_Assumptions!$B$37,0),"")</f>
      </c>
      <c r="L933">
        <v>0</v>
      </c>
      <c r="M933"/>
      <c r="N933">
        <v>3</v>
      </c>
      <c r="O933"/>
      <c r="P933"/>
      <c r="Q933"/>
      <c r="R933" t="inlineStr">
        <is>
          <t xml:space="preserve">Milanuncios</t>
        </is>
      </c>
    </row>
    <row r="934">
      <c r="A934" t="inlineStr">
        <is>
          <t xml:space="preserve">MIL-536712249</t>
        </is>
      </c>
      <c r="B934" t="inlineStr">
        <is>
          <t xml:space="preserve">Murcia Capital</t>
        </is>
      </c>
      <c r="C934" t="inlineStr">
        <is>
          <t xml:space="preserve">Murcia</t>
        </is>
      </c>
      <c r="D934">
        <v>300</v>
      </c>
      <c r="E934"/>
      <c r="F934"/>
      <c r="G934"/>
      <c r="H934"/>
      <c r="I934"/>
      <c r="J934"/>
      <c r="K934">
        <f>IFERROR(ROUND(D934-MAX(I934,0)*03_Assumptions!$B$37,0),"")</f>
      </c>
      <c r="L934">
        <v>0</v>
      </c>
      <c r="M934"/>
      <c r="N934">
        <v>3</v>
      </c>
      <c r="O934"/>
      <c r="P934"/>
      <c r="Q934"/>
      <c r="R934" t="inlineStr">
        <is>
          <t xml:space="preserve">Milanuncios</t>
        </is>
      </c>
    </row>
    <row r="935">
      <c r="A935" t="inlineStr">
        <is>
          <t xml:space="preserve">MIL-556037026</t>
        </is>
      </c>
      <c r="B935" t="inlineStr">
        <is>
          <t xml:space="preserve">Realejo - C. Realejo</t>
        </is>
      </c>
      <c r="C935" t="inlineStr">
        <is>
          <t xml:space="preserve">Córdoba</t>
        </is>
      </c>
      <c r="D935">
        <v>235</v>
      </c>
      <c r="E935"/>
      <c r="F935"/>
      <c r="G935"/>
      <c r="H935"/>
      <c r="I935"/>
      <c r="J935"/>
      <c r="K935">
        <f>IFERROR(ROUND(D935-MAX(I935,0)*03_Assumptions!$B$37,0),"")</f>
      </c>
      <c r="L935">
        <v>0</v>
      </c>
      <c r="M935"/>
      <c r="N935">
        <v>3</v>
      </c>
      <c r="O935"/>
      <c r="P935"/>
      <c r="Q935"/>
      <c r="R935" t="inlineStr">
        <is>
          <t xml:space="preserve">Milanuncios</t>
        </is>
      </c>
    </row>
    <row r="936">
      <c r="A936" t="inlineStr">
        <is>
          <t xml:space="preserve">MIL-611727259</t>
        </is>
      </c>
      <c r="B936" t="inlineStr">
        <is>
          <t xml:space="preserve">Reina Mercedes</t>
        </is>
      </c>
      <c r="C936" t="inlineStr">
        <is>
          <t xml:space="preserve">Sevilla</t>
        </is>
      </c>
      <c r="D936">
        <v>430</v>
      </c>
      <c r="E936"/>
      <c r="F936"/>
      <c r="G936"/>
      <c r="H936"/>
      <c r="I936"/>
      <c r="J936"/>
      <c r="K936">
        <f>IFERROR(ROUND(D936-MAX(I936,0)*03_Assumptions!$B$37,0),"")</f>
      </c>
      <c r="L936">
        <v>0</v>
      </c>
      <c r="M936"/>
      <c r="N936">
        <v>3</v>
      </c>
      <c r="O936"/>
      <c r="P936"/>
      <c r="Q936"/>
      <c r="R936" t="inlineStr">
        <is>
          <t xml:space="preserve">Milanuncios</t>
        </is>
      </c>
    </row>
    <row r="937">
      <c r="A937" t="inlineStr">
        <is>
          <t xml:space="preserve">MIL-612057674</t>
        </is>
      </c>
      <c r="B937" t="inlineStr">
        <is>
          <t xml:space="preserve">Loja  (Granada) - Cta. del Arca</t>
        </is>
      </c>
      <c r="C937" t="inlineStr">
        <is>
          <t xml:space="preserve">Loja</t>
        </is>
      </c>
      <c r="D937">
        <v>200</v>
      </c>
      <c r="E937"/>
      <c r="F937"/>
      <c r="G937"/>
      <c r="H937"/>
      <c r="I937"/>
      <c r="J937"/>
      <c r="K937">
        <f>IFERROR(ROUND(D937-MAX(I937,0)*03_Assumptions!$B$37,0),"")</f>
      </c>
      <c r="L937">
        <v>0</v>
      </c>
      <c r="M937"/>
      <c r="N937">
        <v>3</v>
      </c>
      <c r="O937"/>
      <c r="P937"/>
      <c r="Q937"/>
      <c r="R937" t="inlineStr">
        <is>
          <t xml:space="preserve">Milanuncios</t>
        </is>
      </c>
    </row>
    <row r="938">
      <c r="A938" t="inlineStr">
        <is>
          <t xml:space="preserve">MIL-611008729</t>
        </is>
      </c>
      <c r="B938" t="inlineStr">
        <is>
          <t xml:space="preserve">Camino Ronda</t>
        </is>
      </c>
      <c r="C938" t="inlineStr">
        <is>
          <t xml:space="preserve">Granada</t>
        </is>
      </c>
      <c r="D938">
        <v>250</v>
      </c>
      <c r="E938"/>
      <c r="F938"/>
      <c r="G938"/>
      <c r="H938"/>
      <c r="I938"/>
      <c r="J938"/>
      <c r="K938">
        <f>IFERROR(ROUND(D938-MAX(I938,0)*03_Assumptions!$B$37,0),"")</f>
      </c>
      <c r="L938">
        <v>0</v>
      </c>
      <c r="M938"/>
      <c r="N938">
        <v>3</v>
      </c>
      <c r="O938"/>
      <c r="P938"/>
      <c r="Q938"/>
      <c r="R938" t="inlineStr">
        <is>
          <t xml:space="preserve">Milanuncios</t>
        </is>
      </c>
    </row>
    <row r="939">
      <c r="A939" t="inlineStr">
        <is>
          <t xml:space="preserve">MIL-516458118</t>
        </is>
      </c>
      <c r="B939" t="inlineStr">
        <is>
          <t xml:space="preserve">Badalona</t>
        </is>
      </c>
      <c r="C939" t="inlineStr">
        <is>
          <t xml:space="preserve">Badalona</t>
        </is>
      </c>
      <c r="D939">
        <v>400</v>
      </c>
      <c r="E939"/>
      <c r="F939"/>
      <c r="G939"/>
      <c r="H939"/>
      <c r="I939"/>
      <c r="J939"/>
      <c r="K939">
        <f>IFERROR(ROUND(D939-MAX(I939,0)*03_Assumptions!$B$37,0),"")</f>
      </c>
      <c r="L939">
        <v>0</v>
      </c>
      <c r="M939"/>
      <c r="N939">
        <v>3</v>
      </c>
      <c r="O939"/>
      <c r="P939"/>
      <c r="Q939"/>
      <c r="R939" t="inlineStr">
        <is>
          <t xml:space="preserve">Milanuncios</t>
        </is>
      </c>
    </row>
    <row r="940">
      <c r="A940" t="inlineStr">
        <is>
          <t xml:space="preserve">MIL-611502822</t>
        </is>
      </c>
      <c r="B940" t="inlineStr">
        <is>
          <t xml:space="preserve">Miller Bajo</t>
        </is>
      </c>
      <c r="C940" t="inlineStr">
        <is>
          <t xml:space="preserve">Las Palmas de Gran Canaria</t>
        </is>
      </c>
      <c r="D940">
        <v>350</v>
      </c>
      <c r="E940"/>
      <c r="F940"/>
      <c r="G940"/>
      <c r="H940"/>
      <c r="I940"/>
      <c r="J940"/>
      <c r="K940">
        <f>IFERROR(ROUND(D940-MAX(I940,0)*03_Assumptions!$B$37,0),"")</f>
      </c>
      <c r="L940">
        <v>0</v>
      </c>
      <c r="M940"/>
      <c r="N940">
        <v>3</v>
      </c>
      <c r="O940"/>
      <c r="P940"/>
      <c r="Q940"/>
      <c r="R940" t="inlineStr">
        <is>
          <t xml:space="preserve">Milanuncios</t>
        </is>
      </c>
    </row>
    <row r="941">
      <c r="A941" t="inlineStr">
        <is>
          <t xml:space="preserve">MIL-610928911</t>
        </is>
      </c>
      <c r="B941" t="inlineStr">
        <is>
          <t xml:space="preserve">Bilbao</t>
        </is>
      </c>
      <c r="C941" t="inlineStr">
        <is>
          <t xml:space="preserve">Bilbao</t>
        </is>
      </c>
      <c r="D941">
        <v>580</v>
      </c>
      <c r="E941"/>
      <c r="F941"/>
      <c r="G941"/>
      <c r="H941"/>
      <c r="I941"/>
      <c r="J941"/>
      <c r="K941">
        <f>IFERROR(ROUND(D941-MAX(I941,0)*03_Assumptions!$B$37,0),"")</f>
      </c>
      <c r="L941">
        <v>0</v>
      </c>
      <c r="M941"/>
      <c r="N941">
        <v>3</v>
      </c>
      <c r="O941"/>
      <c r="P941" t="inlineStr">
        <is>
          <t xml:space="preserve">Esta es tu oportunidad</t>
        </is>
      </c>
      <c r="Q941"/>
      <c r="R941" t="inlineStr">
        <is>
          <t xml:space="preserve">Milanuncios</t>
        </is>
      </c>
    </row>
    <row r="942">
      <c r="A942" t="inlineStr">
        <is>
          <t xml:space="preserve">MIL-585121042</t>
        </is>
      </c>
      <c r="B942" t="inlineStr">
        <is>
          <t xml:space="preserve">Burjassot</t>
        </is>
      </c>
      <c r="C942" t="inlineStr">
        <is>
          <t xml:space="preserve">Burjassot</t>
        </is>
      </c>
      <c r="D942">
        <v>350</v>
      </c>
      <c r="E942"/>
      <c r="F942"/>
      <c r="G942"/>
      <c r="H942"/>
      <c r="I942"/>
      <c r="J942"/>
      <c r="K942">
        <f>IFERROR(ROUND(D942-MAX(I942,0)*03_Assumptions!$B$37,0),"")</f>
      </c>
      <c r="L942">
        <v>0</v>
      </c>
      <c r="M942"/>
      <c r="N942">
        <v>3</v>
      </c>
      <c r="O942"/>
      <c r="P942"/>
      <c r="Q942"/>
      <c r="R942" t="inlineStr">
        <is>
          <t xml:space="preserve">Milanuncios</t>
        </is>
      </c>
    </row>
    <row r="943">
      <c r="A943" t="inlineStr">
        <is>
          <t xml:space="preserve">MIL-602134726</t>
        </is>
      </c>
      <c r="B943" t="inlineStr">
        <is>
          <t xml:space="preserve">Sevilla Capital</t>
        </is>
      </c>
      <c r="C943" t="inlineStr">
        <is>
          <t xml:space="preserve">Sevilla</t>
        </is>
      </c>
      <c r="D943">
        <v>325</v>
      </c>
      <c r="E943"/>
      <c r="F943"/>
      <c r="G943"/>
      <c r="H943"/>
      <c r="I943"/>
      <c r="J943"/>
      <c r="K943">
        <f>IFERROR(ROUND(D943-MAX(I943,0)*03_Assumptions!$B$37,0),"")</f>
      </c>
      <c r="L943">
        <v>0</v>
      </c>
      <c r="M943"/>
      <c r="N943">
        <v>3</v>
      </c>
      <c r="O943"/>
      <c r="P943"/>
      <c r="Q943"/>
      <c r="R943" t="inlineStr">
        <is>
          <t xml:space="preserve">Milanuncios</t>
        </is>
      </c>
    </row>
    <row r="944">
      <c r="A944" t="inlineStr">
        <is>
          <t xml:space="preserve">MIL-610928924</t>
        </is>
      </c>
      <c r="B944" t="inlineStr">
        <is>
          <t xml:space="preserve">Bilbao</t>
        </is>
      </c>
      <c r="C944" t="inlineStr">
        <is>
          <t xml:space="preserve">Bilbao</t>
        </is>
      </c>
      <c r="D944">
        <v>580</v>
      </c>
      <c r="E944"/>
      <c r="F944"/>
      <c r="G944"/>
      <c r="H944"/>
      <c r="I944"/>
      <c r="J944"/>
      <c r="K944">
        <f>IFERROR(ROUND(D944-MAX(I944,0)*03_Assumptions!$B$37,0),"")</f>
      </c>
      <c r="L944">
        <v>0</v>
      </c>
      <c r="M944"/>
      <c r="N944">
        <v>3</v>
      </c>
      <c r="O944"/>
      <c r="P944" t="inlineStr">
        <is>
          <t xml:space="preserve">Esta es tu oportunidad de alquilar</t>
        </is>
      </c>
      <c r="Q944"/>
      <c r="R944" t="inlineStr">
        <is>
          <t xml:space="preserve">Milanuncios</t>
        </is>
      </c>
    </row>
    <row r="945">
      <c r="A945" t="inlineStr">
        <is>
          <t xml:space="preserve">MIL-603543871</t>
        </is>
      </c>
      <c r="B945" t="inlineStr">
        <is>
          <t xml:space="preserve">Zaidin - Av. Pablo Picasso</t>
        </is>
      </c>
      <c r="C945" t="inlineStr">
        <is>
          <t xml:space="preserve">Granada</t>
        </is>
      </c>
      <c r="D945">
        <v>250</v>
      </c>
      <c r="E945"/>
      <c r="F945"/>
      <c r="G945"/>
      <c r="H945"/>
      <c r="I945"/>
      <c r="J945"/>
      <c r="K945">
        <f>IFERROR(ROUND(D945-MAX(I945,0)*03_Assumptions!$B$37,0),"")</f>
      </c>
      <c r="L945">
        <v>0</v>
      </c>
      <c r="M945"/>
      <c r="N945">
        <v>3</v>
      </c>
      <c r="O945"/>
      <c r="P945"/>
      <c r="Q945"/>
      <c r="R945" t="inlineStr">
        <is>
          <t xml:space="preserve">Milanuncios</t>
        </is>
      </c>
    </row>
    <row r="946">
      <c r="A946" t="inlineStr">
        <is>
          <t xml:space="preserve">MIL-524070243</t>
        </is>
      </c>
      <c r="B946" t="inlineStr">
        <is>
          <t xml:space="preserve">Centro - C. Concepción</t>
        </is>
      </c>
      <c r="C946" t="inlineStr">
        <is>
          <t xml:space="preserve">Córdoba</t>
        </is>
      </c>
      <c r="D946">
        <v>630</v>
      </c>
      <c r="E946"/>
      <c r="F946"/>
      <c r="G946"/>
      <c r="H946"/>
      <c r="I946"/>
      <c r="J946"/>
      <c r="K946">
        <f>IFERROR(ROUND(D946-MAX(I946,0)*03_Assumptions!$B$37,0),"")</f>
      </c>
      <c r="L946">
        <v>0</v>
      </c>
      <c r="M946"/>
      <c r="N946">
        <v>3</v>
      </c>
      <c r="O946"/>
      <c r="P946"/>
      <c r="Q946"/>
      <c r="R946" t="inlineStr">
        <is>
          <t xml:space="preserve">Milanuncios</t>
        </is>
      </c>
    </row>
    <row r="947">
      <c r="A947" t="inlineStr">
        <is>
          <t xml:space="preserve">MIL-608220541</t>
        </is>
      </c>
      <c r="B947" t="inlineStr">
        <is>
          <t xml:space="preserve">Parque Cruz Conde</t>
        </is>
      </c>
      <c r="C947" t="inlineStr">
        <is>
          <t xml:space="preserve">Córdoba</t>
        </is>
      </c>
      <c r="D947">
        <v>188</v>
      </c>
      <c r="E947"/>
      <c r="F947"/>
      <c r="G947"/>
      <c r="H947"/>
      <c r="I947"/>
      <c r="J947"/>
      <c r="K947">
        <f>IFERROR(ROUND(D947-MAX(I947,0)*03_Assumptions!$B$37,0),"")</f>
      </c>
      <c r="L947">
        <v>0</v>
      </c>
      <c r="M947"/>
      <c r="N947">
        <v>3</v>
      </c>
      <c r="O947"/>
      <c r="P947"/>
      <c r="Q947"/>
      <c r="R947" t="inlineStr">
        <is>
          <t xml:space="preserve">Milanuncios</t>
        </is>
      </c>
    </row>
    <row r="948">
      <c r="A948" t="inlineStr">
        <is>
          <t xml:space="preserve">MIL-522842375</t>
        </is>
      </c>
      <c r="B948" t="inlineStr">
        <is>
          <t xml:space="preserve">Estacion de autobuses</t>
        </is>
      </c>
      <c r="C948" t="inlineStr">
        <is>
          <t xml:space="preserve">Granada</t>
        </is>
      </c>
      <c r="D948">
        <v>800</v>
      </c>
      <c r="E948"/>
      <c r="F948"/>
      <c r="G948"/>
      <c r="H948"/>
      <c r="I948"/>
      <c r="J948"/>
      <c r="K948">
        <f>IFERROR(ROUND(D948-MAX(I948,0)*03_Assumptions!$B$37,0),"")</f>
      </c>
      <c r="L948">
        <v>0</v>
      </c>
      <c r="M948"/>
      <c r="N948">
        <v>3</v>
      </c>
      <c r="O948"/>
      <c r="P948"/>
      <c r="Q948"/>
      <c r="R948" t="inlineStr">
        <is>
          <t xml:space="preserve">Milanuncios</t>
        </is>
      </c>
    </row>
    <row r="949">
      <c r="A949" t="inlineStr">
        <is>
          <t xml:space="preserve">MIL-606091504</t>
        </is>
      </c>
      <c r="B949" t="inlineStr">
        <is>
          <t xml:space="preserve">Centro - Rúa Juan Flórez</t>
        </is>
      </c>
      <c r="C949" t="inlineStr">
        <is>
          <t xml:space="preserve">A Coruña</t>
        </is>
      </c>
      <c r="D949">
        <v>350</v>
      </c>
      <c r="E949"/>
      <c r="F949"/>
      <c r="G949"/>
      <c r="H949"/>
      <c r="I949"/>
      <c r="J949"/>
      <c r="K949">
        <f>IFERROR(ROUND(D949-MAX(I949,0)*03_Assumptions!$B$37,0),"")</f>
      </c>
      <c r="L949">
        <v>0</v>
      </c>
      <c r="M949"/>
      <c r="N949">
        <v>3</v>
      </c>
      <c r="O949"/>
      <c r="P949"/>
      <c r="Q949"/>
      <c r="R949" t="inlineStr">
        <is>
          <t xml:space="preserve">Milanuncios</t>
        </is>
      </c>
    </row>
    <row r="950">
      <c r="A950" t="inlineStr">
        <is>
          <t xml:space="preserve">MIL-609640336</t>
        </is>
      </c>
      <c r="B950" t="inlineStr">
        <is>
          <t xml:space="preserve">Parque Cruz Conde</t>
        </is>
      </c>
      <c r="C950" t="inlineStr">
        <is>
          <t xml:space="preserve">Córdoba</t>
        </is>
      </c>
      <c r="D950">
        <v>188</v>
      </c>
      <c r="E950"/>
      <c r="F950"/>
      <c r="G950"/>
      <c r="H950"/>
      <c r="I950"/>
      <c r="J950"/>
      <c r="K950">
        <f>IFERROR(ROUND(D950-MAX(I950,0)*03_Assumptions!$B$37,0),"")</f>
      </c>
      <c r="L950">
        <v>0</v>
      </c>
      <c r="M950"/>
      <c r="N950">
        <v>3</v>
      </c>
      <c r="O950"/>
      <c r="P950"/>
      <c r="Q950"/>
      <c r="R950" t="inlineStr">
        <is>
          <t xml:space="preserve">Milanuncios</t>
        </is>
      </c>
    </row>
    <row r="951">
      <c r="A951" t="inlineStr">
        <is>
          <t xml:space="preserve">MIL-516445183</t>
        </is>
      </c>
      <c r="B951" t="inlineStr">
        <is>
          <t xml:space="preserve">Madrid Capital</t>
        </is>
      </c>
      <c r="C951" t="inlineStr">
        <is>
          <t xml:space="preserve">Madrid</t>
        </is>
      </c>
      <c r="D951">
        <v>850</v>
      </c>
      <c r="E951"/>
      <c r="F951"/>
      <c r="G951">
        <v>34</v>
      </c>
      <c r="H951"/>
      <c r="I951"/>
      <c r="J951"/>
      <c r="K951">
        <f>IFERROR(ROUND(D951-MAX(I951,0)*03_Assumptions!$B$37,0),"")</f>
      </c>
      <c r="L951">
        <v>0</v>
      </c>
      <c r="M951"/>
      <c r="N951">
        <v>3</v>
      </c>
      <c r="O951"/>
      <c r="P951"/>
      <c r="Q951"/>
      <c r="R951" t="inlineStr">
        <is>
          <t xml:space="preserve">Milanuncios</t>
        </is>
      </c>
    </row>
    <row r="952">
      <c r="A952" t="inlineStr">
        <is>
          <t xml:space="preserve">MIL-535696632</t>
        </is>
      </c>
      <c r="B952" t="inlineStr">
        <is>
          <t xml:space="preserve">Adeje casco  - C. Piedra Redonda</t>
        </is>
      </c>
      <c r="C952" t="inlineStr">
        <is>
          <t xml:space="preserve">Adeje</t>
        </is>
      </c>
      <c r="D952">
        <v>480</v>
      </c>
      <c r="E952"/>
      <c r="F952"/>
      <c r="G952"/>
      <c r="H952"/>
      <c r="I952"/>
      <c r="J952"/>
      <c r="K952">
        <f>IFERROR(ROUND(D952-MAX(I952,0)*03_Assumptions!$B$37,0),"")</f>
      </c>
      <c r="L952">
        <v>0</v>
      </c>
      <c r="M952"/>
      <c r="N952">
        <v>3</v>
      </c>
      <c r="O952"/>
      <c r="P952" t="inlineStr">
        <is>
          <t xml:space="preserve">Es URGENTE</t>
        </is>
      </c>
      <c r="Q952"/>
      <c r="R952" t="inlineStr">
        <is>
          <t xml:space="preserve">Milanuncios</t>
        </is>
      </c>
    </row>
    <row r="953">
      <c r="A953" t="inlineStr">
        <is>
          <t xml:space="preserve">MIL-611737815</t>
        </is>
      </c>
      <c r="B953" t="inlineStr">
        <is>
          <t xml:space="preserve">Corte Ingles</t>
        </is>
      </c>
      <c r="C953" t="inlineStr">
        <is>
          <t xml:space="preserve">Badajoz</t>
        </is>
      </c>
      <c r="D953">
        <v>220</v>
      </c>
      <c r="E953"/>
      <c r="F953"/>
      <c r="G953"/>
      <c r="H953"/>
      <c r="I953"/>
      <c r="J953"/>
      <c r="K953">
        <f>IFERROR(ROUND(D953-MAX(I953,0)*03_Assumptions!$B$37,0),"")</f>
      </c>
      <c r="L953">
        <v>0</v>
      </c>
      <c r="M953"/>
      <c r="N953">
        <v>3</v>
      </c>
      <c r="O953"/>
      <c r="P953"/>
      <c r="Q953"/>
      <c r="R953" t="inlineStr">
        <is>
          <t xml:space="preserve">Milanuncios</t>
        </is>
      </c>
    </row>
    <row r="954">
      <c r="A954" t="inlineStr">
        <is>
          <t xml:space="preserve">MIL-606523280</t>
        </is>
      </c>
      <c r="B954" t="inlineStr">
        <is>
          <t xml:space="preserve">Granada Capital</t>
        </is>
      </c>
      <c r="C954" t="inlineStr">
        <is>
          <t xml:space="preserve">Granada</t>
        </is>
      </c>
      <c r="D954">
        <v>350</v>
      </c>
      <c r="E954"/>
      <c r="F954"/>
      <c r="G954"/>
      <c r="H954"/>
      <c r="I954"/>
      <c r="J954"/>
      <c r="K954">
        <f>IFERROR(ROUND(D954-MAX(I954,0)*03_Assumptions!$B$37,0),"")</f>
      </c>
      <c r="L954">
        <v>0</v>
      </c>
      <c r="M954"/>
      <c r="N954">
        <v>3</v>
      </c>
      <c r="O954"/>
      <c r="P954"/>
      <c r="Q954"/>
      <c r="R954" t="inlineStr">
        <is>
          <t xml:space="preserve">Milanuncios</t>
        </is>
      </c>
    </row>
    <row r="955">
      <c r="A955" t="inlineStr">
        <is>
          <t xml:space="preserve">MIL-612054527</t>
        </is>
      </c>
      <c r="B955" t="inlineStr">
        <is>
          <t xml:space="preserve">Norte - Pl. San Antonio</t>
        </is>
      </c>
      <c r="C955" t="inlineStr">
        <is>
          <t xml:space="preserve">Jerez de la Frontera</t>
        </is>
      </c>
      <c r="D955">
        <v>280</v>
      </c>
      <c r="E955"/>
      <c r="F955"/>
      <c r="G955"/>
      <c r="H955"/>
      <c r="I955"/>
      <c r="J955"/>
      <c r="K955">
        <f>IFERROR(ROUND(D955-MAX(I955,0)*03_Assumptions!$B$37,0),"")</f>
      </c>
      <c r="L955">
        <v>0</v>
      </c>
      <c r="M955"/>
      <c r="N955">
        <v>3</v>
      </c>
      <c r="O955"/>
      <c r="P955"/>
      <c r="Q955" t="inlineStr">
        <is>
          <t xml:space="preserve">TENANTED</t>
        </is>
      </c>
      <c r="R955" t="inlineStr">
        <is>
          <t xml:space="preserve">Milanuncios</t>
        </is>
      </c>
    </row>
    <row r="956">
      <c r="A956" t="inlineStr">
        <is>
          <t xml:space="preserve">MIL-611977006</t>
        </is>
      </c>
      <c r="B956" t="inlineStr">
        <is>
          <t xml:space="preserve">Cruz de los Caidos - C. Arturo Aranguren</t>
        </is>
      </c>
      <c r="C956" t="inlineStr">
        <is>
          <t xml:space="preserve">Cáceres</t>
        </is>
      </c>
      <c r="D956">
        <v>220</v>
      </c>
      <c r="E956"/>
      <c r="F956"/>
      <c r="G956"/>
      <c r="H956"/>
      <c r="I956"/>
      <c r="J956"/>
      <c r="K956">
        <f>IFERROR(ROUND(D956-MAX(I956,0)*03_Assumptions!$B$37,0),"")</f>
      </c>
      <c r="L956">
        <v>0</v>
      </c>
      <c r="M956"/>
      <c r="N956">
        <v>3</v>
      </c>
      <c r="O956"/>
      <c r="P956"/>
      <c r="Q956" t="inlineStr">
        <is>
          <t xml:space="preserve">TENANTED</t>
        </is>
      </c>
      <c r="R956" t="inlineStr">
        <is>
          <t xml:space="preserve">Milanuncios</t>
        </is>
      </c>
    </row>
    <row r="957">
      <c r="A957" t="inlineStr">
        <is>
          <t xml:space="preserve">MIL-611727254</t>
        </is>
      </c>
      <c r="B957" t="inlineStr">
        <is>
          <t xml:space="preserve">Ourense - Av. de Buenos Aires</t>
        </is>
      </c>
      <c r="C957" t="inlineStr">
        <is>
          <t xml:space="preserve">Ourense / Orense</t>
        </is>
      </c>
      <c r="D957">
        <v>240</v>
      </c>
      <c r="E957"/>
      <c r="F957"/>
      <c r="G957"/>
      <c r="H957"/>
      <c r="I957"/>
      <c r="J957"/>
      <c r="K957">
        <f>IFERROR(ROUND(D957-MAX(I957,0)*03_Assumptions!$B$37,0),"")</f>
      </c>
      <c r="L957">
        <v>0</v>
      </c>
      <c r="M957"/>
      <c r="N957">
        <v>3</v>
      </c>
      <c r="O957"/>
      <c r="P957"/>
      <c r="Q957"/>
      <c r="R957" t="inlineStr">
        <is>
          <t xml:space="preserve">Milanuncios</t>
        </is>
      </c>
    </row>
    <row r="958">
      <c r="A958" t="inlineStr">
        <is>
          <t xml:space="preserve">MIL-611546135</t>
        </is>
      </c>
      <c r="B958" t="inlineStr">
        <is>
          <t xml:space="preserve">Camino Ronda</t>
        </is>
      </c>
      <c r="C958" t="inlineStr">
        <is>
          <t xml:space="preserve">Granada</t>
        </is>
      </c>
      <c r="D958">
        <v>450</v>
      </c>
      <c r="E958"/>
      <c r="F958"/>
      <c r="G958"/>
      <c r="H958"/>
      <c r="I958"/>
      <c r="J958"/>
      <c r="K958">
        <f>IFERROR(ROUND(D958-MAX(I958,0)*03_Assumptions!$B$37,0),"")</f>
      </c>
      <c r="L958">
        <v>0</v>
      </c>
      <c r="M958"/>
      <c r="N958">
        <v>3</v>
      </c>
      <c r="O958"/>
      <c r="P958"/>
      <c r="Q958"/>
      <c r="R958" t="inlineStr">
        <is>
          <t xml:space="preserve">Milanuncios</t>
        </is>
      </c>
    </row>
    <row r="959">
      <c r="A959" t="inlineStr">
        <is>
          <t xml:space="preserve">MIL-611475686</t>
        </is>
      </c>
      <c r="B959" t="inlineStr">
        <is>
          <t xml:space="preserve">Casco Antiguo - Pl. Fragela</t>
        </is>
      </c>
      <c r="C959" t="inlineStr">
        <is>
          <t xml:space="preserve">Cádiz</t>
        </is>
      </c>
      <c r="D959">
        <v>325</v>
      </c>
      <c r="E959"/>
      <c r="F959"/>
      <c r="G959"/>
      <c r="H959"/>
      <c r="I959"/>
      <c r="J959"/>
      <c r="K959">
        <f>IFERROR(ROUND(D959-MAX(I959,0)*03_Assumptions!$B$37,0),"")</f>
      </c>
      <c r="L959">
        <v>0</v>
      </c>
      <c r="M959"/>
      <c r="N959">
        <v>3</v>
      </c>
      <c r="O959"/>
      <c r="P959"/>
      <c r="Q959"/>
      <c r="R959" t="inlineStr">
        <is>
          <t xml:space="preserve">Milanuncios</t>
        </is>
      </c>
    </row>
    <row r="960">
      <c r="A960" t="inlineStr">
        <is>
          <t xml:space="preserve">MIL-608853533</t>
        </is>
      </c>
      <c r="B960" t="inlineStr">
        <is>
          <t xml:space="preserve">Maristas - C. Luis Sala Balust</t>
        </is>
      </c>
      <c r="C960" t="inlineStr">
        <is>
          <t xml:space="preserve">Salamanca</t>
        </is>
      </c>
      <c r="D960">
        <v>330</v>
      </c>
      <c r="E960"/>
      <c r="F960"/>
      <c r="G960"/>
      <c r="H960"/>
      <c r="I960"/>
      <c r="J960"/>
      <c r="K960">
        <f>IFERROR(ROUND(D960-MAX(I960,0)*03_Assumptions!$B$37,0),"")</f>
      </c>
      <c r="L960">
        <v>0</v>
      </c>
      <c r="M960"/>
      <c r="N960">
        <v>3</v>
      </c>
      <c r="O960"/>
      <c r="P960"/>
      <c r="Q960"/>
      <c r="R960" t="inlineStr">
        <is>
          <t xml:space="preserve">Milanuncios</t>
        </is>
      </c>
    </row>
    <row r="961">
      <c r="A961" t="inlineStr">
        <is>
          <t xml:space="preserve">MIL-538663110</t>
        </is>
      </c>
      <c r="B961" t="inlineStr">
        <is>
          <t xml:space="preserve">Madrid Capital</t>
        </is>
      </c>
      <c r="C961" t="inlineStr">
        <is>
          <t xml:space="preserve">Madrid</t>
        </is>
      </c>
      <c r="D961">
        <v>840</v>
      </c>
      <c r="E961"/>
      <c r="F961"/>
      <c r="G961">
        <v>34</v>
      </c>
      <c r="H961"/>
      <c r="I961"/>
      <c r="J961"/>
      <c r="K961">
        <f>IFERROR(ROUND(D961-MAX(I961,0)*03_Assumptions!$B$37,0),"")</f>
      </c>
      <c r="L961">
        <v>0</v>
      </c>
      <c r="M961"/>
      <c r="N961">
        <v>3</v>
      </c>
      <c r="O961"/>
      <c r="P961"/>
      <c r="Q961"/>
      <c r="R961" t="inlineStr">
        <is>
          <t xml:space="preserve">Milanuncios</t>
        </is>
      </c>
    </row>
    <row r="962">
      <c r="A962" t="inlineStr">
        <is>
          <t xml:space="preserve">MIL-606446221</t>
        </is>
      </c>
      <c r="B962" t="inlineStr">
        <is>
          <t xml:space="preserve">Madrid Capital</t>
        </is>
      </c>
      <c r="C962" t="inlineStr">
        <is>
          <t xml:space="preserve">Madrid</t>
        </is>
      </c>
      <c r="D962">
        <v>795</v>
      </c>
      <c r="E962"/>
      <c r="F962"/>
      <c r="G962">
        <v>34</v>
      </c>
      <c r="H962"/>
      <c r="I962"/>
      <c r="J962"/>
      <c r="K962">
        <f>IFERROR(ROUND(D962-MAX(I962,0)*03_Assumptions!$B$37,0),"")</f>
      </c>
      <c r="L962">
        <v>0</v>
      </c>
      <c r="M962"/>
      <c r="N962">
        <v>3</v>
      </c>
      <c r="O962"/>
      <c r="P962"/>
      <c r="Q962"/>
      <c r="R962" t="inlineStr">
        <is>
          <t xml:space="preserve">Milanuncios</t>
        </is>
      </c>
    </row>
    <row r="963">
      <c r="A963" t="inlineStr">
        <is>
          <t xml:space="preserve">MIL-611887194</t>
        </is>
      </c>
      <c r="B963" t="inlineStr">
        <is>
          <t xml:space="preserve">Centro ciudad, calle de las tiendas - C</t>
        </is>
      </c>
      <c r="C963" t="inlineStr">
        <is>
          <t xml:space="preserve">Almendralejo</t>
        </is>
      </c>
      <c r="D963">
        <v>130</v>
      </c>
      <c r="E963"/>
      <c r="F963"/>
      <c r="G963"/>
      <c r="H963"/>
      <c r="I963"/>
      <c r="J963"/>
      <c r="K963">
        <f>IFERROR(ROUND(D963-MAX(I963,0)*03_Assumptions!$B$37,0),"")</f>
      </c>
      <c r="L963">
        <v>0</v>
      </c>
      <c r="M963"/>
      <c r="N963">
        <v>3</v>
      </c>
      <c r="O963"/>
      <c r="P963"/>
      <c r="Q963"/>
      <c r="R963" t="inlineStr">
        <is>
          <t xml:space="preserve">Milanuncios</t>
        </is>
      </c>
    </row>
    <row r="964">
      <c r="A964" t="inlineStr">
        <is>
          <t xml:space="preserve">MIL-516457006</t>
        </is>
      </c>
      <c r="B964" t="inlineStr">
        <is>
          <t xml:space="preserve">Badalona</t>
        </is>
      </c>
      <c r="C964" t="inlineStr">
        <is>
          <t xml:space="preserve">Badalona</t>
        </is>
      </c>
      <c r="D964">
        <v>400</v>
      </c>
      <c r="E964"/>
      <c r="F964"/>
      <c r="G964"/>
      <c r="H964"/>
      <c r="I964"/>
      <c r="J964"/>
      <c r="K964">
        <f>IFERROR(ROUND(D964-MAX(I964,0)*03_Assumptions!$B$37,0),"")</f>
      </c>
      <c r="L964">
        <v>0</v>
      </c>
      <c r="M964"/>
      <c r="N964">
        <v>3</v>
      </c>
      <c r="O964"/>
      <c r="P964"/>
      <c r="Q964"/>
      <c r="R964" t="inlineStr">
        <is>
          <t xml:space="preserve">Milanuncios</t>
        </is>
      </c>
    </row>
    <row r="965">
      <c r="A965" t="inlineStr">
        <is>
          <t xml:space="preserve">MIL-606537161</t>
        </is>
      </c>
      <c r="B965" t="inlineStr">
        <is>
          <t xml:space="preserve">Madrid Capital</t>
        </is>
      </c>
      <c r="C965" t="inlineStr">
        <is>
          <t xml:space="preserve">Madrid</t>
        </is>
      </c>
      <c r="D965">
        <v>550</v>
      </c>
      <c r="E965"/>
      <c r="F965"/>
      <c r="G965">
        <v>34</v>
      </c>
      <c r="H965"/>
      <c r="I965"/>
      <c r="J965"/>
      <c r="K965">
        <f>IFERROR(ROUND(D965-MAX(I965,0)*03_Assumptions!$B$37,0),"")</f>
      </c>
      <c r="L965">
        <v>0</v>
      </c>
      <c r="M965"/>
      <c r="N965">
        <v>3</v>
      </c>
      <c r="O965"/>
      <c r="P965"/>
      <c r="Q965"/>
      <c r="R965" t="inlineStr">
        <is>
          <t xml:space="preserve">Milanuncios</t>
        </is>
      </c>
    </row>
    <row r="966">
      <c r="A966" t="inlineStr">
        <is>
          <t xml:space="preserve">MIL-589980778</t>
        </is>
      </c>
      <c r="B966" t="inlineStr">
        <is>
          <t xml:space="preserve">Centro</t>
        </is>
      </c>
      <c r="C966" t="inlineStr">
        <is>
          <t xml:space="preserve">Castellón de la Plana</t>
        </is>
      </c>
      <c r="D966">
        <v>300</v>
      </c>
      <c r="E966"/>
      <c r="F966"/>
      <c r="G966"/>
      <c r="H966"/>
      <c r="I966"/>
      <c r="J966"/>
      <c r="K966">
        <f>IFERROR(ROUND(D966-MAX(I966,0)*03_Assumptions!$B$37,0),"")</f>
      </c>
      <c r="L966">
        <v>0</v>
      </c>
      <c r="M966"/>
      <c r="N966">
        <v>3</v>
      </c>
      <c r="O966"/>
      <c r="P966"/>
      <c r="Q966"/>
      <c r="R966" t="inlineStr">
        <is>
          <t xml:space="preserve">Milanuncios</t>
        </is>
      </c>
    </row>
    <row r="967">
      <c r="A967" t="inlineStr">
        <is>
          <t xml:space="preserve">MIL-611768988</t>
        </is>
      </c>
      <c r="B967" t="inlineStr">
        <is>
          <t xml:space="preserve">San Blas - C. de Arcos de Jalón</t>
        </is>
      </c>
      <c r="C967" t="inlineStr">
        <is>
          <t xml:space="preserve">Madrid</t>
        </is>
      </c>
      <c r="D967">
        <v>420</v>
      </c>
      <c r="E967"/>
      <c r="F967"/>
      <c r="G967">
        <v>34</v>
      </c>
      <c r="H967"/>
      <c r="I967"/>
      <c r="J967"/>
      <c r="K967">
        <f>IFERROR(ROUND(D967-MAX(I967,0)*03_Assumptions!$B$37,0),"")</f>
      </c>
      <c r="L967">
        <v>0</v>
      </c>
      <c r="M967"/>
      <c r="N967">
        <v>3</v>
      </c>
      <c r="O967"/>
      <c r="P967"/>
      <c r="Q967"/>
      <c r="R967" t="inlineStr">
        <is>
          <t xml:space="preserve">Milanuncios</t>
        </is>
      </c>
    </row>
    <row r="968">
      <c r="A968" t="inlineStr">
        <is>
          <t xml:space="preserve">MIL-611614992</t>
        </is>
      </c>
      <c r="B968" t="inlineStr">
        <is>
          <t xml:space="preserve">Ciudad Jardín - Av. de Medina Azahara</t>
        </is>
      </c>
      <c r="C968" t="inlineStr">
        <is>
          <t xml:space="preserve">Córdoba</t>
        </is>
      </c>
      <c r="D968">
        <v>275</v>
      </c>
      <c r="E968"/>
      <c r="F968"/>
      <c r="G968"/>
      <c r="H968"/>
      <c r="I968"/>
      <c r="J968"/>
      <c r="K968">
        <f>IFERROR(ROUND(D968-MAX(I968,0)*03_Assumptions!$B$37,0),"")</f>
      </c>
      <c r="L968">
        <v>0</v>
      </c>
      <c r="M968"/>
      <c r="N968">
        <v>3</v>
      </c>
      <c r="O968"/>
      <c r="P968"/>
      <c r="Q968"/>
      <c r="R968" t="inlineStr">
        <is>
          <t xml:space="preserve">Milanuncios</t>
        </is>
      </c>
    </row>
    <row r="969">
      <c r="A969" t="inlineStr">
        <is>
          <t xml:space="preserve">MIL-611406474</t>
        </is>
      </c>
      <c r="B969" t="inlineStr">
        <is>
          <t xml:space="preserve">Cuartón Cortijo - Pl. San José Manyanet</t>
        </is>
      </c>
      <c r="C969" t="inlineStr">
        <is>
          <t xml:space="preserve">Badajoz</t>
        </is>
      </c>
      <c r="D969">
        <v>200</v>
      </c>
      <c r="E969"/>
      <c r="F969"/>
      <c r="G969"/>
      <c r="H969"/>
      <c r="I969"/>
      <c r="J969"/>
      <c r="K969">
        <f>IFERROR(ROUND(D969-MAX(I969,0)*03_Assumptions!$B$37,0),"")</f>
      </c>
      <c r="L969">
        <v>0</v>
      </c>
      <c r="M969"/>
      <c r="N969">
        <v>3</v>
      </c>
      <c r="O969"/>
      <c r="P969"/>
      <c r="Q969"/>
      <c r="R969" t="inlineStr">
        <is>
          <t xml:space="preserve">Milanuncios</t>
        </is>
      </c>
    </row>
    <row r="970">
      <c r="A970" t="inlineStr">
        <is>
          <t xml:space="preserve">MIL-606347666</t>
        </is>
      </c>
      <c r="B970" t="inlineStr">
        <is>
          <t xml:space="preserve">calle Yeste  - C. Albacete</t>
        </is>
      </c>
      <c r="C970" t="inlineStr">
        <is>
          <t xml:space="preserve">Casica del Madroño</t>
        </is>
      </c>
      <c r="D970">
        <v>0</v>
      </c>
      <c r="E970"/>
      <c r="F970"/>
      <c r="G970"/>
      <c r="H970"/>
      <c r="I970"/>
      <c r="J970"/>
      <c r="K970">
        <f>IFERROR(ROUND(D970-MAX(I970,0)*03_Assumptions!$B$37,0),"")</f>
      </c>
      <c r="L970">
        <v>0</v>
      </c>
      <c r="M970"/>
      <c r="N970">
        <v>3</v>
      </c>
      <c r="O970"/>
      <c r="P970"/>
      <c r="Q970"/>
      <c r="R970" t="inlineStr">
        <is>
          <t xml:space="preserve">Milanuncios</t>
        </is>
      </c>
    </row>
    <row r="971">
      <c r="A971" t="inlineStr">
        <is>
          <t xml:space="preserve">MIL-611465672</t>
        </is>
      </c>
      <c r="B971" t="inlineStr">
        <is>
          <t xml:space="preserve">Plaza Mayor</t>
        </is>
      </c>
      <c r="C971" t="inlineStr">
        <is>
          <t xml:space="preserve">Soria</t>
        </is>
      </c>
      <c r="D971">
        <v>240</v>
      </c>
      <c r="E971"/>
      <c r="F971"/>
      <c r="G971"/>
      <c r="H971"/>
      <c r="I971"/>
      <c r="J971"/>
      <c r="K971">
        <f>IFERROR(ROUND(D971-MAX(I971,0)*03_Assumptions!$B$37,0),"")</f>
      </c>
      <c r="L971">
        <v>0</v>
      </c>
      <c r="M971"/>
      <c r="N971">
        <v>3</v>
      </c>
      <c r="O971"/>
      <c r="P971"/>
      <c r="Q971"/>
      <c r="R971" t="inlineStr">
        <is>
          <t xml:space="preserve">Milanuncios</t>
        </is>
      </c>
    </row>
    <row r="972">
      <c r="A972" t="inlineStr">
        <is>
          <t xml:space="preserve">MIL-606090635</t>
        </is>
      </c>
      <c r="B972" t="inlineStr">
        <is>
          <t xml:space="preserve">Centro - Rúa Juan Flórez</t>
        </is>
      </c>
      <c r="C972" t="inlineStr">
        <is>
          <t xml:space="preserve">A Coruña</t>
        </is>
      </c>
      <c r="D972">
        <v>350</v>
      </c>
      <c r="E972"/>
      <c r="F972"/>
      <c r="G972"/>
      <c r="H972"/>
      <c r="I972"/>
      <c r="J972"/>
      <c r="K972">
        <f>IFERROR(ROUND(D972-MAX(I972,0)*03_Assumptions!$B$37,0),"")</f>
      </c>
      <c r="L972">
        <v>0</v>
      </c>
      <c r="M972"/>
      <c r="N972">
        <v>3</v>
      </c>
      <c r="O972"/>
      <c r="P972"/>
      <c r="Q972"/>
      <c r="R972" t="inlineStr">
        <is>
          <t xml:space="preserve">Milanuncios</t>
        </is>
      </c>
    </row>
    <row r="973">
      <c r="A973" t="inlineStr">
        <is>
          <t xml:space="preserve">MIL-611488110</t>
        </is>
      </c>
      <c r="B973" t="inlineStr">
        <is>
          <t xml:space="preserve">Parque de la reina</t>
        </is>
      </c>
      <c r="C973" t="inlineStr">
        <is>
          <t xml:space="preserve">Arona</t>
        </is>
      </c>
      <c r="D973">
        <v>400</v>
      </c>
      <c r="E973"/>
      <c r="F973"/>
      <c r="G973"/>
      <c r="H973"/>
      <c r="I973"/>
      <c r="J973"/>
      <c r="K973">
        <f>IFERROR(ROUND(D973-MAX(I973,0)*03_Assumptions!$B$37,0),"")</f>
      </c>
      <c r="L973">
        <v>0</v>
      </c>
      <c r="M973"/>
      <c r="N973">
        <v>3</v>
      </c>
      <c r="O973"/>
      <c r="P973"/>
      <c r="Q973"/>
      <c r="R973" t="inlineStr">
        <is>
          <t xml:space="preserve">Milanuncios</t>
        </is>
      </c>
    </row>
    <row r="974">
      <c r="A974" t="inlineStr">
        <is>
          <t xml:space="preserve">MIL-612200147</t>
        </is>
      </c>
      <c r="B974" t="inlineStr">
        <is>
          <t xml:space="preserve">busco habitación o piso</t>
        </is>
      </c>
      <c r="C974" t="inlineStr">
        <is>
          <t xml:space="preserve">Barcelona</t>
        </is>
      </c>
      <c r="D974">
        <v>0</v>
      </c>
      <c r="E974"/>
      <c r="F974"/>
      <c r="G974"/>
      <c r="H974"/>
      <c r="I974"/>
      <c r="J974"/>
      <c r="K974">
        <f>IFERROR(ROUND(D974-MAX(I974,0)*03_Assumptions!$B$37,0),"")</f>
      </c>
      <c r="L974">
        <v>0</v>
      </c>
      <c r="M974"/>
      <c r="N974">
        <v>3</v>
      </c>
      <c r="O974"/>
      <c r="P974"/>
      <c r="Q974"/>
      <c r="R974" t="inlineStr">
        <is>
          <t xml:space="preserve">Milanuncios</t>
        </is>
      </c>
    </row>
    <row r="975">
      <c r="A975" t="inlineStr">
        <is>
          <t xml:space="preserve">MIL-549282183</t>
        </is>
      </c>
      <c r="B975" t="inlineStr">
        <is>
          <t xml:space="preserve">San José</t>
        </is>
      </c>
      <c r="C975" t="inlineStr">
        <is>
          <t xml:space="preserve">Ontinyent/Onteniente</t>
        </is>
      </c>
      <c r="D975">
        <v>150</v>
      </c>
      <c r="E975"/>
      <c r="F975"/>
      <c r="G975"/>
      <c r="H975"/>
      <c r="I975"/>
      <c r="J975"/>
      <c r="K975">
        <f>IFERROR(ROUND(D975-MAX(I975,0)*03_Assumptions!$B$37,0),"")</f>
      </c>
      <c r="L975">
        <v>0</v>
      </c>
      <c r="M975"/>
      <c r="N975">
        <v>3</v>
      </c>
      <c r="O975"/>
      <c r="P975"/>
      <c r="Q975"/>
      <c r="R975" t="inlineStr">
        <is>
          <t xml:space="preserve">Milanuncios</t>
        </is>
      </c>
    </row>
    <row r="976">
      <c r="A976" t="inlineStr">
        <is>
          <t xml:space="preserve">MIL-608308062</t>
        </is>
      </c>
      <c r="B976" t="inlineStr">
        <is>
          <t xml:space="preserve">Avenida de Madrid - C. del Rastro</t>
        </is>
      </c>
      <c r="C976" t="inlineStr">
        <is>
          <t xml:space="preserve">Jaén</t>
        </is>
      </c>
      <c r="D976">
        <v>260</v>
      </c>
      <c r="E976"/>
      <c r="F976"/>
      <c r="G976"/>
      <c r="H976"/>
      <c r="I976"/>
      <c r="J976"/>
      <c r="K976">
        <f>IFERROR(ROUND(D976-MAX(I976,0)*03_Assumptions!$B$37,0),"")</f>
      </c>
      <c r="L976">
        <v>0</v>
      </c>
      <c r="M976"/>
      <c r="N976">
        <v>3</v>
      </c>
      <c r="O976"/>
      <c r="P976"/>
      <c r="Q976" t="inlineStr">
        <is>
          <t xml:space="preserve">TENANTED</t>
        </is>
      </c>
      <c r="R976" t="inlineStr">
        <is>
          <t xml:space="preserve">Milanuncios</t>
        </is>
      </c>
    </row>
    <row r="977">
      <c r="A977" t="inlineStr">
        <is>
          <t xml:space="preserve">MIL-611842607</t>
        </is>
      </c>
      <c r="B977" t="inlineStr">
        <is>
          <t xml:space="preserve">Centro - Bo. Nazaret</t>
        </is>
      </c>
      <c r="C977" t="inlineStr">
        <is>
          <t xml:space="preserve">Jerez de la Frontera</t>
        </is>
      </c>
      <c r="D977">
        <v>425</v>
      </c>
      <c r="E977"/>
      <c r="F977"/>
      <c r="G977"/>
      <c r="H977"/>
      <c r="I977"/>
      <c r="J977"/>
      <c r="K977">
        <f>IFERROR(ROUND(D977-MAX(I977,0)*03_Assumptions!$B$37,0),"")</f>
      </c>
      <c r="L977">
        <v>0</v>
      </c>
      <c r="M977"/>
      <c r="N977">
        <v>3</v>
      </c>
      <c r="O977"/>
      <c r="P977"/>
      <c r="Q977"/>
      <c r="R977" t="inlineStr">
        <is>
          <t xml:space="preserve">Milanuncios</t>
        </is>
      </c>
    </row>
    <row r="978">
      <c r="A978" t="inlineStr">
        <is>
          <t xml:space="preserve">MIL-564766625</t>
        </is>
      </c>
      <c r="B978" t="inlineStr">
        <is>
          <t xml:space="preserve">Lamas de Prado - Rua Serra Gañidoira</t>
        </is>
      </c>
      <c r="C978" t="inlineStr">
        <is>
          <t xml:space="preserve">Lugo</t>
        </is>
      </c>
      <c r="D978">
        <v>290</v>
      </c>
      <c r="E978"/>
      <c r="F978"/>
      <c r="G978"/>
      <c r="H978"/>
      <c r="I978"/>
      <c r="J978"/>
      <c r="K978">
        <f>IFERROR(ROUND(D978-MAX(I978,0)*03_Assumptions!$B$37,0),"")</f>
      </c>
      <c r="L978">
        <v>0</v>
      </c>
      <c r="M978"/>
      <c r="N978">
        <v>3</v>
      </c>
      <c r="O978"/>
      <c r="P978"/>
      <c r="Q978"/>
      <c r="R978" t="inlineStr">
        <is>
          <t xml:space="preserve">Milanuncios</t>
        </is>
      </c>
    </row>
    <row r="979">
      <c r="A979" t="inlineStr">
        <is>
          <t xml:space="preserve">MIL-493829094</t>
        </is>
      </c>
      <c r="B979" t="inlineStr">
        <is>
          <t xml:space="preserve">P. de los Deportes - C. Ing. Sta. Cruz</t>
        </is>
      </c>
      <c r="C979" t="inlineStr">
        <is>
          <t xml:space="preserve">Granada</t>
        </is>
      </c>
      <c r="D979">
        <v>280</v>
      </c>
      <c r="E979"/>
      <c r="F979"/>
      <c r="G979"/>
      <c r="H979"/>
      <c r="I979"/>
      <c r="J979"/>
      <c r="K979">
        <f>IFERROR(ROUND(D979-MAX(I979,0)*03_Assumptions!$B$37,0),"")</f>
      </c>
      <c r="L979">
        <v>0</v>
      </c>
      <c r="M979"/>
      <c r="N979">
        <v>3</v>
      </c>
      <c r="O979"/>
      <c r="P979"/>
      <c r="Q979"/>
      <c r="R979" t="inlineStr">
        <is>
          <t xml:space="preserve">Milanuncios</t>
        </is>
      </c>
    </row>
    <row r="980">
      <c r="A980" t="inlineStr">
        <is>
          <t xml:space="preserve">MIL-609490796</t>
        </is>
      </c>
      <c r="B980" t="inlineStr">
        <is>
          <t xml:space="preserve">chica española busco piso compartido:</t>
        </is>
      </c>
      <c r="C980" t="inlineStr">
        <is>
          <t xml:space="preserve">Vitoria/Gasteiz</t>
        </is>
      </c>
      <c r="D980">
        <v>0</v>
      </c>
      <c r="E980"/>
      <c r="F980"/>
      <c r="G980"/>
      <c r="H980"/>
      <c r="I980"/>
      <c r="J980"/>
      <c r="K980">
        <f>IFERROR(ROUND(D980-MAX(I980,0)*03_Assumptions!$B$37,0),"")</f>
      </c>
      <c r="L980">
        <v>0</v>
      </c>
      <c r="M980"/>
      <c r="N980">
        <v>3</v>
      </c>
      <c r="O980"/>
      <c r="P980"/>
      <c r="Q980"/>
      <c r="R980" t="inlineStr">
        <is>
          <t xml:space="preserve">Milanuncios</t>
        </is>
      </c>
    </row>
    <row r="981">
      <c r="A981" t="inlineStr">
        <is>
          <t xml:space="preserve">MIL-611767190</t>
        </is>
      </c>
      <c r="B981" t="inlineStr">
        <is>
          <t xml:space="preserve">Mariñamansa - Av. de Zamora</t>
        </is>
      </c>
      <c r="C981" t="inlineStr">
        <is>
          <t xml:space="preserve">Ourense / Orense</t>
        </is>
      </c>
      <c r="D981">
        <v>320</v>
      </c>
      <c r="E981"/>
      <c r="F981"/>
      <c r="G981"/>
      <c r="H981"/>
      <c r="I981"/>
      <c r="J981"/>
      <c r="K981">
        <f>IFERROR(ROUND(D981-MAX(I981,0)*03_Assumptions!$B$37,0),"")</f>
      </c>
      <c r="L981">
        <v>0</v>
      </c>
      <c r="M981"/>
      <c r="N981">
        <v>3</v>
      </c>
      <c r="O981"/>
      <c r="P981"/>
      <c r="Q981"/>
      <c r="R981" t="inlineStr">
        <is>
          <t xml:space="preserve">Milanuncios</t>
        </is>
      </c>
    </row>
    <row r="982">
      <c r="A982" t="inlineStr">
        <is>
          <t xml:space="preserve">MIL-532183281</t>
        </is>
      </c>
      <c r="B982" t="inlineStr">
        <is>
          <t xml:space="preserve">Ensanche - Praza Roxa</t>
        </is>
      </c>
      <c r="C982" t="inlineStr">
        <is>
          <t xml:space="preserve">Santiago de Compostela</t>
        </is>
      </c>
      <c r="D982">
        <v>290</v>
      </c>
      <c r="E982"/>
      <c r="F982"/>
      <c r="G982"/>
      <c r="H982"/>
      <c r="I982"/>
      <c r="J982"/>
      <c r="K982">
        <f>IFERROR(ROUND(D982-MAX(I982,0)*03_Assumptions!$B$37,0),"")</f>
      </c>
      <c r="L982">
        <v>0</v>
      </c>
      <c r="M982"/>
      <c r="N982">
        <v>3</v>
      </c>
      <c r="O982"/>
      <c r="P982"/>
      <c r="Q982"/>
      <c r="R982" t="inlineStr">
        <is>
          <t xml:space="preserve">Milanuncios</t>
        </is>
      </c>
    </row>
    <row r="983">
      <c r="A983" t="inlineStr">
        <is>
          <t xml:space="preserve">MIL-609749097</t>
        </is>
      </c>
      <c r="B983" t="inlineStr">
        <is>
          <t xml:space="preserve">Gamonal - C. Santiago Apóstol</t>
        </is>
      </c>
      <c r="C983" t="inlineStr">
        <is>
          <t xml:space="preserve">Burgos</t>
        </is>
      </c>
      <c r="D983">
        <v>450</v>
      </c>
      <c r="E983"/>
      <c r="F983"/>
      <c r="G983"/>
      <c r="H983"/>
      <c r="I983"/>
      <c r="J983"/>
      <c r="K983">
        <f>IFERROR(ROUND(D983-MAX(I983,0)*03_Assumptions!$B$37,0),"")</f>
      </c>
      <c r="L983">
        <v>0</v>
      </c>
      <c r="M983"/>
      <c r="N983">
        <v>3</v>
      </c>
      <c r="O983"/>
      <c r="P983"/>
      <c r="Q983"/>
      <c r="R983" t="inlineStr">
        <is>
          <t xml:space="preserve">Milanuncios</t>
        </is>
      </c>
    </row>
    <row r="984">
      <c r="A984" t="inlineStr">
        <is>
          <t xml:space="preserve">MIL-547694329</t>
        </is>
      </c>
      <c r="B984" t="inlineStr">
        <is>
          <t xml:space="preserve">Centro - Rúa de Ramón Cabanillas</t>
        </is>
      </c>
      <c r="C984" t="inlineStr">
        <is>
          <t xml:space="preserve">Santiago de Compostela</t>
        </is>
      </c>
      <c r="D984">
        <v>300</v>
      </c>
      <c r="E984"/>
      <c r="F984"/>
      <c r="G984"/>
      <c r="H984"/>
      <c r="I984"/>
      <c r="J984"/>
      <c r="K984">
        <f>IFERROR(ROUND(D984-MAX(I984,0)*03_Assumptions!$B$37,0),"")</f>
      </c>
      <c r="L984">
        <v>0</v>
      </c>
      <c r="M984"/>
      <c r="N984">
        <v>3</v>
      </c>
      <c r="O984"/>
      <c r="P984"/>
      <c r="Q984"/>
      <c r="R984" t="inlineStr">
        <is>
          <t xml:space="preserve">Milanuncios</t>
        </is>
      </c>
    </row>
    <row r="985">
      <c r="A985" t="inlineStr">
        <is>
          <t xml:space="preserve">MIL-611880691</t>
        </is>
      </c>
      <c r="B985" t="inlineStr">
        <is>
          <t xml:space="preserve">Centro - Praza de Portugal</t>
        </is>
      </c>
      <c r="C985" t="inlineStr">
        <is>
          <t xml:space="preserve">Vigo</t>
        </is>
      </c>
      <c r="D985">
        <v>350</v>
      </c>
      <c r="E985"/>
      <c r="F985"/>
      <c r="G985"/>
      <c r="H985"/>
      <c r="I985"/>
      <c r="J985"/>
      <c r="K985">
        <f>IFERROR(ROUND(D985-MAX(I985,0)*03_Assumptions!$B$37,0),"")</f>
      </c>
      <c r="L985">
        <v>0</v>
      </c>
      <c r="M985"/>
      <c r="N985">
        <v>3</v>
      </c>
      <c r="O985"/>
      <c r="P985"/>
      <c r="Q985"/>
      <c r="R985" t="inlineStr">
        <is>
          <t xml:space="preserve">Milanuncios</t>
        </is>
      </c>
    </row>
    <row r="986">
      <c r="A986" t="inlineStr">
        <is>
          <t xml:space="preserve">MIL-602130990</t>
        </is>
      </c>
      <c r="B986" t="inlineStr">
        <is>
          <t xml:space="preserve">Valladolid Capital</t>
        </is>
      </c>
      <c r="C986" t="inlineStr">
        <is>
          <t xml:space="preserve">Valladolid</t>
        </is>
      </c>
      <c r="D986">
        <v>300</v>
      </c>
      <c r="E986"/>
      <c r="F986"/>
      <c r="G986"/>
      <c r="H986"/>
      <c r="I986"/>
      <c r="J986"/>
      <c r="K986">
        <f>IFERROR(ROUND(D986-MAX(I986,0)*03_Assumptions!$B$37,0),"")</f>
      </c>
      <c r="L986">
        <v>0</v>
      </c>
      <c r="M986"/>
      <c r="N986">
        <v>3</v>
      </c>
      <c r="O986"/>
      <c r="P986"/>
      <c r="Q986"/>
      <c r="R986" t="inlineStr">
        <is>
          <t xml:space="preserve">Milanuncios</t>
        </is>
      </c>
    </row>
    <row r="987">
      <c r="A987" t="inlineStr">
        <is>
          <t xml:space="preserve">MIL-562549097</t>
        </is>
      </c>
      <c r="B987" t="inlineStr">
        <is>
          <t xml:space="preserve">Playa de Piles - Carrer Dr. Fleming</t>
        </is>
      </c>
      <c r="C987" t="inlineStr">
        <is>
          <t xml:space="preserve">Playa de Piles</t>
        </is>
      </c>
      <c r="D987">
        <v>300</v>
      </c>
      <c r="E987"/>
      <c r="F987"/>
      <c r="G987"/>
      <c r="H987"/>
      <c r="I987"/>
      <c r="J987"/>
      <c r="K987">
        <f>IFERROR(ROUND(D987-MAX(I987,0)*03_Assumptions!$B$37,0),"")</f>
      </c>
      <c r="L987">
        <v>0</v>
      </c>
      <c r="M987"/>
      <c r="N987">
        <v>3</v>
      </c>
      <c r="O987"/>
      <c r="P987"/>
      <c r="Q987"/>
      <c r="R987" t="inlineStr">
        <is>
          <t xml:space="preserve">Milanuncios</t>
        </is>
      </c>
    </row>
    <row r="988">
      <c r="A988" t="inlineStr">
        <is>
          <t xml:space="preserve">MIL-516453614</t>
        </is>
      </c>
      <c r="B988" t="inlineStr">
        <is>
          <t xml:space="preserve">Barcelona Capital</t>
        </is>
      </c>
      <c r="C988" t="inlineStr">
        <is>
          <t xml:space="preserve">Barcelona</t>
        </is>
      </c>
      <c r="D988">
        <v>1937</v>
      </c>
      <c r="E988"/>
      <c r="F988"/>
      <c r="G988"/>
      <c r="H988"/>
      <c r="I988"/>
      <c r="J988"/>
      <c r="K988">
        <f>IFERROR(ROUND(D988-MAX(I988,0)*03_Assumptions!$B$37,0),"")</f>
      </c>
      <c r="L988">
        <v>0</v>
      </c>
      <c r="M988"/>
      <c r="N988">
        <v>3</v>
      </c>
      <c r="O988"/>
      <c r="P988"/>
      <c r="Q988"/>
      <c r="R988" t="inlineStr">
        <is>
          <t xml:space="preserve">Milanuncios</t>
        </is>
      </c>
    </row>
    <row r="989">
      <c r="A989" t="inlineStr">
        <is>
          <t xml:space="preserve">MIL-606694976</t>
        </is>
      </c>
      <c r="B989" t="inlineStr">
        <is>
          <t xml:space="preserve">Centro - Av. de Ferrol</t>
        </is>
      </c>
      <c r="C989" t="inlineStr">
        <is>
          <t xml:space="preserve">Santiago de Compostela</t>
        </is>
      </c>
      <c r="D989">
        <v>320</v>
      </c>
      <c r="E989"/>
      <c r="F989"/>
      <c r="G989"/>
      <c r="H989"/>
      <c r="I989"/>
      <c r="J989"/>
      <c r="K989">
        <f>IFERROR(ROUND(D989-MAX(I989,0)*03_Assumptions!$B$37,0),"")</f>
      </c>
      <c r="L989">
        <v>0</v>
      </c>
      <c r="M989"/>
      <c r="N989">
        <v>3</v>
      </c>
      <c r="O989"/>
      <c r="P989"/>
      <c r="Q989"/>
      <c r="R989" t="inlineStr">
        <is>
          <t xml:space="preserve">Milanuncios</t>
        </is>
      </c>
    </row>
    <row r="990">
      <c r="A990" t="inlineStr">
        <is>
          <t xml:space="preserve">MIL-607974849</t>
        </is>
      </c>
      <c r="B990" t="inlineStr">
        <is>
          <t xml:space="preserve">Madrid Capital</t>
        </is>
      </c>
      <c r="C990" t="inlineStr">
        <is>
          <t xml:space="preserve">Madrid</t>
        </is>
      </c>
      <c r="D990">
        <v>320</v>
      </c>
      <c r="E990"/>
      <c r="F990"/>
      <c r="G990">
        <v>34</v>
      </c>
      <c r="H990"/>
      <c r="I990"/>
      <c r="J990"/>
      <c r="K990">
        <f>IFERROR(ROUND(D990-MAX(I990,0)*03_Assumptions!$B$37,0),"")</f>
      </c>
      <c r="L990">
        <v>0</v>
      </c>
      <c r="M990"/>
      <c r="N990">
        <v>3</v>
      </c>
      <c r="O990"/>
      <c r="P990"/>
      <c r="Q990"/>
      <c r="R990" t="inlineStr">
        <is>
          <t xml:space="preserve">Milanuncios</t>
        </is>
      </c>
    </row>
    <row r="991">
      <c r="A991" t="inlineStr">
        <is>
          <t xml:space="preserve">MIL-600917763</t>
        </is>
      </c>
      <c r="B991" t="inlineStr">
        <is>
          <t xml:space="preserve">Bilbao</t>
        </is>
      </c>
      <c r="C991" t="inlineStr">
        <is>
          <t xml:space="preserve">Bilbao</t>
        </is>
      </c>
      <c r="D991">
        <v>580</v>
      </c>
      <c r="E991"/>
      <c r="F991"/>
      <c r="G991"/>
      <c r="H991"/>
      <c r="I991"/>
      <c r="J991"/>
      <c r="K991">
        <f>IFERROR(ROUND(D991-MAX(I991,0)*03_Assumptions!$B$37,0),"")</f>
      </c>
      <c r="L991">
        <v>0</v>
      </c>
      <c r="M991"/>
      <c r="N991">
        <v>3</v>
      </c>
      <c r="O991"/>
      <c r="P991"/>
      <c r="Q991"/>
      <c r="R991" t="inlineStr">
        <is>
          <t xml:space="preserve">Milanuncios</t>
        </is>
      </c>
    </row>
    <row r="992">
      <c r="A992" t="inlineStr">
        <is>
          <t xml:space="preserve">MIL-604341486</t>
        </is>
      </c>
      <c r="B992" t="inlineStr">
        <is>
          <t xml:space="preserve">Centro. Cerca de la playa, - C. Casimir</t>
        </is>
      </c>
      <c r="C992" t="inlineStr">
        <is>
          <t xml:space="preserve">Zarracina (Veriña Gijon)</t>
        </is>
      </c>
      <c r="D992">
        <v>520</v>
      </c>
      <c r="E992"/>
      <c r="F992"/>
      <c r="G992"/>
      <c r="H992"/>
      <c r="I992"/>
      <c r="J992"/>
      <c r="K992">
        <f>IFERROR(ROUND(D992-MAX(I992,0)*03_Assumptions!$B$37,0),"")</f>
      </c>
      <c r="L992">
        <v>0</v>
      </c>
      <c r="M992"/>
      <c r="N992">
        <v>3</v>
      </c>
      <c r="O992"/>
      <c r="P992"/>
      <c r="Q992"/>
      <c r="R992" t="inlineStr">
        <is>
          <t xml:space="preserve">Milanuncios</t>
        </is>
      </c>
    </row>
    <row r="993">
      <c r="A993" t="inlineStr">
        <is>
          <t xml:space="preserve">MIL-611467714</t>
        </is>
      </c>
      <c r="B993" t="inlineStr">
        <is>
          <t xml:space="preserve">San Blas - C. de Arcos de Jalón</t>
        </is>
      </c>
      <c r="C993" t="inlineStr">
        <is>
          <t xml:space="preserve">Madrid</t>
        </is>
      </c>
      <c r="D993">
        <v>420</v>
      </c>
      <c r="E993"/>
      <c r="F993"/>
      <c r="G993">
        <v>34</v>
      </c>
      <c r="H993"/>
      <c r="I993"/>
      <c r="J993"/>
      <c r="K993">
        <f>IFERROR(ROUND(D993-MAX(I993,0)*03_Assumptions!$B$37,0),"")</f>
      </c>
      <c r="L993">
        <v>0</v>
      </c>
      <c r="M993"/>
      <c r="N993">
        <v>3</v>
      </c>
      <c r="O993"/>
      <c r="P993" t="inlineStr">
        <is>
          <t xml:space="preserve">se alquila ya</t>
        </is>
      </c>
      <c r="Q993"/>
      <c r="R993" t="inlineStr">
        <is>
          <t xml:space="preserve">Milanuncios</t>
        </is>
      </c>
    </row>
    <row r="994">
      <c r="A994" t="inlineStr">
        <is>
          <t xml:space="preserve">MIL-585121153</t>
        </is>
      </c>
      <c r="B994" t="inlineStr">
        <is>
          <t xml:space="preserve">Burjassot</t>
        </is>
      </c>
      <c r="C994" t="inlineStr">
        <is>
          <t xml:space="preserve">Burjassot</t>
        </is>
      </c>
      <c r="D994">
        <v>470</v>
      </c>
      <c r="E994"/>
      <c r="F994"/>
      <c r="G994"/>
      <c r="H994"/>
      <c r="I994"/>
      <c r="J994"/>
      <c r="K994">
        <f>IFERROR(ROUND(D994-MAX(I994,0)*03_Assumptions!$B$37,0),"")</f>
      </c>
      <c r="L994">
        <v>0</v>
      </c>
      <c r="M994"/>
      <c r="N994">
        <v>3</v>
      </c>
      <c r="O994"/>
      <c r="P994"/>
      <c r="Q994"/>
      <c r="R994" t="inlineStr">
        <is>
          <t xml:space="preserve">Milanuncios</t>
        </is>
      </c>
    </row>
    <row r="995">
      <c r="A995" t="inlineStr">
        <is>
          <t xml:space="preserve">MIL-611138096</t>
        </is>
      </c>
      <c r="B995" t="inlineStr">
        <is>
          <t xml:space="preserve">Huelin</t>
        </is>
      </c>
      <c r="C995" t="inlineStr">
        <is>
          <t xml:space="preserve">Málaga</t>
        </is>
      </c>
      <c r="D995">
        <v>350</v>
      </c>
      <c r="E995"/>
      <c r="F995"/>
      <c r="G995"/>
      <c r="H995"/>
      <c r="I995"/>
      <c r="J995"/>
      <c r="K995">
        <f>IFERROR(ROUND(D995-MAX(I995,0)*03_Assumptions!$B$37,0),"")</f>
      </c>
      <c r="L995">
        <v>0</v>
      </c>
      <c r="M995"/>
      <c r="N995">
        <v>3</v>
      </c>
      <c r="O995"/>
      <c r="P995"/>
      <c r="Q995"/>
      <c r="R995" t="inlineStr">
        <is>
          <t xml:space="preserve">Milanuncios</t>
        </is>
      </c>
    </row>
    <row r="996">
      <c r="A996" t="inlineStr">
        <is>
          <t xml:space="preserve">MIL-612073131</t>
        </is>
      </c>
      <c r="B996" t="inlineStr">
        <is>
          <t xml:space="preserve">Terrassa</t>
        </is>
      </c>
      <c r="C996" t="inlineStr">
        <is>
          <t xml:space="preserve">Terrassa/Tarrasa</t>
        </is>
      </c>
      <c r="D996">
        <v>450</v>
      </c>
      <c r="E996"/>
      <c r="F996"/>
      <c r="G996"/>
      <c r="H996"/>
      <c r="I996"/>
      <c r="J996"/>
      <c r="K996">
        <f>IFERROR(ROUND(D996-MAX(I996,0)*03_Assumptions!$B$37,0),"")</f>
      </c>
      <c r="L996">
        <v>0</v>
      </c>
      <c r="M996"/>
      <c r="N996">
        <v>3</v>
      </c>
      <c r="O996"/>
      <c r="P996"/>
      <c r="Q996"/>
      <c r="R996" t="inlineStr">
        <is>
          <t xml:space="preserve">Milanuncios</t>
        </is>
      </c>
    </row>
    <row r="997">
      <c r="A997" t="inlineStr">
        <is>
          <t xml:space="preserve">MIL-611151554</t>
        </is>
      </c>
      <c r="B997" t="inlineStr">
        <is>
          <t xml:space="preserve">Valdepasillas</t>
        </is>
      </c>
      <c r="C997" t="inlineStr">
        <is>
          <t xml:space="preserve">Badajoz</t>
        </is>
      </c>
      <c r="D997">
        <v>200</v>
      </c>
      <c r="E997"/>
      <c r="F997"/>
      <c r="G997"/>
      <c r="H997"/>
      <c r="I997"/>
      <c r="J997"/>
      <c r="K997">
        <f>IFERROR(ROUND(D997-MAX(I997,0)*03_Assumptions!$B$37,0),"")</f>
      </c>
      <c r="L997">
        <v>0</v>
      </c>
      <c r="M997"/>
      <c r="N997">
        <v>3</v>
      </c>
      <c r="O997"/>
      <c r="P997"/>
      <c r="Q997"/>
      <c r="R997" t="inlineStr">
        <is>
          <t xml:space="preserve">Milanuncios</t>
        </is>
      </c>
    </row>
    <row r="998">
      <c r="A998" t="inlineStr">
        <is>
          <t xml:space="preserve">MIL-532667282</t>
        </is>
      </c>
      <c r="B998" t="inlineStr">
        <is>
          <t xml:space="preserve">Busco para compartir piso</t>
        </is>
      </c>
      <c r="C998" t="inlineStr">
        <is>
          <t xml:space="preserve">Telde</t>
        </is>
      </c>
      <c r="D998">
        <v>200</v>
      </c>
      <c r="E998"/>
      <c r="F998"/>
      <c r="G998"/>
      <c r="H998"/>
      <c r="I998"/>
      <c r="J998"/>
      <c r="K998">
        <f>IFERROR(ROUND(D998-MAX(I998,0)*03_Assumptions!$B$37,0),"")</f>
      </c>
      <c r="L998">
        <v>0</v>
      </c>
      <c r="M998"/>
      <c r="N998">
        <v>3</v>
      </c>
      <c r="O998"/>
      <c r="P998"/>
      <c r="Q998"/>
      <c r="R998" t="inlineStr">
        <is>
          <t xml:space="preserve">Milanuncios</t>
        </is>
      </c>
    </row>
    <row r="999">
      <c r="A999" t="inlineStr">
        <is>
          <t xml:space="preserve">MIL-541219418</t>
        </is>
      </c>
      <c r="B999" t="inlineStr">
        <is>
          <t xml:space="preserve">Logroño</t>
        </is>
      </c>
      <c r="C999" t="inlineStr">
        <is>
          <t xml:space="preserve">Logroño</t>
        </is>
      </c>
      <c r="D999">
        <v>250</v>
      </c>
      <c r="E999"/>
      <c r="F999"/>
      <c r="G999"/>
      <c r="H999"/>
      <c r="I999"/>
      <c r="J999"/>
      <c r="K999">
        <f>IFERROR(ROUND(D999-MAX(I999,0)*03_Assumptions!$B$37,0),"")</f>
      </c>
      <c r="L999">
        <v>0</v>
      </c>
      <c r="M999"/>
      <c r="N999">
        <v>3</v>
      </c>
      <c r="O999"/>
      <c r="P999"/>
      <c r="Q999"/>
      <c r="R999" t="inlineStr">
        <is>
          <t xml:space="preserve">Milanuncios</t>
        </is>
      </c>
    </row>
    <row r="1000">
      <c r="A1000" t="inlineStr">
        <is>
          <t xml:space="preserve">MIL-538662958</t>
        </is>
      </c>
      <c r="B1000" t="inlineStr">
        <is>
          <t xml:space="preserve">Madrid Capital</t>
        </is>
      </c>
      <c r="C1000" t="inlineStr">
        <is>
          <t xml:space="preserve">Madrid</t>
        </is>
      </c>
      <c r="D1000">
        <v>880</v>
      </c>
      <c r="E1000"/>
      <c r="F1000"/>
      <c r="G1000">
        <v>34</v>
      </c>
      <c r="H1000"/>
      <c r="I1000"/>
      <c r="J1000"/>
      <c r="K1000">
        <f>IFERROR(ROUND(D1000-MAX(I1000,0)*03_Assumptions!$B$37,0),"")</f>
      </c>
      <c r="L1000">
        <v>0</v>
      </c>
      <c r="M1000"/>
      <c r="N1000">
        <v>3</v>
      </c>
      <c r="O1000"/>
      <c r="P1000"/>
      <c r="Q1000"/>
      <c r="R1000" t="inlineStr">
        <is>
          <t xml:space="preserve">Milanuncios</t>
        </is>
      </c>
    </row>
    <row r="1001">
      <c r="A1001" t="inlineStr">
        <is>
          <t xml:space="preserve">MIL-611766338</t>
        </is>
      </c>
      <c r="B1001" t="inlineStr">
        <is>
          <t xml:space="preserve">Cruz de los Caidos</t>
        </is>
      </c>
      <c r="C1001" t="inlineStr">
        <is>
          <t xml:space="preserve">Cáceres</t>
        </is>
      </c>
      <c r="D1001">
        <v>190</v>
      </c>
      <c r="E1001"/>
      <c r="F1001"/>
      <c r="G1001"/>
      <c r="H1001"/>
      <c r="I1001"/>
      <c r="J1001"/>
      <c r="K1001">
        <f>IFERROR(ROUND(D1001-MAX(I1001,0)*03_Assumptions!$B$37,0),"")</f>
      </c>
      <c r="L1001">
        <v>0</v>
      </c>
      <c r="M1001"/>
      <c r="N1001">
        <v>3</v>
      </c>
      <c r="O1001"/>
      <c r="P1001"/>
      <c r="Q1001"/>
      <c r="R1001" t="inlineStr">
        <is>
          <t xml:space="preserve">Milanuncios</t>
        </is>
      </c>
    </row>
    <row r="1002">
      <c r="A1002" t="inlineStr">
        <is>
          <t xml:space="preserve">MIL-608388495</t>
        </is>
      </c>
      <c r="B1002" t="inlineStr">
        <is>
          <t xml:space="preserve">Universidad - Pl. los Pinos</t>
        </is>
      </c>
      <c r="C1002" t="inlineStr">
        <is>
          <t xml:space="preserve">Jerez de la Frontera</t>
        </is>
      </c>
      <c r="D1002">
        <v>260</v>
      </c>
      <c r="E1002"/>
      <c r="F1002"/>
      <c r="G1002"/>
      <c r="H1002"/>
      <c r="I1002"/>
      <c r="J1002"/>
      <c r="K1002">
        <f>IFERROR(ROUND(D1002-MAX(I1002,0)*03_Assumptions!$B$37,0),"")</f>
      </c>
      <c r="L1002">
        <v>0</v>
      </c>
      <c r="M1002"/>
      <c r="N1002">
        <v>3</v>
      </c>
      <c r="O1002"/>
      <c r="P1002"/>
      <c r="Q1002"/>
      <c r="R1002" t="inlineStr">
        <is>
          <t xml:space="preserve">Milanuncios</t>
        </is>
      </c>
    </row>
    <row r="1003">
      <c r="A1003" t="inlineStr">
        <is>
          <t xml:space="preserve">MIL-611895568</t>
        </is>
      </c>
      <c r="B1003" t="inlineStr">
        <is>
          <t xml:space="preserve">San León - C. San Damián</t>
        </is>
      </c>
      <c r="C1003" t="inlineStr">
        <is>
          <t xml:space="preserve">Teruel</t>
        </is>
      </c>
      <c r="D1003">
        <v>350</v>
      </c>
      <c r="E1003"/>
      <c r="F1003"/>
      <c r="G1003"/>
      <c r="H1003"/>
      <c r="I1003"/>
      <c r="J1003"/>
      <c r="K1003">
        <f>IFERROR(ROUND(D1003-MAX(I1003,0)*03_Assumptions!$B$37,0),"")</f>
      </c>
      <c r="L1003">
        <v>0</v>
      </c>
      <c r="M1003"/>
      <c r="N1003">
        <v>3</v>
      </c>
      <c r="O1003"/>
      <c r="P1003"/>
      <c r="Q1003"/>
      <c r="R1003" t="inlineStr">
        <is>
          <t xml:space="preserve">Milanuncios</t>
        </is>
      </c>
    </row>
    <row r="1004">
      <c r="A1004" t="inlineStr">
        <is>
          <t xml:space="preserve">MIL-611412309</t>
        </is>
      </c>
      <c r="B1004" t="inlineStr">
        <is>
          <t xml:space="preserve">Ferrol</t>
        </is>
      </c>
      <c r="C1004" t="inlineStr">
        <is>
          <t xml:space="preserve">Ferrol</t>
        </is>
      </c>
      <c r="D1004">
        <v>285</v>
      </c>
      <c r="E1004"/>
      <c r="F1004"/>
      <c r="G1004"/>
      <c r="H1004"/>
      <c r="I1004"/>
      <c r="J1004"/>
      <c r="K1004">
        <f>IFERROR(ROUND(D1004-MAX(I1004,0)*03_Assumptions!$B$37,0),"")</f>
      </c>
      <c r="L1004">
        <v>0</v>
      </c>
      <c r="M1004"/>
      <c r="N1004">
        <v>3</v>
      </c>
      <c r="O1004"/>
      <c r="P1004"/>
      <c r="Q1004"/>
      <c r="R1004" t="inlineStr">
        <is>
          <t xml:space="preserve">Milanuncios</t>
        </is>
      </c>
    </row>
    <row r="1005">
      <c r="A1005" t="inlineStr">
        <is>
          <t xml:space="preserve">MIL-516446765</t>
        </is>
      </c>
      <c r="B1005" t="inlineStr">
        <is>
          <t xml:space="preserve">Madrid Capital</t>
        </is>
      </c>
      <c r="C1005" t="inlineStr">
        <is>
          <t xml:space="preserve">Madrid</t>
        </is>
      </c>
      <c r="D1005">
        <v>900</v>
      </c>
      <c r="E1005"/>
      <c r="F1005"/>
      <c r="G1005">
        <v>34</v>
      </c>
      <c r="H1005"/>
      <c r="I1005"/>
      <c r="J1005"/>
      <c r="K1005">
        <f>IFERROR(ROUND(D1005-MAX(I1005,0)*03_Assumptions!$B$37,0),"")</f>
      </c>
      <c r="L1005">
        <v>0</v>
      </c>
      <c r="M1005"/>
      <c r="N1005">
        <v>3</v>
      </c>
      <c r="O1005"/>
      <c r="P1005"/>
      <c r="Q1005"/>
      <c r="R1005" t="inlineStr">
        <is>
          <t xml:space="preserve">Milanuncios</t>
        </is>
      </c>
    </row>
    <row r="1006">
      <c r="A1006" t="inlineStr">
        <is>
          <t xml:space="preserve">MIL-611981420</t>
        </is>
      </c>
      <c r="B1006" t="inlineStr">
        <is>
          <t xml:space="preserve">Facultad de Ciencias - Cam. de Ronda</t>
        </is>
      </c>
      <c r="C1006" t="inlineStr">
        <is>
          <t xml:space="preserve">Granada</t>
        </is>
      </c>
      <c r="D1006">
        <v>270</v>
      </c>
      <c r="E1006"/>
      <c r="F1006"/>
      <c r="G1006"/>
      <c r="H1006"/>
      <c r="I1006"/>
      <c r="J1006"/>
      <c r="K1006">
        <f>IFERROR(ROUND(D1006-MAX(I1006,0)*03_Assumptions!$B$37,0),"")</f>
      </c>
      <c r="L1006">
        <v>0</v>
      </c>
      <c r="M1006"/>
      <c r="N1006">
        <v>3</v>
      </c>
      <c r="O1006"/>
      <c r="P1006"/>
      <c r="Q1006"/>
      <c r="R1006" t="inlineStr">
        <is>
          <t xml:space="preserve">Milanuncios</t>
        </is>
      </c>
    </row>
    <row r="1007">
      <c r="A1007" t="inlineStr">
        <is>
          <t xml:space="preserve">MIL-605433536</t>
        </is>
      </c>
      <c r="B1007" t="inlineStr">
        <is>
          <t xml:space="preserve">Joaquina Eguaras - C. Joaquina Eguaras</t>
        </is>
      </c>
      <c r="C1007" t="inlineStr">
        <is>
          <t xml:space="preserve">Granada</t>
        </is>
      </c>
      <c r="D1007">
        <v>225</v>
      </c>
      <c r="E1007"/>
      <c r="F1007"/>
      <c r="G1007"/>
      <c r="H1007"/>
      <c r="I1007"/>
      <c r="J1007"/>
      <c r="K1007">
        <f>IFERROR(ROUND(D1007-MAX(I1007,0)*03_Assumptions!$B$37,0),"")</f>
      </c>
      <c r="L1007">
        <v>0</v>
      </c>
      <c r="M1007"/>
      <c r="N1007">
        <v>3</v>
      </c>
      <c r="O1007"/>
      <c r="P1007"/>
      <c r="Q1007"/>
      <c r="R1007" t="inlineStr">
        <is>
          <t xml:space="preserve">Milanuncios</t>
        </is>
      </c>
    </row>
    <row r="1008">
      <c r="A1008" t="inlineStr">
        <is>
          <t xml:space="preserve">MIL-523173864</t>
        </is>
      </c>
      <c r="B1008" t="inlineStr">
        <is>
          <t xml:space="preserve">Plaza América - Rúa Tomás A. Alonso</t>
        </is>
      </c>
      <c r="C1008" t="inlineStr">
        <is>
          <t xml:space="preserve">Vigo</t>
        </is>
      </c>
      <c r="D1008">
        <v>330</v>
      </c>
      <c r="E1008"/>
      <c r="F1008"/>
      <c r="G1008"/>
      <c r="H1008"/>
      <c r="I1008"/>
      <c r="J1008"/>
      <c r="K1008">
        <f>IFERROR(ROUND(D1008-MAX(I1008,0)*03_Assumptions!$B$37,0),"")</f>
      </c>
      <c r="L1008">
        <v>0</v>
      </c>
      <c r="M1008"/>
      <c r="N1008">
        <v>3</v>
      </c>
      <c r="O1008"/>
      <c r="P1008"/>
      <c r="Q1008"/>
      <c r="R1008" t="inlineStr">
        <is>
          <t xml:space="preserve">Milanuncios</t>
        </is>
      </c>
    </row>
    <row r="1009">
      <c r="A1009" t="inlineStr">
        <is>
          <t xml:space="preserve">MIL-516457851</t>
        </is>
      </c>
      <c r="B1009" t="inlineStr">
        <is>
          <t xml:space="preserve">Madrid Capital</t>
        </is>
      </c>
      <c r="C1009" t="inlineStr">
        <is>
          <t xml:space="preserve">Madrid</t>
        </is>
      </c>
      <c r="D1009">
        <v>3753</v>
      </c>
      <c r="E1009"/>
      <c r="F1009"/>
      <c r="G1009">
        <v>34</v>
      </c>
      <c r="H1009"/>
      <c r="I1009"/>
      <c r="J1009"/>
      <c r="K1009">
        <f>IFERROR(ROUND(D1009-MAX(I1009,0)*03_Assumptions!$B$37,0),"")</f>
      </c>
      <c r="L1009">
        <v>0</v>
      </c>
      <c r="M1009"/>
      <c r="N1009">
        <v>3</v>
      </c>
      <c r="O1009"/>
      <c r="P1009"/>
      <c r="Q1009"/>
      <c r="R1009" t="inlineStr">
        <is>
          <t xml:space="preserve">Milanuncios</t>
        </is>
      </c>
    </row>
    <row r="1010">
      <c r="A1010" t="inlineStr">
        <is>
          <t xml:space="preserve">MIL-536712092</t>
        </is>
      </c>
      <c r="B1010" t="inlineStr">
        <is>
          <t xml:space="preserve">Murcia Capital</t>
        </is>
      </c>
      <c r="C1010" t="inlineStr">
        <is>
          <t xml:space="preserve">Murcia</t>
        </is>
      </c>
      <c r="D1010">
        <v>300</v>
      </c>
      <c r="E1010"/>
      <c r="F1010"/>
      <c r="G1010"/>
      <c r="H1010"/>
      <c r="I1010"/>
      <c r="J1010"/>
      <c r="K1010">
        <f>IFERROR(ROUND(D1010-MAX(I1010,0)*03_Assumptions!$B$37,0),"")</f>
      </c>
      <c r="L1010">
        <v>0</v>
      </c>
      <c r="M1010"/>
      <c r="N1010">
        <v>3</v>
      </c>
      <c r="O1010"/>
      <c r="P1010"/>
      <c r="Q1010"/>
      <c r="R1010" t="inlineStr">
        <is>
          <t xml:space="preserve">Milanuncios</t>
        </is>
      </c>
    </row>
    <row r="1011">
      <c r="A1011" t="inlineStr">
        <is>
          <t xml:space="preserve">MIL-563318736</t>
        </is>
      </c>
      <c r="B1011" t="inlineStr">
        <is>
          <t xml:space="preserve">Tiradores - C. Tiradores Bajos E</t>
        </is>
      </c>
      <c r="C1011" t="inlineStr">
        <is>
          <t xml:space="preserve">Cuenca</t>
        </is>
      </c>
      <c r="D1011">
        <v>280</v>
      </c>
      <c r="E1011"/>
      <c r="F1011"/>
      <c r="G1011"/>
      <c r="H1011"/>
      <c r="I1011"/>
      <c r="J1011"/>
      <c r="K1011">
        <f>IFERROR(ROUND(D1011-MAX(I1011,0)*03_Assumptions!$B$37,0),"")</f>
      </c>
      <c r="L1011">
        <v>0</v>
      </c>
      <c r="M1011"/>
      <c r="N1011">
        <v>3</v>
      </c>
      <c r="O1011"/>
      <c r="P1011"/>
      <c r="Q1011"/>
      <c r="R1011" t="inlineStr">
        <is>
          <t xml:space="preserve">Milanuncios</t>
        </is>
      </c>
    </row>
    <row r="1012">
      <c r="A1012" t="inlineStr">
        <is>
          <t xml:space="preserve">MIL-609645937</t>
        </is>
      </c>
      <c r="B1012" t="inlineStr">
        <is>
          <t xml:space="preserve">Parque Cruz Conde</t>
        </is>
      </c>
      <c r="C1012" t="inlineStr">
        <is>
          <t xml:space="preserve">Córdoba</t>
        </is>
      </c>
      <c r="D1012">
        <v>188</v>
      </c>
      <c r="E1012"/>
      <c r="F1012"/>
      <c r="G1012"/>
      <c r="H1012"/>
      <c r="I1012"/>
      <c r="J1012"/>
      <c r="K1012">
        <f>IFERROR(ROUND(D1012-MAX(I1012,0)*03_Assumptions!$B$37,0),"")</f>
      </c>
      <c r="L1012">
        <v>0</v>
      </c>
      <c r="M1012"/>
      <c r="N1012">
        <v>3</v>
      </c>
      <c r="O1012"/>
      <c r="P1012"/>
      <c r="Q1012"/>
      <c r="R1012" t="inlineStr">
        <is>
          <t xml:space="preserve">Milanuncios</t>
        </is>
      </c>
    </row>
    <row r="1013">
      <c r="A1013" t="inlineStr">
        <is>
          <t xml:space="preserve">MIL-611620206</t>
        </is>
      </c>
      <c r="B1013" t="inlineStr">
        <is>
          <t xml:space="preserve">Habitacion para pareja joven</t>
        </is>
      </c>
      <c r="C1013" t="inlineStr">
        <is>
          <t xml:space="preserve">Madrid</t>
        </is>
      </c>
      <c r="D1013">
        <v>400</v>
      </c>
      <c r="E1013"/>
      <c r="F1013"/>
      <c r="G1013">
        <v>34</v>
      </c>
      <c r="H1013"/>
      <c r="I1013"/>
      <c r="J1013"/>
      <c r="K1013">
        <f>IFERROR(ROUND(D1013-MAX(I1013,0)*03_Assumptions!$B$37,0),"")</f>
      </c>
      <c r="L1013">
        <v>0</v>
      </c>
      <c r="M1013"/>
      <c r="N1013">
        <v>3</v>
      </c>
      <c r="O1013"/>
      <c r="P1013"/>
      <c r="Q1013"/>
      <c r="R1013" t="inlineStr">
        <is>
          <t xml:space="preserve">Milanuncios</t>
        </is>
      </c>
    </row>
    <row r="1014">
      <c r="A1014" t="inlineStr">
        <is>
          <t xml:space="preserve">MIL-430130191</t>
        </is>
      </c>
      <c r="B1014" t="inlineStr">
        <is>
          <t xml:space="preserve">Campus - C. de Núñez de Balboa</t>
        </is>
      </c>
      <c r="C1014" t="inlineStr">
        <is>
          <t xml:space="preserve">Zamora</t>
        </is>
      </c>
      <c r="D1014">
        <v>300</v>
      </c>
      <c r="E1014"/>
      <c r="F1014"/>
      <c r="G1014"/>
      <c r="H1014"/>
      <c r="I1014"/>
      <c r="J1014"/>
      <c r="K1014">
        <f>IFERROR(ROUND(D1014-MAX(I1014,0)*03_Assumptions!$B$37,0),"")</f>
      </c>
      <c r="L1014">
        <v>0</v>
      </c>
      <c r="M1014"/>
      <c r="N1014">
        <v>3</v>
      </c>
      <c r="O1014"/>
      <c r="P1014"/>
      <c r="Q1014"/>
      <c r="R1014" t="inlineStr">
        <is>
          <t xml:space="preserve">Milanuncios</t>
        </is>
      </c>
    </row>
    <row r="1015">
      <c r="A1015" t="inlineStr">
        <is>
          <t xml:space="preserve">MIL-602389828</t>
        </is>
      </c>
      <c r="B1015" t="inlineStr">
        <is>
          <t xml:space="preserve">Universidad - C. San Millán</t>
        </is>
      </c>
      <c r="C1015" t="inlineStr">
        <is>
          <t xml:space="preserve">Logroño</t>
        </is>
      </c>
      <c r="D1015">
        <v>330</v>
      </c>
      <c r="E1015"/>
      <c r="F1015"/>
      <c r="G1015"/>
      <c r="H1015"/>
      <c r="I1015"/>
      <c r="J1015"/>
      <c r="K1015">
        <f>IFERROR(ROUND(D1015-MAX(I1015,0)*03_Assumptions!$B$37,0),"")</f>
      </c>
      <c r="L1015">
        <v>0</v>
      </c>
      <c r="M1015"/>
      <c r="N1015">
        <v>3</v>
      </c>
      <c r="O1015"/>
      <c r="P1015"/>
      <c r="Q1015"/>
      <c r="R1015" t="inlineStr">
        <is>
          <t xml:space="preserve">Milanuncios</t>
        </is>
      </c>
    </row>
    <row r="1016">
      <c r="A1016" t="inlineStr">
        <is>
          <t xml:space="preserve">MIL-611547712</t>
        </is>
      </c>
      <c r="B1016" t="inlineStr">
        <is>
          <t xml:space="preserve">me urge piso para compartir</t>
        </is>
      </c>
      <c r="C1016" t="inlineStr">
        <is>
          <t xml:space="preserve">San Fernando</t>
        </is>
      </c>
      <c r="D1016">
        <v>400</v>
      </c>
      <c r="E1016"/>
      <c r="F1016"/>
      <c r="G1016"/>
      <c r="H1016"/>
      <c r="I1016"/>
      <c r="J1016"/>
      <c r="K1016">
        <f>IFERROR(ROUND(D1016-MAX(I1016,0)*03_Assumptions!$B$37,0),"")</f>
      </c>
      <c r="L1016">
        <v>0</v>
      </c>
      <c r="M1016"/>
      <c r="N1016">
        <v>3</v>
      </c>
      <c r="O1016"/>
      <c r="P1016"/>
      <c r="Q1016"/>
      <c r="R1016" t="inlineStr">
        <is>
          <t xml:space="preserve">Milanuncios</t>
        </is>
      </c>
    </row>
    <row r="1017">
      <c r="A1017" t="inlineStr">
        <is>
          <t xml:space="preserve">MIL-606526040</t>
        </is>
      </c>
      <c r="B1017" t="inlineStr">
        <is>
          <t xml:space="preserve">Madrid Capital</t>
        </is>
      </c>
      <c r="C1017" t="inlineStr">
        <is>
          <t xml:space="preserve">Madrid</t>
        </is>
      </c>
      <c r="D1017">
        <v>550</v>
      </c>
      <c r="E1017"/>
      <c r="F1017"/>
      <c r="G1017">
        <v>34</v>
      </c>
      <c r="H1017"/>
      <c r="I1017"/>
      <c r="J1017"/>
      <c r="K1017">
        <f>IFERROR(ROUND(D1017-MAX(I1017,0)*03_Assumptions!$B$37,0),"")</f>
      </c>
      <c r="L1017">
        <v>0</v>
      </c>
      <c r="M1017"/>
      <c r="N1017">
        <v>3</v>
      </c>
      <c r="O1017"/>
      <c r="P1017"/>
      <c r="Q1017"/>
      <c r="R1017" t="inlineStr">
        <is>
          <t xml:space="preserve">Milanuncios</t>
        </is>
      </c>
    </row>
    <row r="1018">
      <c r="A1018" t="inlineStr">
        <is>
          <t xml:space="preserve">MIL-538663473</t>
        </is>
      </c>
      <c r="B1018" t="inlineStr">
        <is>
          <t xml:space="preserve">Madrid Capital</t>
        </is>
      </c>
      <c r="C1018" t="inlineStr">
        <is>
          <t xml:space="preserve">Madrid</t>
        </is>
      </c>
      <c r="D1018">
        <v>880</v>
      </c>
      <c r="E1018"/>
      <c r="F1018"/>
      <c r="G1018">
        <v>34</v>
      </c>
      <c r="H1018"/>
      <c r="I1018"/>
      <c r="J1018"/>
      <c r="K1018">
        <f>IFERROR(ROUND(D1018-MAX(I1018,0)*03_Assumptions!$B$37,0),"")</f>
      </c>
      <c r="L1018">
        <v>0</v>
      </c>
      <c r="M1018"/>
      <c r="N1018">
        <v>3</v>
      </c>
      <c r="O1018"/>
      <c r="P1018"/>
      <c r="Q1018"/>
      <c r="R1018" t="inlineStr">
        <is>
          <t xml:space="preserve">Milanuncios</t>
        </is>
      </c>
    </row>
    <row r="1019">
      <c r="A1019" t="inlineStr">
        <is>
          <t xml:space="preserve">MIL-566200915</t>
        </is>
      </c>
      <c r="B1019" t="inlineStr">
        <is>
          <t xml:space="preserve">Corte Ingles - Rda. del Pilar</t>
        </is>
      </c>
      <c r="C1019" t="inlineStr">
        <is>
          <t xml:space="preserve">Badajoz</t>
        </is>
      </c>
      <c r="D1019">
        <v>255</v>
      </c>
      <c r="E1019"/>
      <c r="F1019"/>
      <c r="G1019"/>
      <c r="H1019"/>
      <c r="I1019"/>
      <c r="J1019"/>
      <c r="K1019">
        <f>IFERROR(ROUND(D1019-MAX(I1019,0)*03_Assumptions!$B$37,0),"")</f>
      </c>
      <c r="L1019">
        <v>0</v>
      </c>
      <c r="M1019"/>
      <c r="N1019">
        <v>3</v>
      </c>
      <c r="O1019"/>
      <c r="P1019"/>
      <c r="Q1019"/>
      <c r="R1019" t="inlineStr">
        <is>
          <t xml:space="preserve">Milanuncios</t>
        </is>
      </c>
    </row>
    <row r="1020">
      <c r="A1020" t="inlineStr">
        <is>
          <t xml:space="preserve">MIL-516448868</t>
        </is>
      </c>
      <c r="B1020" t="inlineStr">
        <is>
          <t xml:space="preserve">Madrid Capital</t>
        </is>
      </c>
      <c r="C1020" t="inlineStr">
        <is>
          <t xml:space="preserve">Madrid</t>
        </is>
      </c>
      <c r="D1020">
        <v>950</v>
      </c>
      <c r="E1020"/>
      <c r="F1020"/>
      <c r="G1020">
        <v>34</v>
      </c>
      <c r="H1020"/>
      <c r="I1020"/>
      <c r="J1020"/>
      <c r="K1020">
        <f>IFERROR(ROUND(D1020-MAX(I1020,0)*03_Assumptions!$B$37,0),"")</f>
      </c>
      <c r="L1020">
        <v>0</v>
      </c>
      <c r="M1020"/>
      <c r="N1020">
        <v>3</v>
      </c>
      <c r="O1020"/>
      <c r="P1020"/>
      <c r="Q1020"/>
      <c r="R1020" t="inlineStr">
        <is>
          <t xml:space="preserve">Milanuncios</t>
        </is>
      </c>
    </row>
    <row r="1021">
      <c r="A1021" t="inlineStr">
        <is>
          <t xml:space="preserve">MIL-606523834</t>
        </is>
      </c>
      <c r="B1021" t="inlineStr">
        <is>
          <t xml:space="preserve">Granada Capital</t>
        </is>
      </c>
      <c r="C1021" t="inlineStr">
        <is>
          <t xml:space="preserve">Granada</t>
        </is>
      </c>
      <c r="D1021">
        <v>350</v>
      </c>
      <c r="E1021"/>
      <c r="F1021"/>
      <c r="G1021"/>
      <c r="H1021"/>
      <c r="I1021"/>
      <c r="J1021"/>
      <c r="K1021">
        <f>IFERROR(ROUND(D1021-MAX(I1021,0)*03_Assumptions!$B$37,0),"")</f>
      </c>
      <c r="L1021">
        <v>0</v>
      </c>
      <c r="M1021"/>
      <c r="N1021">
        <v>3</v>
      </c>
      <c r="O1021"/>
      <c r="P1021"/>
      <c r="Q1021"/>
      <c r="R1021" t="inlineStr">
        <is>
          <t xml:space="preserve">Milanuncios</t>
        </is>
      </c>
    </row>
    <row r="1022">
      <c r="A1022" t="inlineStr">
        <is>
          <t xml:space="preserve">MIL-516449998</t>
        </is>
      </c>
      <c r="B1022" t="inlineStr">
        <is>
          <t xml:space="preserve">Barcelona Capital</t>
        </is>
      </c>
      <c r="C1022" t="inlineStr">
        <is>
          <t xml:space="preserve">Barcelona</t>
        </is>
      </c>
      <c r="D1022">
        <v>537</v>
      </c>
      <c r="E1022"/>
      <c r="F1022"/>
      <c r="G1022"/>
      <c r="H1022"/>
      <c r="I1022"/>
      <c r="J1022"/>
      <c r="K1022">
        <f>IFERROR(ROUND(D1022-MAX(I1022,0)*03_Assumptions!$B$37,0),"")</f>
      </c>
      <c r="L1022">
        <v>0</v>
      </c>
      <c r="M1022"/>
      <c r="N1022">
        <v>3</v>
      </c>
      <c r="O1022"/>
      <c r="P1022"/>
      <c r="Q1022"/>
      <c r="R1022" t="inlineStr">
        <is>
          <t xml:space="preserve">Milanuncios</t>
        </is>
      </c>
    </row>
    <row r="1023">
      <c r="A1023" t="inlineStr">
        <is>
          <t xml:space="preserve">MIL-606706598</t>
        </is>
      </c>
      <c r="B1023" t="inlineStr">
        <is>
          <t xml:space="preserve">Madrid Capital</t>
        </is>
      </c>
      <c r="C1023" t="inlineStr">
        <is>
          <t xml:space="preserve">Madrid</t>
        </is>
      </c>
      <c r="D1023">
        <v>780</v>
      </c>
      <c r="E1023"/>
      <c r="F1023"/>
      <c r="G1023">
        <v>34</v>
      </c>
      <c r="H1023"/>
      <c r="I1023"/>
      <c r="J1023"/>
      <c r="K1023">
        <f>IFERROR(ROUND(D1023-MAX(I1023,0)*03_Assumptions!$B$37,0),"")</f>
      </c>
      <c r="L1023">
        <v>0</v>
      </c>
      <c r="M1023"/>
      <c r="N1023">
        <v>3</v>
      </c>
      <c r="O1023"/>
      <c r="P1023"/>
      <c r="Q1023"/>
      <c r="R1023" t="inlineStr">
        <is>
          <t xml:space="preserve">Milanuncios</t>
        </is>
      </c>
    </row>
    <row r="1024">
      <c r="A1024" t="inlineStr">
        <is>
          <t xml:space="preserve">MIL-536381620</t>
        </is>
      </c>
      <c r="B1024" t="inlineStr">
        <is>
          <t xml:space="preserve">Avda Portugal  - Av. de Portugal</t>
        </is>
      </c>
      <c r="C1024" t="inlineStr">
        <is>
          <t xml:space="preserve">San Domingo</t>
        </is>
      </c>
      <c r="D1024">
        <v>250</v>
      </c>
      <c r="E1024"/>
      <c r="F1024"/>
      <c r="G1024"/>
      <c r="H1024"/>
      <c r="I1024"/>
      <c r="J1024"/>
      <c r="K1024">
        <f>IFERROR(ROUND(D1024-MAX(I1024,0)*03_Assumptions!$B$37,0),"")</f>
      </c>
      <c r="L1024">
        <v>0</v>
      </c>
      <c r="M1024"/>
      <c r="N1024">
        <v>3</v>
      </c>
      <c r="O1024"/>
      <c r="P1024"/>
      <c r="Q1024"/>
      <c r="R1024" t="inlineStr">
        <is>
          <t xml:space="preserve">Milanuncios</t>
        </is>
      </c>
    </row>
    <row r="1025">
      <c r="A1025" t="inlineStr">
        <is>
          <t xml:space="preserve">MIL-518564231</t>
        </is>
      </c>
      <c r="B1025" t="inlineStr">
        <is>
          <t xml:space="preserve">Orillamar - Praza Parque</t>
        </is>
      </c>
      <c r="C1025" t="inlineStr">
        <is>
          <t xml:space="preserve">A Coruña</t>
        </is>
      </c>
      <c r="D1025">
        <v>360</v>
      </c>
      <c r="E1025"/>
      <c r="F1025"/>
      <c r="G1025"/>
      <c r="H1025"/>
      <c r="I1025"/>
      <c r="J1025"/>
      <c r="K1025">
        <f>IFERROR(ROUND(D1025-MAX(I1025,0)*03_Assumptions!$B$37,0),"")</f>
      </c>
      <c r="L1025">
        <v>0</v>
      </c>
      <c r="M1025"/>
      <c r="N1025">
        <v>3</v>
      </c>
      <c r="O1025"/>
      <c r="P1025"/>
      <c r="Q1025"/>
      <c r="R1025" t="inlineStr">
        <is>
          <t xml:space="preserve">Milanuncios</t>
        </is>
      </c>
    </row>
    <row r="1026">
      <c r="A1026" t="inlineStr">
        <is>
          <t xml:space="preserve">MIL-611907762</t>
        </is>
      </c>
      <c r="B1026" t="inlineStr">
        <is>
          <t xml:space="preserve">Plaza del Oeste - C. Papín</t>
        </is>
      </c>
      <c r="C1026" t="inlineStr">
        <is>
          <t xml:space="preserve">Salamanca</t>
        </is>
      </c>
      <c r="D1026">
        <v>200</v>
      </c>
      <c r="E1026"/>
      <c r="F1026"/>
      <c r="G1026"/>
      <c r="H1026"/>
      <c r="I1026"/>
      <c r="J1026"/>
      <c r="K1026">
        <f>IFERROR(ROUND(D1026-MAX(I1026,0)*03_Assumptions!$B$37,0),"")</f>
      </c>
      <c r="L1026">
        <v>0</v>
      </c>
      <c r="M1026"/>
      <c r="N1026">
        <v>3</v>
      </c>
      <c r="O1026"/>
      <c r="P1026"/>
      <c r="Q1026"/>
      <c r="R1026" t="inlineStr">
        <is>
          <t xml:space="preserve">Milanuncios</t>
        </is>
      </c>
    </row>
    <row r="1027">
      <c r="A1027" t="inlineStr">
        <is>
          <t xml:space="preserve">MIL-610928906</t>
        </is>
      </c>
      <c r="B1027" t="inlineStr">
        <is>
          <t xml:space="preserve">Bilbao</t>
        </is>
      </c>
      <c r="C1027" t="inlineStr">
        <is>
          <t xml:space="preserve">Bilbao</t>
        </is>
      </c>
      <c r="D1027">
        <v>580</v>
      </c>
      <c r="E1027"/>
      <c r="F1027"/>
      <c r="G1027"/>
      <c r="H1027"/>
      <c r="I1027"/>
      <c r="J1027"/>
      <c r="K1027">
        <f>IFERROR(ROUND(D1027-MAX(I1027,0)*03_Assumptions!$B$37,0),"")</f>
      </c>
      <c r="L1027">
        <v>0</v>
      </c>
      <c r="M1027"/>
      <c r="N1027">
        <v>3</v>
      </c>
      <c r="O1027"/>
      <c r="P1027" t="inlineStr">
        <is>
          <t xml:space="preserve">Esta es tu oportunidad de alquilar una cómoda habitación</t>
        </is>
      </c>
      <c r="Q1027"/>
      <c r="R1027" t="inlineStr">
        <is>
          <t xml:space="preserve">Milanuncios</t>
        </is>
      </c>
    </row>
    <row r="1028">
      <c r="A1028" t="inlineStr">
        <is>
          <t xml:space="preserve">MIL-610921673</t>
        </is>
      </c>
      <c r="B1028" t="inlineStr">
        <is>
          <t xml:space="preserve">instituto  - Av. Diputación Provincial</t>
        </is>
      </c>
      <c r="C1028" t="inlineStr">
        <is>
          <t xml:space="preserve">L' Olleria</t>
        </is>
      </c>
      <c r="D1028">
        <v>250</v>
      </c>
      <c r="E1028"/>
      <c r="F1028"/>
      <c r="G1028"/>
      <c r="H1028"/>
      <c r="I1028"/>
      <c r="J1028"/>
      <c r="K1028">
        <f>IFERROR(ROUND(D1028-MAX(I1028,0)*03_Assumptions!$B$37,0),"")</f>
      </c>
      <c r="L1028">
        <v>0</v>
      </c>
      <c r="M1028"/>
      <c r="N1028">
        <v>3</v>
      </c>
      <c r="O1028"/>
      <c r="P1028"/>
      <c r="Q1028"/>
      <c r="R1028" t="inlineStr">
        <is>
          <t xml:space="preserve">Milanuncios</t>
        </is>
      </c>
    </row>
    <row r="1029">
      <c r="A1029" t="inlineStr">
        <is>
          <t xml:space="preserve">MIL-516440148</t>
        </is>
      </c>
      <c r="B1029" t="inlineStr">
        <is>
          <t xml:space="preserve">Madrid Capital</t>
        </is>
      </c>
      <c r="C1029" t="inlineStr">
        <is>
          <t xml:space="preserve">Madrid</t>
        </is>
      </c>
      <c r="D1029">
        <v>900</v>
      </c>
      <c r="E1029"/>
      <c r="F1029"/>
      <c r="G1029">
        <v>34</v>
      </c>
      <c r="H1029"/>
      <c r="I1029"/>
      <c r="J1029"/>
      <c r="K1029">
        <f>IFERROR(ROUND(D1029-MAX(I1029,0)*03_Assumptions!$B$37,0),"")</f>
      </c>
      <c r="L1029">
        <v>0</v>
      </c>
      <c r="M1029"/>
      <c r="N1029">
        <v>3</v>
      </c>
      <c r="O1029"/>
      <c r="P1029"/>
      <c r="Q1029"/>
      <c r="R1029" t="inlineStr">
        <is>
          <t xml:space="preserve">Milanuncios</t>
        </is>
      </c>
    </row>
    <row r="1030">
      <c r="A1030" t="inlineStr">
        <is>
          <t xml:space="preserve">MIL-605943773</t>
        </is>
      </c>
      <c r="B1030" t="inlineStr">
        <is>
          <t xml:space="preserve">Centro - Rúa Juan Flórez</t>
        </is>
      </c>
      <c r="C1030" t="inlineStr">
        <is>
          <t xml:space="preserve">A Coruña</t>
        </is>
      </c>
      <c r="D1030">
        <v>360</v>
      </c>
      <c r="E1030"/>
      <c r="F1030"/>
      <c r="G1030"/>
      <c r="H1030"/>
      <c r="I1030"/>
      <c r="J1030"/>
      <c r="K1030">
        <f>IFERROR(ROUND(D1030-MAX(I1030,0)*03_Assumptions!$B$37,0),"")</f>
      </c>
      <c r="L1030">
        <v>0</v>
      </c>
      <c r="M1030"/>
      <c r="N1030">
        <v>3</v>
      </c>
      <c r="O1030"/>
      <c r="P1030"/>
      <c r="Q1030"/>
      <c r="R1030" t="inlineStr">
        <is>
          <t xml:space="preserve">Milanuncios</t>
        </is>
      </c>
    </row>
    <row r="1031">
      <c r="A1031" t="inlineStr">
        <is>
          <t xml:space="preserve">MIL-596868752</t>
        </is>
      </c>
      <c r="B1031" t="inlineStr">
        <is>
          <t xml:space="preserve">Pensionista con nomina fija busca piso</t>
        </is>
      </c>
      <c r="C1031" t="inlineStr">
        <is>
          <t xml:space="preserve">Zaragoza</t>
        </is>
      </c>
      <c r="D1031">
        <v>650</v>
      </c>
      <c r="E1031"/>
      <c r="F1031"/>
      <c r="G1031"/>
      <c r="H1031"/>
      <c r="I1031"/>
      <c r="J1031"/>
      <c r="K1031">
        <f>IFERROR(ROUND(D1031-MAX(I1031,0)*03_Assumptions!$B$37,0),"")</f>
      </c>
      <c r="L1031">
        <v>0</v>
      </c>
      <c r="M1031"/>
      <c r="N1031">
        <v>3</v>
      </c>
      <c r="O1031"/>
      <c r="P1031"/>
      <c r="Q1031"/>
      <c r="R1031" t="inlineStr">
        <is>
          <t xml:space="preserve">Milanuncios</t>
        </is>
      </c>
    </row>
    <row r="1032">
      <c r="A1032" t="inlineStr">
        <is>
          <t xml:space="preserve">MIL-611608535</t>
        </is>
      </c>
      <c r="B1032" t="inlineStr">
        <is>
          <t xml:space="preserve">Estacion de Tren</t>
        </is>
      </c>
      <c r="C1032" t="inlineStr">
        <is>
          <t xml:space="preserve">A Coruña</t>
        </is>
      </c>
      <c r="D1032">
        <v>350</v>
      </c>
      <c r="E1032"/>
      <c r="F1032"/>
      <c r="G1032"/>
      <c r="H1032"/>
      <c r="I1032"/>
      <c r="J1032"/>
      <c r="K1032">
        <f>IFERROR(ROUND(D1032-MAX(I1032,0)*03_Assumptions!$B$37,0),"")</f>
      </c>
      <c r="L1032">
        <v>0</v>
      </c>
      <c r="M1032"/>
      <c r="N1032">
        <v>3</v>
      </c>
      <c r="O1032"/>
      <c r="P1032"/>
      <c r="Q1032" t="inlineStr">
        <is>
          <t xml:space="preserve">TENANTED</t>
        </is>
      </c>
      <c r="R1032" t="inlineStr">
        <is>
          <t xml:space="preserve">Milanuncios</t>
        </is>
      </c>
    </row>
    <row r="1033">
      <c r="A1033" t="inlineStr">
        <is>
          <t xml:space="preserve">MIL-610928912</t>
        </is>
      </c>
      <c r="B1033" t="inlineStr">
        <is>
          <t xml:space="preserve">Bilbao</t>
        </is>
      </c>
      <c r="C1033" t="inlineStr">
        <is>
          <t xml:space="preserve">Bilbao</t>
        </is>
      </c>
      <c r="D1033">
        <v>580</v>
      </c>
      <c r="E1033"/>
      <c r="F1033"/>
      <c r="G1033"/>
      <c r="H1033"/>
      <c r="I1033"/>
      <c r="J1033"/>
      <c r="K1033">
        <f>IFERROR(ROUND(D1033-MAX(I1033,0)*03_Assumptions!$B$37,0),"")</f>
      </c>
      <c r="L1033">
        <v>0</v>
      </c>
      <c r="M1033"/>
      <c r="N1033">
        <v>3</v>
      </c>
      <c r="O1033"/>
      <c r="P1033" t="inlineStr">
        <is>
          <t xml:space="preserve">Esta es tu oportunidad</t>
        </is>
      </c>
      <c r="Q1033"/>
      <c r="R1033" t="inlineStr">
        <is>
          <t xml:space="preserve">Milanuncios</t>
        </is>
      </c>
    </row>
    <row r="1034">
      <c r="A1034" t="inlineStr">
        <is>
          <t xml:space="preserve">MIL-516451961</t>
        </is>
      </c>
      <c r="B1034" t="inlineStr">
        <is>
          <t xml:space="preserve">Alcalá de Henares</t>
        </is>
      </c>
      <c r="C1034" t="inlineStr">
        <is>
          <t xml:space="preserve">Alcalá de Henares</t>
        </is>
      </c>
      <c r="D1034">
        <v>475</v>
      </c>
      <c r="E1034"/>
      <c r="F1034"/>
      <c r="G1034"/>
      <c r="H1034"/>
      <c r="I1034"/>
      <c r="J1034"/>
      <c r="K1034">
        <f>IFERROR(ROUND(D1034-MAX(I1034,0)*03_Assumptions!$B$37,0),"")</f>
      </c>
      <c r="L1034">
        <v>0</v>
      </c>
      <c r="M1034"/>
      <c r="N1034">
        <v>3</v>
      </c>
      <c r="O1034"/>
      <c r="P1034"/>
      <c r="Q1034"/>
      <c r="R1034" t="inlineStr">
        <is>
          <t xml:space="preserve">Milanuncios</t>
        </is>
      </c>
    </row>
    <row r="1035">
      <c r="A1035" t="inlineStr">
        <is>
          <t xml:space="preserve">MIL-609639483</t>
        </is>
      </c>
      <c r="B1035" t="inlineStr">
        <is>
          <t xml:space="preserve">Parque Cruz Conde</t>
        </is>
      </c>
      <c r="C1035" t="inlineStr">
        <is>
          <t xml:space="preserve">Córdoba</t>
        </is>
      </c>
      <c r="D1035">
        <v>188</v>
      </c>
      <c r="E1035"/>
      <c r="F1035"/>
      <c r="G1035"/>
      <c r="H1035"/>
      <c r="I1035"/>
      <c r="J1035"/>
      <c r="K1035">
        <f>IFERROR(ROUND(D1035-MAX(I1035,0)*03_Assumptions!$B$37,0),"")</f>
      </c>
      <c r="L1035">
        <v>0</v>
      </c>
      <c r="M1035"/>
      <c r="N1035">
        <v>3</v>
      </c>
      <c r="O1035"/>
      <c r="P1035"/>
      <c r="Q1035"/>
      <c r="R1035" t="inlineStr">
        <is>
          <t xml:space="preserve">Milanuncios</t>
        </is>
      </c>
    </row>
    <row r="1036">
      <c r="A1036" t="inlineStr">
        <is>
          <t xml:space="preserve">MIL-611479175</t>
        </is>
      </c>
      <c r="B1036" t="inlineStr">
        <is>
          <t xml:space="preserve">Centro</t>
        </is>
      </c>
      <c r="C1036" t="inlineStr">
        <is>
          <t xml:space="preserve">Zamora</t>
        </is>
      </c>
      <c r="D1036">
        <v>350</v>
      </c>
      <c r="E1036"/>
      <c r="F1036"/>
      <c r="G1036"/>
      <c r="H1036"/>
      <c r="I1036"/>
      <c r="J1036"/>
      <c r="K1036">
        <f>IFERROR(ROUND(D1036-MAX(I1036,0)*03_Assumptions!$B$37,0),"")</f>
      </c>
      <c r="L1036">
        <v>0</v>
      </c>
      <c r="M1036"/>
      <c r="N1036">
        <v>3</v>
      </c>
      <c r="O1036"/>
      <c r="P1036"/>
      <c r="Q1036"/>
      <c r="R1036" t="inlineStr">
        <is>
          <t xml:space="preserve">Milanuncios</t>
        </is>
      </c>
    </row>
    <row r="1037">
      <c r="A1037" t="inlineStr">
        <is>
          <t xml:space="preserve">MIL-607317090</t>
        </is>
      </c>
      <c r="B1037" t="inlineStr">
        <is>
          <t xml:space="preserve">Madrid Capital</t>
        </is>
      </c>
      <c r="C1037" t="inlineStr">
        <is>
          <t xml:space="preserve">Madrid</t>
        </is>
      </c>
      <c r="D1037">
        <v>400</v>
      </c>
      <c r="E1037"/>
      <c r="F1037"/>
      <c r="G1037">
        <v>34</v>
      </c>
      <c r="H1037"/>
      <c r="I1037"/>
      <c r="J1037"/>
      <c r="K1037">
        <f>IFERROR(ROUND(D1037-MAX(I1037,0)*03_Assumptions!$B$37,0),"")</f>
      </c>
      <c r="L1037">
        <v>0</v>
      </c>
      <c r="M1037"/>
      <c r="N1037">
        <v>3</v>
      </c>
      <c r="O1037"/>
      <c r="P1037"/>
      <c r="Q1037"/>
      <c r="R1037" t="inlineStr">
        <is>
          <t xml:space="preserve">Milanuncios</t>
        </is>
      </c>
    </row>
    <row r="1038">
      <c r="A1038" t="inlineStr">
        <is>
          <t xml:space="preserve">MIL-600916620</t>
        </is>
      </c>
      <c r="B1038" t="inlineStr">
        <is>
          <t xml:space="preserve">Bilbao</t>
        </is>
      </c>
      <c r="C1038" t="inlineStr">
        <is>
          <t xml:space="preserve">Bilbao</t>
        </is>
      </c>
      <c r="D1038">
        <v>580</v>
      </c>
      <c r="E1038"/>
      <c r="F1038"/>
      <c r="G1038"/>
      <c r="H1038"/>
      <c r="I1038"/>
      <c r="J1038"/>
      <c r="K1038">
        <f>IFERROR(ROUND(D1038-MAX(I1038,0)*03_Assumptions!$B$37,0),"")</f>
      </c>
      <c r="L1038">
        <v>0</v>
      </c>
      <c r="M1038"/>
      <c r="N1038">
        <v>3</v>
      </c>
      <c r="O1038"/>
      <c r="P1038"/>
      <c r="Q1038"/>
      <c r="R1038" t="inlineStr">
        <is>
          <t xml:space="preserve">Milanuncios</t>
        </is>
      </c>
    </row>
    <row r="1039">
      <c r="A1039" t="inlineStr">
        <is>
          <t xml:space="preserve">MIL-516453389</t>
        </is>
      </c>
      <c r="B1039" t="inlineStr">
        <is>
          <t xml:space="preserve">Alcalá de Henares</t>
        </is>
      </c>
      <c r="C1039" t="inlineStr">
        <is>
          <t xml:space="preserve">Alcalá de Henares</t>
        </is>
      </c>
      <c r="D1039">
        <v>360</v>
      </c>
      <c r="E1039"/>
      <c r="F1039"/>
      <c r="G1039"/>
      <c r="H1039"/>
      <c r="I1039"/>
      <c r="J1039"/>
      <c r="K1039">
        <f>IFERROR(ROUND(D1039-MAX(I1039,0)*03_Assumptions!$B$37,0),"")</f>
      </c>
      <c r="L1039">
        <v>0</v>
      </c>
      <c r="M1039"/>
      <c r="N1039">
        <v>3</v>
      </c>
      <c r="O1039"/>
      <c r="P1039"/>
      <c r="Q1039"/>
      <c r="R1039" t="inlineStr">
        <is>
          <t xml:space="preserve">Milanuncios</t>
        </is>
      </c>
    </row>
    <row r="1040">
      <c r="A1040" t="inlineStr">
        <is>
          <t xml:space="preserve">MIL-606523054</t>
        </is>
      </c>
      <c r="B1040" t="inlineStr">
        <is>
          <t xml:space="preserve">Granada Capital</t>
        </is>
      </c>
      <c r="C1040" t="inlineStr">
        <is>
          <t xml:space="preserve">Granada</t>
        </is>
      </c>
      <c r="D1040">
        <v>350</v>
      </c>
      <c r="E1040"/>
      <c r="F1040"/>
      <c r="G1040"/>
      <c r="H1040"/>
      <c r="I1040"/>
      <c r="J1040"/>
      <c r="K1040">
        <f>IFERROR(ROUND(D1040-MAX(I1040,0)*03_Assumptions!$B$37,0),"")</f>
      </c>
      <c r="L1040">
        <v>0</v>
      </c>
      <c r="M1040"/>
      <c r="N1040">
        <v>3</v>
      </c>
      <c r="O1040"/>
      <c r="P1040"/>
      <c r="Q1040"/>
      <c r="R1040" t="inlineStr">
        <is>
          <t xml:space="preserve">Milanuncios</t>
        </is>
      </c>
    </row>
    <row r="1041">
      <c r="A1041" t="inlineStr">
        <is>
          <t xml:space="preserve">MIL-535292102</t>
        </is>
      </c>
      <c r="B1041" t="inlineStr">
        <is>
          <t xml:space="preserve">Ensanche - Praza Roxa</t>
        </is>
      </c>
      <c r="C1041" t="inlineStr">
        <is>
          <t xml:space="preserve">Santiago de Compostela</t>
        </is>
      </c>
      <c r="D1041">
        <v>350</v>
      </c>
      <c r="E1041"/>
      <c r="F1041"/>
      <c r="G1041"/>
      <c r="H1041"/>
      <c r="I1041"/>
      <c r="J1041"/>
      <c r="K1041">
        <f>IFERROR(ROUND(D1041-MAX(I1041,0)*03_Assumptions!$B$37,0),"")</f>
      </c>
      <c r="L1041">
        <v>0</v>
      </c>
      <c r="M1041"/>
      <c r="N1041">
        <v>3</v>
      </c>
      <c r="O1041"/>
      <c r="P1041"/>
      <c r="Q1041"/>
      <c r="R1041" t="inlineStr">
        <is>
          <t xml:space="preserve">Milanuncios</t>
        </is>
      </c>
    </row>
    <row r="1042">
      <c r="A1042" t="inlineStr">
        <is>
          <t xml:space="preserve">MIL-475034913</t>
        </is>
      </c>
      <c r="B1042" t="inlineStr">
        <is>
          <t xml:space="preserve">Moratin  - C. María Pacheco</t>
        </is>
      </c>
      <c r="C1042" t="inlineStr">
        <is>
          <t xml:space="preserve">Aranda de Duero</t>
        </is>
      </c>
      <c r="D1042">
        <v>350</v>
      </c>
      <c r="E1042"/>
      <c r="F1042"/>
      <c r="G1042"/>
      <c r="H1042"/>
      <c r="I1042"/>
      <c r="J1042"/>
      <c r="K1042">
        <f>IFERROR(ROUND(D1042-MAX(I1042,0)*03_Assumptions!$B$37,0),"")</f>
      </c>
      <c r="L1042">
        <v>0</v>
      </c>
      <c r="M1042"/>
      <c r="N1042">
        <v>3</v>
      </c>
      <c r="O1042"/>
      <c r="P1042"/>
      <c r="Q1042"/>
      <c r="R1042" t="inlineStr">
        <is>
          <t xml:space="preserve">Milanuncios</t>
        </is>
      </c>
    </row>
    <row r="1043">
      <c r="A1043" t="inlineStr">
        <is>
          <t xml:space="preserve">MIL-516454795</t>
        </is>
      </c>
      <c r="B1043" t="inlineStr">
        <is>
          <t xml:space="preserve">Barcelona Capital</t>
        </is>
      </c>
      <c r="C1043" t="inlineStr">
        <is>
          <t xml:space="preserve">Barcelona</t>
        </is>
      </c>
      <c r="D1043">
        <v>2732</v>
      </c>
      <c r="E1043"/>
      <c r="F1043"/>
      <c r="G1043"/>
      <c r="H1043"/>
      <c r="I1043"/>
      <c r="J1043"/>
      <c r="K1043">
        <f>IFERROR(ROUND(D1043-MAX(I1043,0)*03_Assumptions!$B$37,0),"")</f>
      </c>
      <c r="L1043">
        <v>0</v>
      </c>
      <c r="M1043"/>
      <c r="N1043">
        <v>3</v>
      </c>
      <c r="O1043"/>
      <c r="P1043"/>
      <c r="Q1043"/>
      <c r="R1043" t="inlineStr">
        <is>
          <t xml:space="preserve">Milanuncios</t>
        </is>
      </c>
    </row>
    <row r="1044">
      <c r="A1044" t="inlineStr">
        <is>
          <t xml:space="preserve">MIL-604763572</t>
        </is>
      </c>
      <c r="B1044" t="inlineStr">
        <is>
          <t xml:space="preserve">Avenida Mediterraneo</t>
        </is>
      </c>
      <c r="C1044" t="inlineStr">
        <is>
          <t xml:space="preserve">Almería</t>
        </is>
      </c>
      <c r="D1044">
        <v>230</v>
      </c>
      <c r="E1044"/>
      <c r="F1044"/>
      <c r="G1044"/>
      <c r="H1044"/>
      <c r="I1044"/>
      <c r="J1044"/>
      <c r="K1044">
        <f>IFERROR(ROUND(D1044-MAX(I1044,0)*03_Assumptions!$B$37,0),"")</f>
      </c>
      <c r="L1044">
        <v>0</v>
      </c>
      <c r="M1044"/>
      <c r="N1044">
        <v>3</v>
      </c>
      <c r="O1044"/>
      <c r="P1044"/>
      <c r="Q1044"/>
      <c r="R1044" t="inlineStr">
        <is>
          <t xml:space="preserve">Milanuncios</t>
        </is>
      </c>
    </row>
    <row r="1045">
      <c r="A1045" t="inlineStr">
        <is>
          <t xml:space="preserve">MIL-546554881</t>
        </is>
      </c>
      <c r="B1045" t="inlineStr">
        <is>
          <t xml:space="preserve">Ciudad Jardín - C. Felipe II</t>
        </is>
      </c>
      <c r="C1045" t="inlineStr">
        <is>
          <t xml:space="preserve">Córdoba</t>
        </is>
      </c>
      <c r="D1045">
        <v>210</v>
      </c>
      <c r="E1045"/>
      <c r="F1045"/>
      <c r="G1045"/>
      <c r="H1045"/>
      <c r="I1045"/>
      <c r="J1045"/>
      <c r="K1045">
        <f>IFERROR(ROUND(D1045-MAX(I1045,0)*03_Assumptions!$B$37,0),"")</f>
      </c>
      <c r="L1045">
        <v>0</v>
      </c>
      <c r="M1045"/>
      <c r="N1045">
        <v>3</v>
      </c>
      <c r="O1045"/>
      <c r="P1045"/>
      <c r="Q1045"/>
      <c r="R1045" t="inlineStr">
        <is>
          <t xml:space="preserve">Milanuncios</t>
        </is>
      </c>
    </row>
    <row r="1046">
      <c r="A1046" t="inlineStr">
        <is>
          <t xml:space="preserve">MIL-590459437</t>
        </is>
      </c>
      <c r="B1046" t="inlineStr">
        <is>
          <t xml:space="preserve">Santa Barbara - Av. Purísima Concepción</t>
        </is>
      </c>
      <c r="C1046" t="inlineStr">
        <is>
          <t xml:space="preserve">Toledo</t>
        </is>
      </c>
      <c r="D1046">
        <v>400</v>
      </c>
      <c r="E1046"/>
      <c r="F1046"/>
      <c r="G1046"/>
      <c r="H1046"/>
      <c r="I1046"/>
      <c r="J1046"/>
      <c r="K1046">
        <f>IFERROR(ROUND(D1046-MAX(I1046,0)*03_Assumptions!$B$37,0),"")</f>
      </c>
      <c r="L1046">
        <v>0</v>
      </c>
      <c r="M1046"/>
      <c r="N1046">
        <v>3</v>
      </c>
      <c r="O1046"/>
      <c r="P1046"/>
      <c r="Q1046"/>
      <c r="R1046" t="inlineStr">
        <is>
          <t xml:space="preserve">Milanuncios</t>
        </is>
      </c>
    </row>
    <row r="1047">
      <c r="A1047" t="inlineStr">
        <is>
          <t xml:space="preserve">MIL-544318690</t>
        </is>
      </c>
      <c r="B1047" t="inlineStr">
        <is>
          <t xml:space="preserve">Cullera</t>
        </is>
      </c>
      <c r="C1047" t="inlineStr">
        <is>
          <t xml:space="preserve">Cullera</t>
        </is>
      </c>
      <c r="D1047">
        <v>450</v>
      </c>
      <c r="E1047"/>
      <c r="F1047"/>
      <c r="G1047"/>
      <c r="H1047"/>
      <c r="I1047"/>
      <c r="J1047"/>
      <c r="K1047">
        <f>IFERROR(ROUND(D1047-MAX(I1047,0)*03_Assumptions!$B$37,0),"")</f>
      </c>
      <c r="L1047">
        <v>0</v>
      </c>
      <c r="M1047"/>
      <c r="N1047">
        <v>3</v>
      </c>
      <c r="O1047"/>
      <c r="P1047"/>
      <c r="Q1047"/>
      <c r="R1047" t="inlineStr">
        <is>
          <t xml:space="preserve">Milanuncios</t>
        </is>
      </c>
    </row>
    <row r="1048">
      <c r="A1048" t="inlineStr">
        <is>
          <t xml:space="preserve">MIL-606527201</t>
        </is>
      </c>
      <c r="B1048" t="inlineStr">
        <is>
          <t xml:space="preserve">Madrid Capital</t>
        </is>
      </c>
      <c r="C1048" t="inlineStr">
        <is>
          <t xml:space="preserve">Madrid</t>
        </is>
      </c>
      <c r="D1048">
        <v>700</v>
      </c>
      <c r="E1048"/>
      <c r="F1048"/>
      <c r="G1048">
        <v>34</v>
      </c>
      <c r="H1048"/>
      <c r="I1048"/>
      <c r="J1048"/>
      <c r="K1048">
        <f>IFERROR(ROUND(D1048-MAX(I1048,0)*03_Assumptions!$B$37,0),"")</f>
      </c>
      <c r="L1048">
        <v>0</v>
      </c>
      <c r="M1048"/>
      <c r="N1048">
        <v>3</v>
      </c>
      <c r="O1048"/>
      <c r="P1048"/>
      <c r="Q1048"/>
      <c r="R1048" t="inlineStr">
        <is>
          <t xml:space="preserve">Milanuncios</t>
        </is>
      </c>
    </row>
    <row r="1049">
      <c r="A1049" t="inlineStr">
        <is>
          <t xml:space="preserve">MIL-581565494</t>
        </is>
      </c>
      <c r="B1049" t="inlineStr">
        <is>
          <t xml:space="preserve">Simancas</t>
        </is>
      </c>
      <c r="C1049" t="inlineStr">
        <is>
          <t xml:space="preserve">Madrid</t>
        </is>
      </c>
      <c r="D1049">
        <v>400</v>
      </c>
      <c r="E1049"/>
      <c r="F1049"/>
      <c r="G1049">
        <v>34</v>
      </c>
      <c r="H1049"/>
      <c r="I1049"/>
      <c r="J1049"/>
      <c r="K1049">
        <f>IFERROR(ROUND(D1049-MAX(I1049,0)*03_Assumptions!$B$37,0),"")</f>
      </c>
      <c r="L1049">
        <v>0</v>
      </c>
      <c r="M1049"/>
      <c r="N1049">
        <v>3</v>
      </c>
      <c r="O1049"/>
      <c r="P1049"/>
      <c r="Q1049"/>
      <c r="R1049" t="inlineStr">
        <is>
          <t xml:space="preserve">Milanuncios</t>
        </is>
      </c>
    </row>
    <row r="1050">
      <c r="A1050" t="inlineStr">
        <is>
          <t xml:space="preserve">MIL-574442484</t>
        </is>
      </c>
      <c r="B1050" t="inlineStr">
        <is>
          <t xml:space="preserve">Estacion Autobuses - C. Arturo Gazul</t>
        </is>
      </c>
      <c r="C1050" t="inlineStr">
        <is>
          <t xml:space="preserve">Badajoz</t>
        </is>
      </c>
      <c r="D1050">
        <v>650</v>
      </c>
      <c r="E1050"/>
      <c r="F1050"/>
      <c r="G1050"/>
      <c r="H1050"/>
      <c r="I1050"/>
      <c r="J1050"/>
      <c r="K1050">
        <f>IFERROR(ROUND(D1050-MAX(I1050,0)*03_Assumptions!$B$37,0),"")</f>
      </c>
      <c r="L1050">
        <v>0</v>
      </c>
      <c r="M1050"/>
      <c r="N1050">
        <v>3</v>
      </c>
      <c r="O1050"/>
      <c r="P1050"/>
      <c r="Q1050"/>
      <c r="R1050" t="inlineStr">
        <is>
          <t xml:space="preserve">Milanuncios</t>
        </is>
      </c>
    </row>
    <row r="1051">
      <c r="A1051" t="inlineStr">
        <is>
          <t xml:space="preserve">MIL-609943010</t>
        </is>
      </c>
      <c r="B1051" t="inlineStr">
        <is>
          <t xml:space="preserve">Urbanización Guadian</t>
        </is>
      </c>
      <c r="C1051" t="inlineStr">
        <is>
          <t xml:space="preserve">Badajoz</t>
        </is>
      </c>
      <c r="D1051">
        <v>300</v>
      </c>
      <c r="E1051"/>
      <c r="F1051"/>
      <c r="G1051"/>
      <c r="H1051"/>
      <c r="I1051"/>
      <c r="J1051"/>
      <c r="K1051">
        <f>IFERROR(ROUND(D1051-MAX(I1051,0)*03_Assumptions!$B$37,0),"")</f>
      </c>
      <c r="L1051">
        <v>0</v>
      </c>
      <c r="M1051"/>
      <c r="N1051">
        <v>3</v>
      </c>
      <c r="O1051"/>
      <c r="P1051"/>
      <c r="Q1051"/>
      <c r="R1051" t="inlineStr">
        <is>
          <t xml:space="preserve">Milanuncios</t>
        </is>
      </c>
    </row>
    <row r="1052">
      <c r="A1052" t="inlineStr">
        <is>
          <t xml:space="preserve">MIL-465950336</t>
        </is>
      </c>
      <c r="B1052" t="inlineStr">
        <is>
          <t xml:space="preserve">Parque Cruz Conde</t>
        </is>
      </c>
      <c r="C1052" t="inlineStr">
        <is>
          <t xml:space="preserve">Córdoba</t>
        </is>
      </c>
      <c r="D1052">
        <v>280</v>
      </c>
      <c r="E1052"/>
      <c r="F1052"/>
      <c r="G1052"/>
      <c r="H1052"/>
      <c r="I1052"/>
      <c r="J1052"/>
      <c r="K1052">
        <f>IFERROR(ROUND(D1052-MAX(I1052,0)*03_Assumptions!$B$37,0),"")</f>
      </c>
      <c r="L1052">
        <v>0</v>
      </c>
      <c r="M1052"/>
      <c r="N1052">
        <v>3</v>
      </c>
      <c r="O1052"/>
      <c r="P1052"/>
      <c r="Q1052"/>
      <c r="R1052" t="inlineStr">
        <is>
          <t xml:space="preserve">Milanuncios</t>
        </is>
      </c>
    </row>
    <row r="1053">
      <c r="A1053" t="inlineStr">
        <is>
          <t xml:space="preserve">MIL-579014506</t>
        </is>
      </c>
      <c r="B1053" t="inlineStr">
        <is>
          <t xml:space="preserve">Teis - Rúa de Sanjurjo Badía</t>
        </is>
      </c>
      <c r="C1053" t="inlineStr">
        <is>
          <t xml:space="preserve">Vigo</t>
        </is>
      </c>
      <c r="D1053">
        <v>300</v>
      </c>
      <c r="E1053"/>
      <c r="F1053"/>
      <c r="G1053"/>
      <c r="H1053"/>
      <c r="I1053"/>
      <c r="J1053"/>
      <c r="K1053">
        <f>IFERROR(ROUND(D1053-MAX(I1053,0)*03_Assumptions!$B$37,0),"")</f>
      </c>
      <c r="L1053">
        <v>0</v>
      </c>
      <c r="M1053"/>
      <c r="N1053">
        <v>3</v>
      </c>
      <c r="O1053"/>
      <c r="P1053"/>
      <c r="Q1053"/>
      <c r="R1053" t="inlineStr">
        <is>
          <t xml:space="preserve">Milanuncios</t>
        </is>
      </c>
    </row>
    <row r="1054">
      <c r="A1054" t="inlineStr">
        <is>
          <t xml:space="preserve">MIL-604462406</t>
        </is>
      </c>
      <c r="B1054" t="inlineStr">
        <is>
          <t xml:space="preserve">Trafico</t>
        </is>
      </c>
      <c r="C1054" t="inlineStr">
        <is>
          <t xml:space="preserve">Granada</t>
        </is>
      </c>
      <c r="D1054">
        <v>210</v>
      </c>
      <c r="E1054"/>
      <c r="F1054"/>
      <c r="G1054"/>
      <c r="H1054"/>
      <c r="I1054"/>
      <c r="J1054"/>
      <c r="K1054">
        <f>IFERROR(ROUND(D1054-MAX(I1054,0)*03_Assumptions!$B$37,0),"")</f>
      </c>
      <c r="L1054">
        <v>0</v>
      </c>
      <c r="M1054"/>
      <c r="N1054">
        <v>3</v>
      </c>
      <c r="O1054"/>
      <c r="P1054"/>
      <c r="Q1054"/>
      <c r="R1054" t="inlineStr">
        <is>
          <t xml:space="preserve">Milanuncios</t>
        </is>
      </c>
    </row>
    <row r="1055">
      <c r="A1055" t="inlineStr">
        <is>
          <t xml:space="preserve">MIL-608396284</t>
        </is>
      </c>
      <c r="B1055" t="inlineStr">
        <is>
          <t xml:space="preserve">L'Hospitalet de Llobregat</t>
        </is>
      </c>
      <c r="C1055" t="inlineStr">
        <is>
          <t xml:space="preserve">L' Hospitalet de Llobregat</t>
        </is>
      </c>
      <c r="D1055">
        <v>599</v>
      </c>
      <c r="E1055"/>
      <c r="F1055"/>
      <c r="G1055"/>
      <c r="H1055"/>
      <c r="I1055"/>
      <c r="J1055"/>
      <c r="K1055">
        <f>IFERROR(ROUND(D1055-MAX(I1055,0)*03_Assumptions!$B$37,0),"")</f>
      </c>
      <c r="L1055">
        <v>0</v>
      </c>
      <c r="M1055"/>
      <c r="N1055">
        <v>3</v>
      </c>
      <c r="O1055"/>
      <c r="P1055"/>
      <c r="Q1055"/>
      <c r="R1055" t="inlineStr">
        <is>
          <t xml:space="preserve">Milanuncios</t>
        </is>
      </c>
    </row>
    <row r="1056">
      <c r="A1056" t="inlineStr">
        <is>
          <t xml:space="preserve">MIL-358658814</t>
        </is>
      </c>
      <c r="B1056" t="inlineStr">
        <is>
          <t xml:space="preserve">Isla Chica</t>
        </is>
      </c>
      <c r="C1056" t="inlineStr">
        <is>
          <t xml:space="preserve">Huelva</t>
        </is>
      </c>
      <c r="D1056">
        <v>350</v>
      </c>
      <c r="E1056"/>
      <c r="F1056"/>
      <c r="G1056"/>
      <c r="H1056"/>
      <c r="I1056"/>
      <c r="J1056"/>
      <c r="K1056">
        <f>IFERROR(ROUND(D1056-MAX(I1056,0)*03_Assumptions!$B$37,0),"")</f>
      </c>
      <c r="L1056">
        <v>0</v>
      </c>
      <c r="M1056"/>
      <c r="N1056">
        <v>3</v>
      </c>
      <c r="O1056"/>
      <c r="P1056"/>
      <c r="Q1056"/>
      <c r="R1056" t="inlineStr">
        <is>
          <t xml:space="preserve">Milanuncios</t>
        </is>
      </c>
    </row>
    <row r="1057">
      <c r="A1057" t="inlineStr">
        <is>
          <t xml:space="preserve">MIL-610063269</t>
        </is>
      </c>
      <c r="B1057" t="inlineStr">
        <is>
          <t xml:space="preserve">Fuenlabrada II - P.º del Olimpo</t>
        </is>
      </c>
      <c r="C1057" t="inlineStr">
        <is>
          <t xml:space="preserve">Fuenlabrada</t>
        </is>
      </c>
      <c r="D1057">
        <v>400</v>
      </c>
      <c r="E1057"/>
      <c r="F1057"/>
      <c r="G1057"/>
      <c r="H1057"/>
      <c r="I1057"/>
      <c r="J1057"/>
      <c r="K1057">
        <f>IFERROR(ROUND(D1057-MAX(I1057,0)*03_Assumptions!$B$37,0),"")</f>
      </c>
      <c r="L1057">
        <v>0</v>
      </c>
      <c r="M1057"/>
      <c r="N1057">
        <v>3</v>
      </c>
      <c r="O1057"/>
      <c r="P1057"/>
      <c r="Q1057"/>
      <c r="R1057" t="inlineStr">
        <is>
          <t xml:space="preserve">Milanuncios</t>
        </is>
      </c>
    </row>
    <row r="1058">
      <c r="A1058" t="inlineStr">
        <is>
          <t xml:space="preserve">MIL-611856441</t>
        </is>
      </c>
      <c r="B1058" t="inlineStr">
        <is>
          <t xml:space="preserve">Zona Universidad - Calle Sta. María del</t>
        </is>
      </c>
      <c r="C1058" t="inlineStr">
        <is>
          <t xml:space="preserve">Jaén</t>
        </is>
      </c>
      <c r="D1058">
        <v>250</v>
      </c>
      <c r="E1058"/>
      <c r="F1058"/>
      <c r="G1058"/>
      <c r="H1058"/>
      <c r="I1058"/>
      <c r="J1058"/>
      <c r="K1058">
        <f>IFERROR(ROUND(D1058-MAX(I1058,0)*03_Assumptions!$B$37,0),"")</f>
      </c>
      <c r="L1058">
        <v>0</v>
      </c>
      <c r="M1058"/>
      <c r="N1058">
        <v>3</v>
      </c>
      <c r="O1058"/>
      <c r="P1058"/>
      <c r="Q1058"/>
      <c r="R1058" t="inlineStr">
        <is>
          <t xml:space="preserve">Milanuncios</t>
        </is>
      </c>
    </row>
    <row r="1059">
      <c r="A1059" t="inlineStr">
        <is>
          <t xml:space="preserve">MIL-536470886</t>
        </is>
      </c>
      <c r="B1059" t="inlineStr">
        <is>
          <t xml:space="preserve">Alcampo - Pl. Poeta Garcilaso de la Vega</t>
        </is>
      </c>
      <c r="C1059" t="inlineStr">
        <is>
          <t xml:space="preserve">Granada</t>
        </is>
      </c>
      <c r="D1059">
        <v>200</v>
      </c>
      <c r="E1059"/>
      <c r="F1059"/>
      <c r="G1059"/>
      <c r="H1059"/>
      <c r="I1059"/>
      <c r="J1059"/>
      <c r="K1059">
        <f>IFERROR(ROUND(D1059-MAX(I1059,0)*03_Assumptions!$B$37,0),"")</f>
      </c>
      <c r="L1059">
        <v>0</v>
      </c>
      <c r="M1059"/>
      <c r="N1059">
        <v>3</v>
      </c>
      <c r="O1059"/>
      <c r="P1059"/>
      <c r="Q1059"/>
      <c r="R1059" t="inlineStr">
        <is>
          <t xml:space="preserve">Milanuncios</t>
        </is>
      </c>
    </row>
    <row r="1060">
      <c r="A1060" t="inlineStr">
        <is>
          <t xml:space="preserve">MIL-606446151</t>
        </is>
      </c>
      <c r="B1060" t="inlineStr">
        <is>
          <t xml:space="preserve">Madrid Capital</t>
        </is>
      </c>
      <c r="C1060" t="inlineStr">
        <is>
          <t xml:space="preserve">Madrid</t>
        </is>
      </c>
      <c r="D1060">
        <v>795</v>
      </c>
      <c r="E1060"/>
      <c r="F1060"/>
      <c r="G1060">
        <v>34</v>
      </c>
      <c r="H1060"/>
      <c r="I1060"/>
      <c r="J1060"/>
      <c r="K1060">
        <f>IFERROR(ROUND(D1060-MAX(I1060,0)*03_Assumptions!$B$37,0),"")</f>
      </c>
      <c r="L1060">
        <v>0</v>
      </c>
      <c r="M1060"/>
      <c r="N1060">
        <v>3</v>
      </c>
      <c r="O1060"/>
      <c r="P1060"/>
      <c r="Q1060"/>
      <c r="R1060" t="inlineStr">
        <is>
          <t xml:space="preserve">Milanuncios</t>
        </is>
      </c>
    </row>
    <row r="1061">
      <c r="A1061" t="inlineStr">
        <is>
          <t xml:space="preserve">MIL-607814070</t>
        </is>
      </c>
      <c r="B1061" t="inlineStr">
        <is>
          <t xml:space="preserve">Valencia Capital</t>
        </is>
      </c>
      <c r="C1061" t="inlineStr">
        <is>
          <t xml:space="preserve">Valencia</t>
        </is>
      </c>
      <c r="D1061">
        <v>355</v>
      </c>
      <c r="E1061"/>
      <c r="F1061"/>
      <c r="G1061"/>
      <c r="H1061"/>
      <c r="I1061"/>
      <c r="J1061"/>
      <c r="K1061">
        <f>IFERROR(ROUND(D1061-MAX(I1061,0)*03_Assumptions!$B$37,0),"")</f>
      </c>
      <c r="L1061">
        <v>0</v>
      </c>
      <c r="M1061"/>
      <c r="N1061">
        <v>3</v>
      </c>
      <c r="O1061"/>
      <c r="P1061" t="inlineStr">
        <is>
          <t xml:space="preserve">No te pierdas esta fantástica oportunidad</t>
        </is>
      </c>
      <c r="Q1061"/>
      <c r="R1061" t="inlineStr">
        <is>
          <t xml:space="preserve">Milanuncios</t>
        </is>
      </c>
    </row>
    <row r="1062">
      <c r="A1062" t="inlineStr">
        <is>
          <t xml:space="preserve">MIL-611610394</t>
        </is>
      </c>
      <c r="B1062" t="inlineStr">
        <is>
          <t xml:space="preserve">Cruz de Humilladero - Av. Plutarco</t>
        </is>
      </c>
      <c r="C1062" t="inlineStr">
        <is>
          <t xml:space="preserve">Málaga</t>
        </is>
      </c>
      <c r="D1062">
        <v>450</v>
      </c>
      <c r="E1062"/>
      <c r="F1062"/>
      <c r="G1062"/>
      <c r="H1062"/>
      <c r="I1062"/>
      <c r="J1062"/>
      <c r="K1062">
        <f>IFERROR(ROUND(D1062-MAX(I1062,0)*03_Assumptions!$B$37,0),"")</f>
      </c>
      <c r="L1062">
        <v>0</v>
      </c>
      <c r="M1062"/>
      <c r="N1062">
        <v>3</v>
      </c>
      <c r="O1062"/>
      <c r="P1062"/>
      <c r="Q1062"/>
      <c r="R1062" t="inlineStr">
        <is>
          <t xml:space="preserve">Milanuncios</t>
        </is>
      </c>
    </row>
    <row r="1063">
      <c r="A1063" t="inlineStr">
        <is>
          <t xml:space="preserve">MIL-611731987</t>
        </is>
      </c>
      <c r="B1063" t="inlineStr">
        <is>
          <t xml:space="preserve">Juan de la Cierva</t>
        </is>
      </c>
      <c r="C1063" t="inlineStr">
        <is>
          <t xml:space="preserve">Getafe</t>
        </is>
      </c>
      <c r="D1063">
        <v>500</v>
      </c>
      <c r="E1063"/>
      <c r="F1063"/>
      <c r="G1063"/>
      <c r="H1063"/>
      <c r="I1063"/>
      <c r="J1063"/>
      <c r="K1063">
        <f>IFERROR(ROUND(D1063-MAX(I1063,0)*03_Assumptions!$B$37,0),"")</f>
      </c>
      <c r="L1063">
        <v>0</v>
      </c>
      <c r="M1063"/>
      <c r="N1063">
        <v>3</v>
      </c>
      <c r="O1063"/>
      <c r="P1063"/>
      <c r="Q1063"/>
      <c r="R1063" t="inlineStr">
        <is>
          <t xml:space="preserve">Milanuncios</t>
        </is>
      </c>
    </row>
    <row r="1064">
      <c r="A1064" t="inlineStr">
        <is>
          <t xml:space="preserve">MIL-611892618</t>
        </is>
      </c>
      <c r="B1064" t="inlineStr">
        <is>
          <t xml:space="preserve">Centro</t>
        </is>
      </c>
      <c r="C1064" t="inlineStr">
        <is>
          <t xml:space="preserve">Cáceres</t>
        </is>
      </c>
      <c r="D1064">
        <v>800</v>
      </c>
      <c r="E1064"/>
      <c r="F1064"/>
      <c r="G1064"/>
      <c r="H1064"/>
      <c r="I1064"/>
      <c r="J1064"/>
      <c r="K1064">
        <f>IFERROR(ROUND(D1064-MAX(I1064,0)*03_Assumptions!$B$37,0),"")</f>
      </c>
      <c r="L1064">
        <v>0</v>
      </c>
      <c r="M1064"/>
      <c r="N1064">
        <v>3</v>
      </c>
      <c r="O1064"/>
      <c r="P1064"/>
      <c r="Q1064"/>
      <c r="R1064" t="inlineStr">
        <is>
          <t xml:space="preserve">Milanuncios</t>
        </is>
      </c>
    </row>
    <row r="1065">
      <c r="A1065" t="inlineStr">
        <is>
          <t xml:space="preserve">MIL-612193270</t>
        </is>
      </c>
      <c r="B1065" t="inlineStr">
        <is>
          <t xml:space="preserve">Maria Auxiliadora - C. Jacobo Rodríguez</t>
        </is>
      </c>
      <c r="C1065" t="inlineStr">
        <is>
          <t xml:space="preserve">Badajoz</t>
        </is>
      </c>
      <c r="D1065">
        <v>200</v>
      </c>
      <c r="E1065"/>
      <c r="F1065"/>
      <c r="G1065"/>
      <c r="H1065"/>
      <c r="I1065"/>
      <c r="J1065"/>
      <c r="K1065">
        <f>IFERROR(ROUND(D1065-MAX(I1065,0)*03_Assumptions!$B$37,0),"")</f>
      </c>
      <c r="L1065">
        <v>0</v>
      </c>
      <c r="M1065"/>
      <c r="N1065">
        <v>3</v>
      </c>
      <c r="O1065"/>
      <c r="P1065"/>
      <c r="Q1065"/>
      <c r="R1065" t="inlineStr">
        <is>
          <t xml:space="preserve">Milanuncios</t>
        </is>
      </c>
    </row>
    <row r="1066">
      <c r="A1066" t="inlineStr">
        <is>
          <t xml:space="preserve">MIL-612051116</t>
        </is>
      </c>
      <c r="B1066" t="inlineStr">
        <is>
          <t xml:space="preserve">Las Águilas</t>
        </is>
      </c>
      <c r="C1066" t="inlineStr">
        <is>
          <t xml:space="preserve">Madrid</t>
        </is>
      </c>
      <c r="D1066">
        <v>450</v>
      </c>
      <c r="E1066"/>
      <c r="F1066"/>
      <c r="G1066">
        <v>34</v>
      </c>
      <c r="H1066"/>
      <c r="I1066"/>
      <c r="J1066"/>
      <c r="K1066">
        <f>IFERROR(ROUND(D1066-MAX(I1066,0)*03_Assumptions!$B$37,0),"")</f>
      </c>
      <c r="L1066">
        <v>0</v>
      </c>
      <c r="M1066"/>
      <c r="N1066">
        <v>3</v>
      </c>
      <c r="O1066"/>
      <c r="P1066"/>
      <c r="Q1066"/>
      <c r="R1066" t="inlineStr">
        <is>
          <t xml:space="preserve">Milanuncios</t>
        </is>
      </c>
    </row>
    <row r="1067">
      <c r="A1067" t="inlineStr">
        <is>
          <t xml:space="preserve">MIL-608555991</t>
        </is>
      </c>
      <c r="B1067" t="inlineStr">
        <is>
          <t xml:space="preserve">Valencia Capital</t>
        </is>
      </c>
      <c r="C1067" t="inlineStr">
        <is>
          <t xml:space="preserve">Valencia</t>
        </is>
      </c>
      <c r="D1067">
        <v>450</v>
      </c>
      <c r="E1067"/>
      <c r="F1067"/>
      <c r="G1067"/>
      <c r="H1067"/>
      <c r="I1067"/>
      <c r="J1067"/>
      <c r="K1067">
        <f>IFERROR(ROUND(D1067-MAX(I1067,0)*03_Assumptions!$B$37,0),"")</f>
      </c>
      <c r="L1067">
        <v>0</v>
      </c>
      <c r="M1067"/>
      <c r="N1067">
        <v>3</v>
      </c>
      <c r="O1067"/>
      <c r="P1067"/>
      <c r="Q1067"/>
      <c r="R1067" t="inlineStr">
        <is>
          <t xml:space="preserve">Milanuncios</t>
        </is>
      </c>
    </row>
    <row r="1068">
      <c r="A1068" t="inlineStr">
        <is>
          <t xml:space="preserve">MIL-596912693</t>
        </is>
      </c>
      <c r="B1068" t="inlineStr">
        <is>
          <t xml:space="preserve">Ávila Capital</t>
        </is>
      </c>
      <c r="C1068" t="inlineStr">
        <is>
          <t xml:space="preserve">Avila</t>
        </is>
      </c>
      <c r="D1068">
        <v>340</v>
      </c>
      <c r="E1068"/>
      <c r="F1068"/>
      <c r="G1068"/>
      <c r="H1068"/>
      <c r="I1068"/>
      <c r="J1068"/>
      <c r="K1068">
        <f>IFERROR(ROUND(D1068-MAX(I1068,0)*03_Assumptions!$B$37,0),"")</f>
      </c>
      <c r="L1068">
        <v>0</v>
      </c>
      <c r="M1068"/>
      <c r="N1068">
        <v>3</v>
      </c>
      <c r="O1068"/>
      <c r="P1068"/>
      <c r="Q1068"/>
      <c r="R1068" t="inlineStr">
        <is>
          <t xml:space="preserve">Milanuncios</t>
        </is>
      </c>
    </row>
    <row r="1069">
      <c r="A1069" t="inlineStr">
        <is>
          <t xml:space="preserve">MIL-606522150</t>
        </is>
      </c>
      <c r="B1069" t="inlineStr">
        <is>
          <t xml:space="preserve">Bilbao</t>
        </is>
      </c>
      <c r="C1069" t="inlineStr">
        <is>
          <t xml:space="preserve">Bilbao</t>
        </is>
      </c>
      <c r="D1069">
        <v>1017</v>
      </c>
      <c r="E1069"/>
      <c r="F1069"/>
      <c r="G1069"/>
      <c r="H1069"/>
      <c r="I1069"/>
      <c r="J1069"/>
      <c r="K1069">
        <f>IFERROR(ROUND(D1069-MAX(I1069,0)*03_Assumptions!$B$37,0),"")</f>
      </c>
      <c r="L1069">
        <v>0</v>
      </c>
      <c r="M1069"/>
      <c r="N1069">
        <v>3</v>
      </c>
      <c r="O1069"/>
      <c r="P1069"/>
      <c r="Q1069"/>
      <c r="R1069" t="inlineStr">
        <is>
          <t xml:space="preserve">Milanuncios</t>
        </is>
      </c>
    </row>
    <row r="1070">
      <c r="A1070" t="inlineStr">
        <is>
          <t xml:space="preserve">MIL-542501967</t>
        </is>
      </c>
      <c r="B1070" t="inlineStr">
        <is>
          <t xml:space="preserve">Macarena - Av. Dr. Fedriani</t>
        </is>
      </c>
      <c r="C1070" t="inlineStr">
        <is>
          <t xml:space="preserve">Sevilla</t>
        </is>
      </c>
      <c r="D1070">
        <v>400</v>
      </c>
      <c r="E1070"/>
      <c r="F1070"/>
      <c r="G1070"/>
      <c r="H1070"/>
      <c r="I1070"/>
      <c r="J1070"/>
      <c r="K1070">
        <f>IFERROR(ROUND(D1070-MAX(I1070,0)*03_Assumptions!$B$37,0),"")</f>
      </c>
      <c r="L1070">
        <v>0</v>
      </c>
      <c r="M1070"/>
      <c r="N1070">
        <v>3</v>
      </c>
      <c r="O1070"/>
      <c r="P1070"/>
      <c r="Q1070"/>
      <c r="R1070" t="inlineStr">
        <is>
          <t xml:space="preserve">Milanuncios</t>
        </is>
      </c>
    </row>
    <row r="1071">
      <c r="A1071" t="inlineStr">
        <is>
          <t xml:space="preserve">MIL-611909037</t>
        </is>
      </c>
      <c r="B1071" t="inlineStr">
        <is>
          <t xml:space="preserve">Pardaleras - C. la Maya</t>
        </is>
      </c>
      <c r="C1071" t="inlineStr">
        <is>
          <t xml:space="preserve">Badajoz</t>
        </is>
      </c>
      <c r="D1071">
        <v>180</v>
      </c>
      <c r="E1071"/>
      <c r="F1071"/>
      <c r="G1071"/>
      <c r="H1071"/>
      <c r="I1071"/>
      <c r="J1071"/>
      <c r="K1071">
        <f>IFERROR(ROUND(D1071-MAX(I1071,0)*03_Assumptions!$B$37,0),"")</f>
      </c>
      <c r="L1071">
        <v>0</v>
      </c>
      <c r="M1071"/>
      <c r="N1071">
        <v>3</v>
      </c>
      <c r="O1071"/>
      <c r="P1071"/>
      <c r="Q1071"/>
      <c r="R1071" t="inlineStr">
        <is>
          <t xml:space="preserve">Milanuncios</t>
        </is>
      </c>
    </row>
    <row r="1072">
      <c r="A1072" t="inlineStr">
        <is>
          <t xml:space="preserve">MIL-611605566</t>
        </is>
      </c>
      <c r="B1072" t="inlineStr">
        <is>
          <t xml:space="preserve">Macarena - C. Fray Serafín Madrid</t>
        </is>
      </c>
      <c r="C1072" t="inlineStr">
        <is>
          <t xml:space="preserve">Sevilla</t>
        </is>
      </c>
      <c r="D1072">
        <v>375</v>
      </c>
      <c r="E1072"/>
      <c r="F1072"/>
      <c r="G1072"/>
      <c r="H1072"/>
      <c r="I1072"/>
      <c r="J1072"/>
      <c r="K1072">
        <f>IFERROR(ROUND(D1072-MAX(I1072,0)*03_Assumptions!$B$37,0),"")</f>
      </c>
      <c r="L1072">
        <v>0</v>
      </c>
      <c r="M1072"/>
      <c r="N1072">
        <v>3</v>
      </c>
      <c r="O1072"/>
      <c r="P1072"/>
      <c r="Q1072"/>
      <c r="R1072" t="inlineStr">
        <is>
          <t xml:space="preserve">Milanuncios</t>
        </is>
      </c>
    </row>
    <row r="1073">
      <c r="A1073" t="inlineStr">
        <is>
          <t xml:space="preserve">MIL-606531571</t>
        </is>
      </c>
      <c r="B1073" t="inlineStr">
        <is>
          <t xml:space="preserve">Madrid Capital</t>
        </is>
      </c>
      <c r="C1073" t="inlineStr">
        <is>
          <t xml:space="preserve">Madrid</t>
        </is>
      </c>
      <c r="D1073">
        <v>600</v>
      </c>
      <c r="E1073"/>
      <c r="F1073"/>
      <c r="G1073">
        <v>34</v>
      </c>
      <c r="H1073"/>
      <c r="I1073"/>
      <c r="J1073"/>
      <c r="K1073">
        <f>IFERROR(ROUND(D1073-MAX(I1073,0)*03_Assumptions!$B$37,0),"")</f>
      </c>
      <c r="L1073">
        <v>0</v>
      </c>
      <c r="M1073"/>
      <c r="N1073">
        <v>3</v>
      </c>
      <c r="O1073"/>
      <c r="P1073"/>
      <c r="Q1073"/>
      <c r="R1073" t="inlineStr">
        <is>
          <t xml:space="preserve">Milanuncios</t>
        </is>
      </c>
    </row>
    <row r="1074">
      <c r="A1074" t="inlineStr">
        <is>
          <t xml:space="preserve">MIL-611399242</t>
        </is>
      </c>
      <c r="B1074" t="inlineStr">
        <is>
          <t xml:space="preserve">Bami - C. Rafael Salgado</t>
        </is>
      </c>
      <c r="C1074" t="inlineStr">
        <is>
          <t xml:space="preserve">Sevilla</t>
        </is>
      </c>
      <c r="D1074">
        <v>170</v>
      </c>
      <c r="E1074"/>
      <c r="F1074"/>
      <c r="G1074"/>
      <c r="H1074"/>
      <c r="I1074"/>
      <c r="J1074"/>
      <c r="K1074">
        <f>IFERROR(ROUND(D1074-MAX(I1074,0)*03_Assumptions!$B$37,0),"")</f>
      </c>
      <c r="L1074">
        <v>0</v>
      </c>
      <c r="M1074"/>
      <c r="N1074">
        <v>3</v>
      </c>
      <c r="O1074"/>
      <c r="P1074"/>
      <c r="Q1074"/>
      <c r="R1074" t="inlineStr">
        <is>
          <t xml:space="preserve">Milanuncios</t>
        </is>
      </c>
    </row>
    <row r="1075">
      <c r="A1075" t="inlineStr">
        <is>
          <t xml:space="preserve">MIL-609401789</t>
        </is>
      </c>
      <c r="B1075" t="inlineStr">
        <is>
          <t xml:space="preserve">Camino Ronda - Cam. de Ronda</t>
        </is>
      </c>
      <c r="C1075" t="inlineStr">
        <is>
          <t xml:space="preserve">Granada</t>
        </is>
      </c>
      <c r="D1075">
        <v>330</v>
      </c>
      <c r="E1075"/>
      <c r="F1075"/>
      <c r="G1075"/>
      <c r="H1075"/>
      <c r="I1075"/>
      <c r="J1075"/>
      <c r="K1075">
        <f>IFERROR(ROUND(D1075-MAX(I1075,0)*03_Assumptions!$B$37,0),"")</f>
      </c>
      <c r="L1075">
        <v>0</v>
      </c>
      <c r="M1075"/>
      <c r="N1075">
        <v>3</v>
      </c>
      <c r="O1075"/>
      <c r="P1075"/>
      <c r="Q1075"/>
      <c r="R1075" t="inlineStr">
        <is>
          <t xml:space="preserve">Milanuncios</t>
        </is>
      </c>
    </row>
    <row r="1076">
      <c r="A1076" t="inlineStr">
        <is>
          <t xml:space="preserve">MIL-562742492</t>
        </is>
      </c>
      <c r="B1076" t="inlineStr">
        <is>
          <t xml:space="preserve">Valencia Capital</t>
        </is>
      </c>
      <c r="C1076" t="inlineStr">
        <is>
          <t xml:space="preserve">Valencia</t>
        </is>
      </c>
      <c r="D1076">
        <v>600</v>
      </c>
      <c r="E1076"/>
      <c r="F1076"/>
      <c r="G1076"/>
      <c r="H1076"/>
      <c r="I1076"/>
      <c r="J1076"/>
      <c r="K1076">
        <f>IFERROR(ROUND(D1076-MAX(I1076,0)*03_Assumptions!$B$37,0),"")</f>
      </c>
      <c r="L1076">
        <v>0</v>
      </c>
      <c r="M1076"/>
      <c r="N1076">
        <v>3</v>
      </c>
      <c r="O1076"/>
      <c r="P1076"/>
      <c r="Q1076"/>
      <c r="R1076" t="inlineStr">
        <is>
          <t xml:space="preserve">Milanuncios</t>
        </is>
      </c>
    </row>
    <row r="1077">
      <c r="A1077" t="inlineStr">
        <is>
          <t xml:space="preserve">MIL-601973430</t>
        </is>
      </c>
      <c r="B1077" t="inlineStr">
        <is>
          <t xml:space="preserve">SE ALQUILA HABITACION EN PISO COMPT - T</t>
        </is>
      </c>
      <c r="C1077" t="inlineStr">
        <is>
          <t xml:space="preserve">Merida</t>
        </is>
      </c>
      <c r="D1077">
        <v>300</v>
      </c>
      <c r="E1077"/>
      <c r="F1077"/>
      <c r="G1077"/>
      <c r="H1077"/>
      <c r="I1077"/>
      <c r="J1077"/>
      <c r="K1077">
        <f>IFERROR(ROUND(D1077-MAX(I1077,0)*03_Assumptions!$B$37,0),"")</f>
      </c>
      <c r="L1077">
        <v>0</v>
      </c>
      <c r="M1077"/>
      <c r="N1077">
        <v>3</v>
      </c>
      <c r="O1077"/>
      <c r="P1077"/>
      <c r="Q1077"/>
      <c r="R1077" t="inlineStr">
        <is>
          <t xml:space="preserve">Milanuncios</t>
        </is>
      </c>
    </row>
    <row r="1078">
      <c r="A1078" t="inlineStr">
        <is>
          <t xml:space="preserve">MIL-574173784</t>
        </is>
      </c>
      <c r="B1078" t="inlineStr">
        <is>
          <t xml:space="preserve">Corte Ingles - Rda. del Pilar</t>
        </is>
      </c>
      <c r="C1078" t="inlineStr">
        <is>
          <t xml:space="preserve">Badajoz</t>
        </is>
      </c>
      <c r="D1078">
        <v>270</v>
      </c>
      <c r="E1078"/>
      <c r="F1078"/>
      <c r="G1078"/>
      <c r="H1078"/>
      <c r="I1078"/>
      <c r="J1078"/>
      <c r="K1078">
        <f>IFERROR(ROUND(D1078-MAX(I1078,0)*03_Assumptions!$B$37,0),"")</f>
      </c>
      <c r="L1078">
        <v>0</v>
      </c>
      <c r="M1078"/>
      <c r="N1078">
        <v>3</v>
      </c>
      <c r="O1078"/>
      <c r="P1078"/>
      <c r="Q1078"/>
      <c r="R1078" t="inlineStr">
        <is>
          <t xml:space="preserve">Milanuncios</t>
        </is>
      </c>
    </row>
    <row r="1079">
      <c r="A1079" t="inlineStr">
        <is>
          <t xml:space="preserve">MIL-606989256</t>
        </is>
      </c>
      <c r="B1079" t="inlineStr">
        <is>
          <t xml:space="preserve">Madrid Capital</t>
        </is>
      </c>
      <c r="C1079" t="inlineStr">
        <is>
          <t xml:space="preserve">Madrid</t>
        </is>
      </c>
      <c r="D1079">
        <v>990</v>
      </c>
      <c r="E1079"/>
      <c r="F1079"/>
      <c r="G1079">
        <v>34</v>
      </c>
      <c r="H1079"/>
      <c r="I1079"/>
      <c r="J1079"/>
      <c r="K1079">
        <f>IFERROR(ROUND(D1079-MAX(I1079,0)*03_Assumptions!$B$37,0),"")</f>
      </c>
      <c r="L1079">
        <v>0</v>
      </c>
      <c r="M1079"/>
      <c r="N1079">
        <v>3</v>
      </c>
      <c r="O1079"/>
      <c r="P1079"/>
      <c r="Q1079"/>
      <c r="R1079" t="inlineStr">
        <is>
          <t xml:space="preserve">Milanuncios</t>
        </is>
      </c>
    </row>
    <row r="1080">
      <c r="A1080" t="inlineStr">
        <is>
          <t xml:space="preserve">MIL-611617760</t>
        </is>
      </c>
      <c r="B1080" t="inlineStr">
        <is>
          <t xml:space="preserve">Barrio de las canteras  - Av. Libertad</t>
        </is>
      </c>
      <c r="C1080" t="inlineStr">
        <is>
          <t xml:space="preserve">Ubeda</t>
        </is>
      </c>
      <c r="D1080">
        <v>150</v>
      </c>
      <c r="E1080"/>
      <c r="F1080"/>
      <c r="G1080"/>
      <c r="H1080"/>
      <c r="I1080"/>
      <c r="J1080"/>
      <c r="K1080">
        <f>IFERROR(ROUND(D1080-MAX(I1080,0)*03_Assumptions!$B$37,0),"")</f>
      </c>
      <c r="L1080">
        <v>0</v>
      </c>
      <c r="M1080"/>
      <c r="N1080">
        <v>3</v>
      </c>
      <c r="O1080"/>
      <c r="P1080"/>
      <c r="Q1080"/>
      <c r="R1080" t="inlineStr">
        <is>
          <t xml:space="preserve">Milanuncios</t>
        </is>
      </c>
    </row>
    <row r="1081">
      <c r="A1081" t="inlineStr">
        <is>
          <t xml:space="preserve">MIL-606853302</t>
        </is>
      </c>
      <c r="B1081" t="inlineStr">
        <is>
          <t xml:space="preserve">Busco habitación zona Benimaclet/Alboray</t>
        </is>
      </c>
      <c r="C1081" t="inlineStr">
        <is>
          <t xml:space="preserve">Valencia</t>
        </is>
      </c>
      <c r="D1081">
        <v>275</v>
      </c>
      <c r="E1081"/>
      <c r="F1081"/>
      <c r="G1081"/>
      <c r="H1081"/>
      <c r="I1081"/>
      <c r="J1081"/>
      <c r="K1081">
        <f>IFERROR(ROUND(D1081-MAX(I1081,0)*03_Assumptions!$B$37,0),"")</f>
      </c>
      <c r="L1081">
        <v>0</v>
      </c>
      <c r="M1081"/>
      <c r="N1081">
        <v>3</v>
      </c>
      <c r="O1081"/>
      <c r="P1081"/>
      <c r="Q1081"/>
      <c r="R1081" t="inlineStr">
        <is>
          <t xml:space="preserve">Milanuncios</t>
        </is>
      </c>
    </row>
    <row r="1082">
      <c r="A1082" t="inlineStr">
        <is>
          <t xml:space="preserve">MIL-609676140</t>
        </is>
      </c>
      <c r="B1082" t="inlineStr">
        <is>
          <t xml:space="preserve">Vinaroz</t>
        </is>
      </c>
      <c r="C1082" t="inlineStr">
        <is>
          <t xml:space="preserve">Vinarós</t>
        </is>
      </c>
      <c r="D1082">
        <v>250</v>
      </c>
      <c r="E1082"/>
      <c r="F1082"/>
      <c r="G1082"/>
      <c r="H1082"/>
      <c r="I1082"/>
      <c r="J1082"/>
      <c r="K1082">
        <f>IFERROR(ROUND(D1082-MAX(I1082,0)*03_Assumptions!$B$37,0),"")</f>
      </c>
      <c r="L1082">
        <v>0</v>
      </c>
      <c r="M1082"/>
      <c r="N1082">
        <v>3</v>
      </c>
      <c r="O1082"/>
      <c r="P1082"/>
      <c r="Q1082" t="inlineStr">
        <is>
          <t xml:space="preserve">TENANTED</t>
        </is>
      </c>
      <c r="R1082" t="inlineStr">
        <is>
          <t xml:space="preserve">Milanuncios</t>
        </is>
      </c>
    </row>
    <row r="1083">
      <c r="A1083" t="inlineStr">
        <is>
          <t xml:space="preserve">MIL-606989255</t>
        </is>
      </c>
      <c r="B1083" t="inlineStr">
        <is>
          <t xml:space="preserve">Madrid Capital</t>
        </is>
      </c>
      <c r="C1083" t="inlineStr">
        <is>
          <t xml:space="preserve">Madrid</t>
        </is>
      </c>
      <c r="D1083">
        <v>990</v>
      </c>
      <c r="E1083"/>
      <c r="F1083"/>
      <c r="G1083">
        <v>34</v>
      </c>
      <c r="H1083"/>
      <c r="I1083"/>
      <c r="J1083"/>
      <c r="K1083">
        <f>IFERROR(ROUND(D1083-MAX(I1083,0)*03_Assumptions!$B$37,0),"")</f>
      </c>
      <c r="L1083">
        <v>0</v>
      </c>
      <c r="M1083"/>
      <c r="N1083">
        <v>3</v>
      </c>
      <c r="O1083"/>
      <c r="P1083"/>
      <c r="Q1083"/>
      <c r="R1083" t="inlineStr">
        <is>
          <t xml:space="preserve">Milanuncios</t>
        </is>
      </c>
    </row>
    <row r="1084">
      <c r="A1084" t="inlineStr">
        <is>
          <t xml:space="preserve">MIL-611563954</t>
        </is>
      </c>
      <c r="B1084" t="inlineStr">
        <is>
          <t xml:space="preserve">Buscamos compañero de piso Plasencia.</t>
        </is>
      </c>
      <c r="C1084" t="inlineStr">
        <is>
          <t xml:space="preserve">Plasencia</t>
        </is>
      </c>
      <c r="D1084">
        <v>0</v>
      </c>
      <c r="E1084"/>
      <c r="F1084"/>
      <c r="G1084"/>
      <c r="H1084"/>
      <c r="I1084"/>
      <c r="J1084"/>
      <c r="K1084">
        <f>IFERROR(ROUND(D1084-MAX(I1084,0)*03_Assumptions!$B$37,0),"")</f>
      </c>
      <c r="L1084">
        <v>0</v>
      </c>
      <c r="M1084"/>
      <c r="N1084">
        <v>3</v>
      </c>
      <c r="O1084"/>
      <c r="P1084"/>
      <c r="Q1084"/>
      <c r="R1084" t="inlineStr">
        <is>
          <t xml:space="preserve">Milanuncios</t>
        </is>
      </c>
    </row>
    <row r="1085">
      <c r="A1085" t="inlineStr">
        <is>
          <t xml:space="preserve">MIL-606522691</t>
        </is>
      </c>
      <c r="B1085" t="inlineStr">
        <is>
          <t xml:space="preserve">Madrid Capital</t>
        </is>
      </c>
      <c r="C1085" t="inlineStr">
        <is>
          <t xml:space="preserve">Madrid</t>
        </is>
      </c>
      <c r="D1085">
        <v>740</v>
      </c>
      <c r="E1085"/>
      <c r="F1085"/>
      <c r="G1085">
        <v>34</v>
      </c>
      <c r="H1085"/>
      <c r="I1085"/>
      <c r="J1085"/>
      <c r="K1085">
        <f>IFERROR(ROUND(D1085-MAX(I1085,0)*03_Assumptions!$B$37,0),"")</f>
      </c>
      <c r="L1085">
        <v>0</v>
      </c>
      <c r="M1085"/>
      <c r="N1085">
        <v>3</v>
      </c>
      <c r="O1085"/>
      <c r="P1085"/>
      <c r="Q1085"/>
      <c r="R1085" t="inlineStr">
        <is>
          <t xml:space="preserve">Milanuncios</t>
        </is>
      </c>
    </row>
    <row r="1086">
      <c r="A1086" t="inlineStr">
        <is>
          <t xml:space="preserve">MIL-515563688</t>
        </is>
      </c>
      <c r="B1086" t="inlineStr">
        <is>
          <t xml:space="preserve">Granada Capital</t>
        </is>
      </c>
      <c r="C1086" t="inlineStr">
        <is>
          <t xml:space="preserve">Granada</t>
        </is>
      </c>
      <c r="D1086">
        <v>260</v>
      </c>
      <c r="E1086"/>
      <c r="F1086"/>
      <c r="G1086"/>
      <c r="H1086"/>
      <c r="I1086"/>
      <c r="J1086"/>
      <c r="K1086">
        <f>IFERROR(ROUND(D1086-MAX(I1086,0)*03_Assumptions!$B$37,0),"")</f>
      </c>
      <c r="L1086">
        <v>0</v>
      </c>
      <c r="M1086"/>
      <c r="N1086">
        <v>3</v>
      </c>
      <c r="O1086"/>
      <c r="P1086"/>
      <c r="Q1086"/>
      <c r="R1086" t="inlineStr">
        <is>
          <t xml:space="preserve">Milanuncios</t>
        </is>
      </c>
    </row>
    <row r="1087">
      <c r="A1087" t="inlineStr">
        <is>
          <t xml:space="preserve">MIL-606442510</t>
        </is>
      </c>
      <c r="B1087" t="inlineStr">
        <is>
          <t xml:space="preserve">Granada Capital</t>
        </is>
      </c>
      <c r="C1087" t="inlineStr">
        <is>
          <t xml:space="preserve">Granada</t>
        </is>
      </c>
      <c r="D1087">
        <v>350</v>
      </c>
      <c r="E1087"/>
      <c r="F1087"/>
      <c r="G1087"/>
      <c r="H1087"/>
      <c r="I1087"/>
      <c r="J1087"/>
      <c r="K1087">
        <f>IFERROR(ROUND(D1087-MAX(I1087,0)*03_Assumptions!$B$37,0),"")</f>
      </c>
      <c r="L1087">
        <v>0</v>
      </c>
      <c r="M1087"/>
      <c r="N1087">
        <v>3</v>
      </c>
      <c r="O1087"/>
      <c r="P1087"/>
      <c r="Q1087"/>
      <c r="R1087" t="inlineStr">
        <is>
          <t xml:space="preserve">Milanuncios</t>
        </is>
      </c>
    </row>
    <row r="1088">
      <c r="A1088" t="inlineStr">
        <is>
          <t xml:space="preserve">MIL-606537663</t>
        </is>
      </c>
      <c r="B1088" t="inlineStr">
        <is>
          <t xml:space="preserve">Barcelona Capital</t>
        </is>
      </c>
      <c r="C1088" t="inlineStr">
        <is>
          <t xml:space="preserve">Barcelona</t>
        </is>
      </c>
      <c r="D1088">
        <v>900</v>
      </c>
      <c r="E1088"/>
      <c r="F1088"/>
      <c r="G1088"/>
      <c r="H1088"/>
      <c r="I1088"/>
      <c r="J1088"/>
      <c r="K1088">
        <f>IFERROR(ROUND(D1088-MAX(I1088,0)*03_Assumptions!$B$37,0),"")</f>
      </c>
      <c r="L1088">
        <v>0</v>
      </c>
      <c r="M1088"/>
      <c r="N1088">
        <v>3</v>
      </c>
      <c r="O1088"/>
      <c r="P1088"/>
      <c r="Q1088"/>
      <c r="R1088" t="inlineStr">
        <is>
          <t xml:space="preserve">Milanuncios</t>
        </is>
      </c>
    </row>
    <row r="1089">
      <c r="A1089" t="inlineStr">
        <is>
          <t xml:space="preserve">MIL-611621528</t>
        </is>
      </c>
      <c r="B1089" t="inlineStr">
        <is>
          <t xml:space="preserve">Venecia  - C. San Marcos</t>
        </is>
      </c>
      <c r="C1089" t="inlineStr">
        <is>
          <t xml:space="preserve">Alcalá de Henares</t>
        </is>
      </c>
      <c r="D1089">
        <v>550</v>
      </c>
      <c r="E1089"/>
      <c r="F1089"/>
      <c r="G1089"/>
      <c r="H1089"/>
      <c r="I1089"/>
      <c r="J1089"/>
      <c r="K1089">
        <f>IFERROR(ROUND(D1089-MAX(I1089,0)*03_Assumptions!$B$37,0),"")</f>
      </c>
      <c r="L1089">
        <v>0</v>
      </c>
      <c r="M1089"/>
      <c r="N1089">
        <v>3</v>
      </c>
      <c r="O1089"/>
      <c r="P1089"/>
      <c r="Q1089"/>
      <c r="R1089" t="inlineStr">
        <is>
          <t xml:space="preserve">Milanuncios</t>
        </is>
      </c>
    </row>
    <row r="1090">
      <c r="A1090" t="inlineStr">
        <is>
          <t xml:space="preserve">MIL-574264960</t>
        </is>
      </c>
      <c r="B1090" t="inlineStr">
        <is>
          <t xml:space="preserve">Corte Ingles - C. de la Bomba</t>
        </is>
      </c>
      <c r="C1090" t="inlineStr">
        <is>
          <t xml:space="preserve">Badajoz</t>
        </is>
      </c>
      <c r="D1090">
        <v>225</v>
      </c>
      <c r="E1090"/>
      <c r="F1090"/>
      <c r="G1090"/>
      <c r="H1090"/>
      <c r="I1090"/>
      <c r="J1090"/>
      <c r="K1090">
        <f>IFERROR(ROUND(D1090-MAX(I1090,0)*03_Assumptions!$B$37,0),"")</f>
      </c>
      <c r="L1090">
        <v>0</v>
      </c>
      <c r="M1090"/>
      <c r="N1090">
        <v>3</v>
      </c>
      <c r="O1090"/>
      <c r="P1090"/>
      <c r="Q1090"/>
      <c r="R1090" t="inlineStr">
        <is>
          <t xml:space="preserve">Milanuncios</t>
        </is>
      </c>
    </row>
    <row r="1091">
      <c r="A1091" t="inlineStr">
        <is>
          <t xml:space="preserve">MIL-546165598</t>
        </is>
      </c>
      <c r="B1091" t="inlineStr">
        <is>
          <t xml:space="preserve">INSTITUTOS  - C. Sevilla</t>
        </is>
      </c>
      <c r="C1091" t="inlineStr">
        <is>
          <t xml:space="preserve">Ronda</t>
        </is>
      </c>
      <c r="D1091">
        <v>180</v>
      </c>
      <c r="E1091"/>
      <c r="F1091"/>
      <c r="G1091"/>
      <c r="H1091"/>
      <c r="I1091"/>
      <c r="J1091"/>
      <c r="K1091">
        <f>IFERROR(ROUND(D1091-MAX(I1091,0)*03_Assumptions!$B$37,0),"")</f>
      </c>
      <c r="L1091">
        <v>0</v>
      </c>
      <c r="M1091"/>
      <c r="N1091">
        <v>3</v>
      </c>
      <c r="O1091"/>
      <c r="P1091"/>
      <c r="Q1091"/>
      <c r="R1091" t="inlineStr">
        <is>
          <t xml:space="preserve">Milanuncios</t>
        </is>
      </c>
    </row>
    <row r="1092">
      <c r="A1092" t="inlineStr">
        <is>
          <t xml:space="preserve">MIL-606513029</t>
        </is>
      </c>
      <c r="B1092" t="inlineStr">
        <is>
          <t xml:space="preserve">Jardines Guadiana - C. Antonio de Nebri</t>
        </is>
      </c>
      <c r="C1092" t="inlineStr">
        <is>
          <t xml:space="preserve">Badajoz</t>
        </is>
      </c>
      <c r="D1092">
        <v>200</v>
      </c>
      <c r="E1092"/>
      <c r="F1092"/>
      <c r="G1092"/>
      <c r="H1092"/>
      <c r="I1092"/>
      <c r="J1092"/>
      <c r="K1092">
        <f>IFERROR(ROUND(D1092-MAX(I1092,0)*03_Assumptions!$B$37,0),"")</f>
      </c>
      <c r="L1092">
        <v>0</v>
      </c>
      <c r="M1092"/>
      <c r="N1092">
        <v>3</v>
      </c>
      <c r="O1092"/>
      <c r="P1092"/>
      <c r="Q1092"/>
      <c r="R1092" t="inlineStr">
        <is>
          <t xml:space="preserve">Milanuncios</t>
        </is>
      </c>
    </row>
    <row r="1093">
      <c r="A1093" t="inlineStr">
        <is>
          <t xml:space="preserve">MIL-607771436</t>
        </is>
      </c>
      <c r="B1093" t="inlineStr">
        <is>
          <t xml:space="preserve">Gran Eje - C. Enrique Ponce</t>
        </is>
      </c>
      <c r="C1093" t="inlineStr">
        <is>
          <t xml:space="preserve">Jaén</t>
        </is>
      </c>
      <c r="D1093">
        <v>160</v>
      </c>
      <c r="E1093"/>
      <c r="F1093"/>
      <c r="G1093"/>
      <c r="H1093"/>
      <c r="I1093"/>
      <c r="J1093"/>
      <c r="K1093">
        <f>IFERROR(ROUND(D1093-MAX(I1093,0)*03_Assumptions!$B$37,0),"")</f>
      </c>
      <c r="L1093">
        <v>0</v>
      </c>
      <c r="M1093"/>
      <c r="N1093">
        <v>3</v>
      </c>
      <c r="O1093"/>
      <c r="P1093"/>
      <c r="Q1093"/>
      <c r="R1093" t="inlineStr">
        <is>
          <t xml:space="preserve">Milanuncios</t>
        </is>
      </c>
    </row>
    <row r="1094">
      <c r="A1094" t="inlineStr">
        <is>
          <t xml:space="preserve">MIL-611826881</t>
        </is>
      </c>
      <c r="B1094" t="inlineStr">
        <is>
          <t xml:space="preserve">barrio</t>
        </is>
      </c>
      <c r="C1094" t="inlineStr">
        <is>
          <t xml:space="preserve">Torrelavega</t>
        </is>
      </c>
      <c r="D1094">
        <v>400</v>
      </c>
      <c r="E1094"/>
      <c r="F1094"/>
      <c r="G1094"/>
      <c r="H1094"/>
      <c r="I1094"/>
      <c r="J1094"/>
      <c r="K1094">
        <f>IFERROR(ROUND(D1094-MAX(I1094,0)*03_Assumptions!$B$37,0),"")</f>
      </c>
      <c r="L1094">
        <v>0</v>
      </c>
      <c r="M1094"/>
      <c r="N1094">
        <v>3</v>
      </c>
      <c r="O1094"/>
      <c r="P1094"/>
      <c r="Q1094"/>
      <c r="R1094" t="inlineStr">
        <is>
          <t xml:space="preserve">Milanuncios</t>
        </is>
      </c>
    </row>
    <row r="1095">
      <c r="A1095" t="inlineStr">
        <is>
          <t xml:space="preserve">MIL-611696592</t>
        </is>
      </c>
      <c r="B1095" t="inlineStr">
        <is>
          <t xml:space="preserve">Centro  - Pl. España</t>
        </is>
      </c>
      <c r="C1095" t="inlineStr">
        <is>
          <t xml:space="preserve">San Mateo de Gallego</t>
        </is>
      </c>
      <c r="D1095">
        <v>300</v>
      </c>
      <c r="E1095"/>
      <c r="F1095"/>
      <c r="G1095"/>
      <c r="H1095"/>
      <c r="I1095"/>
      <c r="J1095"/>
      <c r="K1095">
        <f>IFERROR(ROUND(D1095-MAX(I1095,0)*03_Assumptions!$B$37,0),"")</f>
      </c>
      <c r="L1095">
        <v>0</v>
      </c>
      <c r="M1095"/>
      <c r="N1095">
        <v>3</v>
      </c>
      <c r="O1095"/>
      <c r="P1095"/>
      <c r="Q1095"/>
      <c r="R1095" t="inlineStr">
        <is>
          <t xml:space="preserve">Milanuncios</t>
        </is>
      </c>
    </row>
    <row r="1096">
      <c r="A1096" t="inlineStr">
        <is>
          <t xml:space="preserve">MIL-612204652</t>
        </is>
      </c>
      <c r="B1096" t="inlineStr">
        <is>
          <t xml:space="preserve">Inferniño - Est. de Castela</t>
        </is>
      </c>
      <c r="C1096" t="inlineStr">
        <is>
          <t xml:space="preserve">Ferrol</t>
        </is>
      </c>
      <c r="D1096">
        <v>300</v>
      </c>
      <c r="E1096"/>
      <c r="F1096"/>
      <c r="G1096"/>
      <c r="H1096"/>
      <c r="I1096"/>
      <c r="J1096"/>
      <c r="K1096">
        <f>IFERROR(ROUND(D1096-MAX(I1096,0)*03_Assumptions!$B$37,0),"")</f>
      </c>
      <c r="L1096">
        <v>0</v>
      </c>
      <c r="M1096"/>
      <c r="N1096">
        <v>3</v>
      </c>
      <c r="O1096"/>
      <c r="P1096"/>
      <c r="Q1096"/>
      <c r="R1096" t="inlineStr">
        <is>
          <t xml:space="preserve">Milanuncios</t>
        </is>
      </c>
    </row>
    <row r="1097">
      <c r="A1097" t="inlineStr">
        <is>
          <t xml:space="preserve">MIL-612048693</t>
        </is>
      </c>
      <c r="B1097" t="inlineStr">
        <is>
          <t xml:space="preserve">Alcudia</t>
        </is>
      </c>
      <c r="C1097" t="inlineStr">
        <is>
          <t xml:space="preserve">Alcudia</t>
        </is>
      </c>
      <c r="D1097">
        <v>650</v>
      </c>
      <c r="E1097"/>
      <c r="F1097"/>
      <c r="G1097"/>
      <c r="H1097"/>
      <c r="I1097"/>
      <c r="J1097"/>
      <c r="K1097">
        <f>IFERROR(ROUND(D1097-MAX(I1097,0)*03_Assumptions!$B$37,0),"")</f>
      </c>
      <c r="L1097">
        <v>0</v>
      </c>
      <c r="M1097"/>
      <c r="N1097">
        <v>3</v>
      </c>
      <c r="O1097"/>
      <c r="P1097"/>
      <c r="Q1097"/>
      <c r="R1097" t="inlineStr">
        <is>
          <t xml:space="preserve">Milanuncios</t>
        </is>
      </c>
    </row>
    <row r="1098">
      <c r="A1098" t="inlineStr">
        <is>
          <t xml:space="preserve">MIL-604317243</t>
        </is>
      </c>
      <c r="B1098" t="inlineStr">
        <is>
          <t xml:space="preserve">Centro - Pl. del Pradillo</t>
        </is>
      </c>
      <c r="C1098" t="inlineStr">
        <is>
          <t xml:space="preserve">Móstoles</t>
        </is>
      </c>
      <c r="D1098">
        <v>450</v>
      </c>
      <c r="E1098"/>
      <c r="F1098"/>
      <c r="G1098"/>
      <c r="H1098"/>
      <c r="I1098"/>
      <c r="J1098"/>
      <c r="K1098">
        <f>IFERROR(ROUND(D1098-MAX(I1098,0)*03_Assumptions!$B$37,0),"")</f>
      </c>
      <c r="L1098">
        <v>0</v>
      </c>
      <c r="M1098"/>
      <c r="N1098">
        <v>3</v>
      </c>
      <c r="O1098"/>
      <c r="P1098"/>
      <c r="Q1098"/>
      <c r="R1098" t="inlineStr">
        <is>
          <t xml:space="preserve">Milanuncios</t>
        </is>
      </c>
    </row>
    <row r="1099">
      <c r="A1099" t="inlineStr">
        <is>
          <t xml:space="preserve">MIL-453627166</t>
        </is>
      </c>
      <c r="B1099" t="inlineStr">
        <is>
          <t xml:space="preserve">Zaidin - C. Doña Rosita</t>
        </is>
      </c>
      <c r="C1099" t="inlineStr">
        <is>
          <t xml:space="preserve">Granada</t>
        </is>
      </c>
      <c r="D1099">
        <v>300</v>
      </c>
      <c r="E1099"/>
      <c r="F1099"/>
      <c r="G1099"/>
      <c r="H1099"/>
      <c r="I1099"/>
      <c r="J1099"/>
      <c r="K1099">
        <f>IFERROR(ROUND(D1099-MAX(I1099,0)*03_Assumptions!$B$37,0),"")</f>
      </c>
      <c r="L1099">
        <v>0</v>
      </c>
      <c r="M1099"/>
      <c r="N1099">
        <v>3</v>
      </c>
      <c r="O1099"/>
      <c r="P1099"/>
      <c r="Q1099"/>
      <c r="R1099" t="inlineStr">
        <is>
          <t xml:space="preserve">Milanuncios</t>
        </is>
      </c>
    </row>
    <row r="1100">
      <c r="A1100" t="inlineStr">
        <is>
          <t xml:space="preserve">MIL-606533302</t>
        </is>
      </c>
      <c r="B1100" t="inlineStr">
        <is>
          <t xml:space="preserve">Madrid Capital</t>
        </is>
      </c>
      <c r="C1100" t="inlineStr">
        <is>
          <t xml:space="preserve">Madrid</t>
        </is>
      </c>
      <c r="D1100">
        <v>850</v>
      </c>
      <c r="E1100"/>
      <c r="F1100"/>
      <c r="G1100">
        <v>34</v>
      </c>
      <c r="H1100"/>
      <c r="I1100"/>
      <c r="J1100"/>
      <c r="K1100">
        <f>IFERROR(ROUND(D1100-MAX(I1100,0)*03_Assumptions!$B$37,0),"")</f>
      </c>
      <c r="L1100">
        <v>0</v>
      </c>
      <c r="M1100"/>
      <c r="N1100">
        <v>3</v>
      </c>
      <c r="O1100"/>
      <c r="P1100"/>
      <c r="Q1100"/>
      <c r="R1100" t="inlineStr">
        <is>
          <t xml:space="preserve">Milanuncios</t>
        </is>
      </c>
    </row>
    <row r="1101">
      <c r="A1101" t="inlineStr">
        <is>
          <t xml:space="preserve">MIL-556037314</t>
        </is>
      </c>
      <c r="B1101" t="inlineStr">
        <is>
          <t xml:space="preserve">San Andrés</t>
        </is>
      </c>
      <c r="C1101" t="inlineStr">
        <is>
          <t xml:space="preserve">Córdoba</t>
        </is>
      </c>
      <c r="D1101">
        <v>2</v>
      </c>
      <c r="E1101"/>
      <c r="F1101"/>
      <c r="G1101"/>
      <c r="H1101"/>
      <c r="I1101"/>
      <c r="J1101"/>
      <c r="K1101">
        <f>IFERROR(ROUND(D1101-MAX(I1101,0)*03_Assumptions!$B$37,0),"")</f>
      </c>
      <c r="L1101">
        <v>0</v>
      </c>
      <c r="M1101"/>
      <c r="N1101">
        <v>3</v>
      </c>
      <c r="O1101"/>
      <c r="P1101"/>
      <c r="Q1101"/>
      <c r="R1101" t="inlineStr">
        <is>
          <t xml:space="preserve">Milanuncios</t>
        </is>
      </c>
    </row>
    <row r="1102">
      <c r="A1102" t="inlineStr">
        <is>
          <t xml:space="preserve">MIL-512013081</t>
        </is>
      </c>
      <c r="B1102" t="inlineStr">
        <is>
          <t xml:space="preserve">Altabix Universidad</t>
        </is>
      </c>
      <c r="C1102" t="inlineStr">
        <is>
          <t xml:space="preserve">Elche</t>
        </is>
      </c>
      <c r="D1102">
        <v>160</v>
      </c>
      <c r="E1102"/>
      <c r="F1102"/>
      <c r="G1102"/>
      <c r="H1102"/>
      <c r="I1102"/>
      <c r="J1102"/>
      <c r="K1102">
        <f>IFERROR(ROUND(D1102-MAX(I1102,0)*03_Assumptions!$B$37,0),"")</f>
      </c>
      <c r="L1102">
        <v>0</v>
      </c>
      <c r="M1102"/>
      <c r="N1102">
        <v>3</v>
      </c>
      <c r="O1102"/>
      <c r="P1102"/>
      <c r="Q1102"/>
      <c r="R1102" t="inlineStr">
        <is>
          <t xml:space="preserve">Milanuncios</t>
        </is>
      </c>
    </row>
    <row r="1103">
      <c r="A1103" t="inlineStr">
        <is>
          <t xml:space="preserve">MIL-606522234</t>
        </is>
      </c>
      <c r="B1103" t="inlineStr">
        <is>
          <t xml:space="preserve">Bilbao</t>
        </is>
      </c>
      <c r="C1103" t="inlineStr">
        <is>
          <t xml:space="preserve">Bilbao</t>
        </is>
      </c>
      <c r="D1103">
        <v>845</v>
      </c>
      <c r="E1103"/>
      <c r="F1103"/>
      <c r="G1103"/>
      <c r="H1103"/>
      <c r="I1103"/>
      <c r="J1103"/>
      <c r="K1103">
        <f>IFERROR(ROUND(D1103-MAX(I1103,0)*03_Assumptions!$B$37,0),"")</f>
      </c>
      <c r="L1103">
        <v>0</v>
      </c>
      <c r="M1103"/>
      <c r="N1103">
        <v>3</v>
      </c>
      <c r="O1103"/>
      <c r="P1103"/>
      <c r="Q1103"/>
      <c r="R1103" t="inlineStr">
        <is>
          <t xml:space="preserve">Milanuncios</t>
        </is>
      </c>
    </row>
    <row r="1104">
      <c r="A1104" t="inlineStr">
        <is>
          <t xml:space="preserve">MIL-612166899</t>
        </is>
      </c>
      <c r="B1104" t="inlineStr">
        <is>
          <t xml:space="preserve">Estacion de autobuses - C. Joaquina Egu</t>
        </is>
      </c>
      <c r="C1104" t="inlineStr">
        <is>
          <t xml:space="preserve">Granada</t>
        </is>
      </c>
      <c r="D1104">
        <v>250</v>
      </c>
      <c r="E1104"/>
      <c r="F1104"/>
      <c r="G1104"/>
      <c r="H1104"/>
      <c r="I1104"/>
      <c r="J1104"/>
      <c r="K1104">
        <f>IFERROR(ROUND(D1104-MAX(I1104,0)*03_Assumptions!$B$37,0),"")</f>
      </c>
      <c r="L1104">
        <v>0</v>
      </c>
      <c r="M1104"/>
      <c r="N1104">
        <v>3</v>
      </c>
      <c r="O1104"/>
      <c r="P1104"/>
      <c r="Q1104"/>
      <c r="R1104" t="inlineStr">
        <is>
          <t xml:space="preserve">Milanuncios</t>
        </is>
      </c>
    </row>
    <row r="1105">
      <c r="A1105" t="inlineStr">
        <is>
          <t xml:space="preserve">MIL-538712528</t>
        </is>
      </c>
      <c r="B1105" t="inlineStr">
        <is>
          <t xml:space="preserve">San Cristóbal de la Laguna</t>
        </is>
      </c>
      <c r="C1105" t="inlineStr">
        <is>
          <t xml:space="preserve">San Cristóbal de la Laguna</t>
        </is>
      </c>
      <c r="D1105">
        <v>425</v>
      </c>
      <c r="E1105"/>
      <c r="F1105"/>
      <c r="G1105"/>
      <c r="H1105"/>
      <c r="I1105"/>
      <c r="J1105"/>
      <c r="K1105">
        <f>IFERROR(ROUND(D1105-MAX(I1105,0)*03_Assumptions!$B$37,0),"")</f>
      </c>
      <c r="L1105">
        <v>0</v>
      </c>
      <c r="M1105"/>
      <c r="N1105">
        <v>3</v>
      </c>
      <c r="O1105"/>
      <c r="P1105"/>
      <c r="Q1105"/>
      <c r="R1105" t="inlineStr">
        <is>
          <t xml:space="preserve">Milanuncios</t>
        </is>
      </c>
    </row>
    <row r="1106">
      <c r="A1106" t="inlineStr">
        <is>
          <t xml:space="preserve">MIL-611771298</t>
        </is>
      </c>
      <c r="B1106" t="inlineStr">
        <is>
          <t xml:space="preserve">Polígono San Pablo - Polígono San Pablo</t>
        </is>
      </c>
      <c r="C1106" t="inlineStr">
        <is>
          <t xml:space="preserve">Sevilla</t>
        </is>
      </c>
      <c r="D1106">
        <v>300</v>
      </c>
      <c r="E1106"/>
      <c r="F1106"/>
      <c r="G1106"/>
      <c r="H1106"/>
      <c r="I1106"/>
      <c r="J1106"/>
      <c r="K1106">
        <f>IFERROR(ROUND(D1106-MAX(I1106,0)*03_Assumptions!$B$37,0),"")</f>
      </c>
      <c r="L1106">
        <v>0</v>
      </c>
      <c r="M1106"/>
      <c r="N1106">
        <v>3</v>
      </c>
      <c r="O1106"/>
      <c r="P1106"/>
      <c r="Q1106"/>
      <c r="R1106" t="inlineStr">
        <is>
          <t xml:space="preserve">Milanuncios</t>
        </is>
      </c>
    </row>
    <row r="1107">
      <c r="A1107" t="inlineStr">
        <is>
          <t xml:space="preserve">MIL-552222817</t>
        </is>
      </c>
      <c r="B1107" t="inlineStr">
        <is>
          <t xml:space="preserve">Plaza de la Anunciación  - Calle Negril</t>
        </is>
      </c>
      <c r="C1107" t="inlineStr">
        <is>
          <t xml:space="preserve">Belmez</t>
        </is>
      </c>
      <c r="D1107">
        <v>275</v>
      </c>
      <c r="E1107"/>
      <c r="F1107"/>
      <c r="G1107"/>
      <c r="H1107"/>
      <c r="I1107"/>
      <c r="J1107"/>
      <c r="K1107">
        <f>IFERROR(ROUND(D1107-MAX(I1107,0)*03_Assumptions!$B$37,0),"")</f>
      </c>
      <c r="L1107">
        <v>0</v>
      </c>
      <c r="M1107"/>
      <c r="N1107">
        <v>3</v>
      </c>
      <c r="O1107"/>
      <c r="P1107"/>
      <c r="Q1107"/>
      <c r="R1107" t="inlineStr">
        <is>
          <t xml:space="preserve">Milanuncios</t>
        </is>
      </c>
    </row>
    <row r="1108">
      <c r="A1108" t="inlineStr">
        <is>
          <t xml:space="preserve">MIL-359485047</t>
        </is>
      </c>
      <c r="B1108" t="inlineStr">
        <is>
          <t xml:space="preserve">Centro - C. Mármoles</t>
        </is>
      </c>
      <c r="C1108" t="inlineStr">
        <is>
          <t xml:space="preserve">Málaga</t>
        </is>
      </c>
      <c r="D1108">
        <v>500</v>
      </c>
      <c r="E1108"/>
      <c r="F1108"/>
      <c r="G1108"/>
      <c r="H1108"/>
      <c r="I1108"/>
      <c r="J1108"/>
      <c r="K1108">
        <f>IFERROR(ROUND(D1108-MAX(I1108,0)*03_Assumptions!$B$37,0),"")</f>
      </c>
      <c r="L1108">
        <v>0</v>
      </c>
      <c r="M1108"/>
      <c r="N1108">
        <v>3</v>
      </c>
      <c r="O1108"/>
      <c r="P1108"/>
      <c r="Q1108"/>
      <c r="R1108" t="inlineStr">
        <is>
          <t xml:space="preserve">Milanuncios</t>
        </is>
      </c>
    </row>
    <row r="1109">
      <c r="A1109" t="inlineStr">
        <is>
          <t xml:space="preserve">MIL-544938512</t>
        </is>
      </c>
      <c r="B1109" t="inlineStr">
        <is>
          <t xml:space="preserve">Los Manantiales - C. de la Isabela</t>
        </is>
      </c>
      <c r="C1109" t="inlineStr">
        <is>
          <t xml:space="preserve">Guadalajara</t>
        </is>
      </c>
      <c r="D1109">
        <v>450</v>
      </c>
      <c r="E1109"/>
      <c r="F1109"/>
      <c r="G1109"/>
      <c r="H1109"/>
      <c r="I1109"/>
      <c r="J1109"/>
      <c r="K1109">
        <f>IFERROR(ROUND(D1109-MAX(I1109,0)*03_Assumptions!$B$37,0),"")</f>
      </c>
      <c r="L1109">
        <v>0</v>
      </c>
      <c r="M1109"/>
      <c r="N1109">
        <v>3</v>
      </c>
      <c r="O1109"/>
      <c r="P1109"/>
      <c r="Q1109"/>
      <c r="R1109" t="inlineStr">
        <is>
          <t xml:space="preserve">Milanuncios</t>
        </is>
      </c>
    </row>
    <row r="1110">
      <c r="A1110" t="inlineStr">
        <is>
          <t xml:space="preserve">MIL-606534467</t>
        </is>
      </c>
      <c r="B1110" t="inlineStr">
        <is>
          <t xml:space="preserve">Madrid Capital</t>
        </is>
      </c>
      <c r="C1110" t="inlineStr">
        <is>
          <t xml:space="preserve">Madrid</t>
        </is>
      </c>
      <c r="D1110">
        <v>795</v>
      </c>
      <c r="E1110"/>
      <c r="F1110"/>
      <c r="G1110">
        <v>34</v>
      </c>
      <c r="H1110"/>
      <c r="I1110"/>
      <c r="J1110"/>
      <c r="K1110">
        <f>IFERROR(ROUND(D1110-MAX(I1110,0)*03_Assumptions!$B$37,0),"")</f>
      </c>
      <c r="L1110">
        <v>0</v>
      </c>
      <c r="M1110"/>
      <c r="N1110">
        <v>3</v>
      </c>
      <c r="O1110"/>
      <c r="P1110"/>
      <c r="Q1110"/>
      <c r="R1110" t="inlineStr">
        <is>
          <t xml:space="preserve">Milanuncios</t>
        </is>
      </c>
    </row>
    <row r="1111">
      <c r="A1111" t="inlineStr">
        <is>
          <t xml:space="preserve">MIL-602675265</t>
        </is>
      </c>
      <c r="B1111" t="inlineStr">
        <is>
          <t xml:space="preserve">San Jose</t>
        </is>
      </c>
      <c r="C1111" t="inlineStr">
        <is>
          <t xml:space="preserve">Zaragoza</t>
        </is>
      </c>
      <c r="D1111">
        <v>350</v>
      </c>
      <c r="E1111"/>
      <c r="F1111"/>
      <c r="G1111"/>
      <c r="H1111"/>
      <c r="I1111"/>
      <c r="J1111"/>
      <c r="K1111">
        <f>IFERROR(ROUND(D1111-MAX(I1111,0)*03_Assumptions!$B$37,0),"")</f>
      </c>
      <c r="L1111">
        <v>0</v>
      </c>
      <c r="M1111"/>
      <c r="N1111">
        <v>3</v>
      </c>
      <c r="O1111"/>
      <c r="P1111"/>
      <c r="Q1111"/>
      <c r="R1111" t="inlineStr">
        <is>
          <t xml:space="preserve">Milanuncios</t>
        </is>
      </c>
    </row>
    <row r="1112">
      <c r="A1112" t="inlineStr">
        <is>
          <t xml:space="preserve">MIL-611332935</t>
        </is>
      </c>
      <c r="B1112" t="inlineStr">
        <is>
          <t xml:space="preserve">Renfe - C. Ángel Ganivet</t>
        </is>
      </c>
      <c r="C1112" t="inlineStr">
        <is>
          <t xml:space="preserve">Córdoba</t>
        </is>
      </c>
      <c r="D1112">
        <v>275</v>
      </c>
      <c r="E1112"/>
      <c r="F1112"/>
      <c r="G1112"/>
      <c r="H1112"/>
      <c r="I1112"/>
      <c r="J1112"/>
      <c r="K1112">
        <f>IFERROR(ROUND(D1112-MAX(I1112,0)*03_Assumptions!$B$37,0),"")</f>
      </c>
      <c r="L1112">
        <v>0</v>
      </c>
      <c r="M1112"/>
      <c r="N1112">
        <v>3</v>
      </c>
      <c r="O1112"/>
      <c r="P1112"/>
      <c r="Q1112"/>
      <c r="R1112" t="inlineStr">
        <is>
          <t xml:space="preserve">Milanuncios</t>
        </is>
      </c>
    </row>
    <row r="1113">
      <c r="A1113" t="inlineStr">
        <is>
          <t xml:space="preserve">MIL-532792055</t>
        </is>
      </c>
      <c r="B1113" t="inlineStr">
        <is>
          <t xml:space="preserve">Ensanche - Praza Roxa</t>
        </is>
      </c>
      <c r="C1113" t="inlineStr">
        <is>
          <t xml:space="preserve">Santiago de Compostela</t>
        </is>
      </c>
      <c r="D1113">
        <v>300</v>
      </c>
      <c r="E1113"/>
      <c r="F1113"/>
      <c r="G1113"/>
      <c r="H1113"/>
      <c r="I1113"/>
      <c r="J1113"/>
      <c r="K1113">
        <f>IFERROR(ROUND(D1113-MAX(I1113,0)*03_Assumptions!$B$37,0),"")</f>
      </c>
      <c r="L1113">
        <v>0</v>
      </c>
      <c r="M1113"/>
      <c r="N1113">
        <v>3</v>
      </c>
      <c r="O1113"/>
      <c r="P1113"/>
      <c r="Q1113"/>
      <c r="R1113" t="inlineStr">
        <is>
          <t xml:space="preserve">Milanuncios</t>
        </is>
      </c>
    </row>
    <row r="1114">
      <c r="A1114" t="inlineStr">
        <is>
          <t xml:space="preserve">MIL-610467212</t>
        </is>
      </c>
      <c r="B1114" t="inlineStr">
        <is>
          <t xml:space="preserve">Piso compartido</t>
        </is>
      </c>
      <c r="C1114" t="inlineStr">
        <is>
          <t xml:space="preserve">Miranda de Ebro</t>
        </is>
      </c>
      <c r="D1114">
        <v>360</v>
      </c>
      <c r="E1114"/>
      <c r="F1114"/>
      <c r="G1114"/>
      <c r="H1114"/>
      <c r="I1114"/>
      <c r="J1114"/>
      <c r="K1114">
        <f>IFERROR(ROUND(D1114-MAX(I1114,0)*03_Assumptions!$B$37,0),"")</f>
      </c>
      <c r="L1114">
        <v>0</v>
      </c>
      <c r="M1114"/>
      <c r="N1114">
        <v>3</v>
      </c>
      <c r="O1114"/>
      <c r="P1114"/>
      <c r="Q1114"/>
      <c r="R1114" t="inlineStr">
        <is>
          <t xml:space="preserve">Milanuncios</t>
        </is>
      </c>
    </row>
    <row r="1115">
      <c r="A1115" t="inlineStr">
        <is>
          <t xml:space="preserve">MIL-516451999</t>
        </is>
      </c>
      <c r="B1115" t="inlineStr">
        <is>
          <t xml:space="preserve">Alcalá de Henares</t>
        </is>
      </c>
      <c r="C1115" t="inlineStr">
        <is>
          <t xml:space="preserve">Alcalá de Henares</t>
        </is>
      </c>
      <c r="D1115">
        <v>385</v>
      </c>
      <c r="E1115"/>
      <c r="F1115"/>
      <c r="G1115"/>
      <c r="H1115"/>
      <c r="I1115"/>
      <c r="J1115"/>
      <c r="K1115">
        <f>IFERROR(ROUND(D1115-MAX(I1115,0)*03_Assumptions!$B$37,0),"")</f>
      </c>
      <c r="L1115">
        <v>0</v>
      </c>
      <c r="M1115"/>
      <c r="N1115">
        <v>3</v>
      </c>
      <c r="O1115"/>
      <c r="P1115"/>
      <c r="Q1115"/>
      <c r="R1115" t="inlineStr">
        <is>
          <t xml:space="preserve">Milanuncios</t>
        </is>
      </c>
    </row>
    <row r="1116">
      <c r="A1116" t="inlineStr">
        <is>
          <t xml:space="preserve">MIL-611182894</t>
        </is>
      </c>
      <c r="B1116" t="inlineStr">
        <is>
          <t xml:space="preserve">Gran Vía</t>
        </is>
      </c>
      <c r="C1116" t="inlineStr">
        <is>
          <t xml:space="preserve">Castellón de la Plana</t>
        </is>
      </c>
      <c r="D1116">
        <v>366</v>
      </c>
      <c r="E1116"/>
      <c r="F1116"/>
      <c r="G1116"/>
      <c r="H1116"/>
      <c r="I1116"/>
      <c r="J1116"/>
      <c r="K1116">
        <f>IFERROR(ROUND(D1116-MAX(I1116,0)*03_Assumptions!$B$37,0),"")</f>
      </c>
      <c r="L1116">
        <v>0</v>
      </c>
      <c r="M1116"/>
      <c r="N1116">
        <v>3</v>
      </c>
      <c r="O1116"/>
      <c r="P1116"/>
      <c r="Q1116"/>
      <c r="R1116" t="inlineStr">
        <is>
          <t xml:space="preserve">Milanuncios</t>
        </is>
      </c>
    </row>
    <row r="1117">
      <c r="A1117" t="inlineStr">
        <is>
          <t xml:space="preserve">MIL-538662955</t>
        </is>
      </c>
      <c r="B1117" t="inlineStr">
        <is>
          <t xml:space="preserve">Madrid Capital</t>
        </is>
      </c>
      <c r="C1117" t="inlineStr">
        <is>
          <t xml:space="preserve">Madrid</t>
        </is>
      </c>
      <c r="D1117">
        <v>880</v>
      </c>
      <c r="E1117"/>
      <c r="F1117"/>
      <c r="G1117">
        <v>34</v>
      </c>
      <c r="H1117"/>
      <c r="I1117"/>
      <c r="J1117"/>
      <c r="K1117">
        <f>IFERROR(ROUND(D1117-MAX(I1117,0)*03_Assumptions!$B$37,0),"")</f>
      </c>
      <c r="L1117">
        <v>0</v>
      </c>
      <c r="M1117"/>
      <c r="N1117">
        <v>3</v>
      </c>
      <c r="O1117"/>
      <c r="P1117"/>
      <c r="Q1117"/>
      <c r="R1117" t="inlineStr">
        <is>
          <t xml:space="preserve">Milanuncios</t>
        </is>
      </c>
    </row>
    <row r="1118">
      <c r="A1118" t="inlineStr">
        <is>
          <t xml:space="preserve">MIL-607782430</t>
        </is>
      </c>
      <c r="B1118" t="inlineStr">
        <is>
          <t xml:space="preserve">Lleida Capital</t>
        </is>
      </c>
      <c r="C1118" t="inlineStr">
        <is>
          <t xml:space="preserve">Lleida / Lerida</t>
        </is>
      </c>
      <c r="D1118">
        <v>350</v>
      </c>
      <c r="E1118"/>
      <c r="F1118"/>
      <c r="G1118"/>
      <c r="H1118"/>
      <c r="I1118"/>
      <c r="J1118"/>
      <c r="K1118">
        <f>IFERROR(ROUND(D1118-MAX(I1118,0)*03_Assumptions!$B$37,0),"")</f>
      </c>
      <c r="L1118">
        <v>0</v>
      </c>
      <c r="M1118"/>
      <c r="N1118">
        <v>3</v>
      </c>
      <c r="O1118"/>
      <c r="P1118"/>
      <c r="Q1118"/>
      <c r="R1118" t="inlineStr">
        <is>
          <t xml:space="preserve">Milanuncios</t>
        </is>
      </c>
    </row>
    <row r="1119">
      <c r="A1119" t="inlineStr">
        <is>
          <t xml:space="preserve">MIL-611618176</t>
        </is>
      </c>
      <c r="B1119" t="inlineStr">
        <is>
          <t xml:space="preserve">Centro</t>
        </is>
      </c>
      <c r="C1119" t="inlineStr">
        <is>
          <t xml:space="preserve">Badajoz</t>
        </is>
      </c>
      <c r="D1119">
        <v>510</v>
      </c>
      <c r="E1119"/>
      <c r="F1119"/>
      <c r="G1119"/>
      <c r="H1119"/>
      <c r="I1119"/>
      <c r="J1119"/>
      <c r="K1119">
        <f>IFERROR(ROUND(D1119-MAX(I1119,0)*03_Assumptions!$B$37,0),"")</f>
      </c>
      <c r="L1119">
        <v>0</v>
      </c>
      <c r="M1119"/>
      <c r="N1119">
        <v>3</v>
      </c>
      <c r="O1119"/>
      <c r="P1119"/>
      <c r="Q1119"/>
      <c r="R1119" t="inlineStr">
        <is>
          <t xml:space="preserve">Milanuncios</t>
        </is>
      </c>
    </row>
    <row r="1120">
      <c r="A1120" t="inlineStr">
        <is>
          <t xml:space="preserve">MIL-605457900</t>
        </is>
      </c>
      <c r="B1120" t="inlineStr">
        <is>
          <t xml:space="preserve">Estación de autobuses  Corte Inglés - A</t>
        </is>
      </c>
      <c r="C1120" t="inlineStr">
        <is>
          <t xml:space="preserve">Talavera de la Reina</t>
        </is>
      </c>
      <c r="D1120">
        <v>300</v>
      </c>
      <c r="E1120"/>
      <c r="F1120"/>
      <c r="G1120"/>
      <c r="H1120"/>
      <c r="I1120"/>
      <c r="J1120"/>
      <c r="K1120">
        <f>IFERROR(ROUND(D1120-MAX(I1120,0)*03_Assumptions!$B$37,0),"")</f>
      </c>
      <c r="L1120">
        <v>0</v>
      </c>
      <c r="M1120"/>
      <c r="N1120">
        <v>3</v>
      </c>
      <c r="O1120"/>
      <c r="P1120"/>
      <c r="Q1120"/>
      <c r="R1120" t="inlineStr">
        <is>
          <t xml:space="preserve">Milanuncios</t>
        </is>
      </c>
    </row>
    <row r="1121">
      <c r="A1121" t="inlineStr">
        <is>
          <t xml:space="preserve">MIL-606448605</t>
        </is>
      </c>
      <c r="B1121" t="inlineStr">
        <is>
          <t xml:space="preserve">Madrid Capital</t>
        </is>
      </c>
      <c r="C1121" t="inlineStr">
        <is>
          <t xml:space="preserve">Madrid</t>
        </is>
      </c>
      <c r="D1121">
        <v>835</v>
      </c>
      <c r="E1121"/>
      <c r="F1121"/>
      <c r="G1121">
        <v>34</v>
      </c>
      <c r="H1121"/>
      <c r="I1121"/>
      <c r="J1121"/>
      <c r="K1121">
        <f>IFERROR(ROUND(D1121-MAX(I1121,0)*03_Assumptions!$B$37,0),"")</f>
      </c>
      <c r="L1121">
        <v>0</v>
      </c>
      <c r="M1121"/>
      <c r="N1121">
        <v>3</v>
      </c>
      <c r="O1121"/>
      <c r="P1121"/>
      <c r="Q1121"/>
      <c r="R1121" t="inlineStr">
        <is>
          <t xml:space="preserve">Milanuncios</t>
        </is>
      </c>
    </row>
    <row r="1122">
      <c r="A1122" t="inlineStr">
        <is>
          <t xml:space="preserve">MIL-538662869</t>
        </is>
      </c>
      <c r="B1122" t="inlineStr">
        <is>
          <t xml:space="preserve">Madrid Capital</t>
        </is>
      </c>
      <c r="C1122" t="inlineStr">
        <is>
          <t xml:space="preserve">Madrid</t>
        </is>
      </c>
      <c r="D1122">
        <v>990</v>
      </c>
      <c r="E1122"/>
      <c r="F1122"/>
      <c r="G1122">
        <v>34</v>
      </c>
      <c r="H1122"/>
      <c r="I1122"/>
      <c r="J1122"/>
      <c r="K1122">
        <f>IFERROR(ROUND(D1122-MAX(I1122,0)*03_Assumptions!$B$37,0),"")</f>
      </c>
      <c r="L1122">
        <v>0</v>
      </c>
      <c r="M1122"/>
      <c r="N1122">
        <v>3</v>
      </c>
      <c r="O1122"/>
      <c r="P1122"/>
      <c r="Q1122"/>
      <c r="R1122" t="inlineStr">
        <is>
          <t xml:space="preserve">Milanuncios</t>
        </is>
      </c>
    </row>
    <row r="1123">
      <c r="A1123" t="inlineStr">
        <is>
          <t xml:space="preserve">MIL-585121315</t>
        </is>
      </c>
      <c r="B1123" t="inlineStr">
        <is>
          <t xml:space="preserve">Burjassot</t>
        </is>
      </c>
      <c r="C1123" t="inlineStr">
        <is>
          <t xml:space="preserve">Burjassot</t>
        </is>
      </c>
      <c r="D1123">
        <v>330</v>
      </c>
      <c r="E1123"/>
      <c r="F1123"/>
      <c r="G1123"/>
      <c r="H1123"/>
      <c r="I1123"/>
      <c r="J1123"/>
      <c r="K1123">
        <f>IFERROR(ROUND(D1123-MAX(I1123,0)*03_Assumptions!$B$37,0),"")</f>
      </c>
      <c r="L1123">
        <v>0</v>
      </c>
      <c r="M1123"/>
      <c r="N1123">
        <v>3</v>
      </c>
      <c r="O1123"/>
      <c r="P1123"/>
      <c r="Q1123"/>
      <c r="R1123" t="inlineStr">
        <is>
          <t xml:space="preserve">Milanuncios</t>
        </is>
      </c>
    </row>
    <row r="1124">
      <c r="A1124" t="inlineStr">
        <is>
          <t xml:space="preserve">MIL-608388362</t>
        </is>
      </c>
      <c r="B1124" t="inlineStr">
        <is>
          <t xml:space="preserve">Universidad - Pl. los Pinos</t>
        </is>
      </c>
      <c r="C1124" t="inlineStr">
        <is>
          <t xml:space="preserve">Jerez de la Frontera</t>
        </is>
      </c>
      <c r="D1124">
        <v>260</v>
      </c>
      <c r="E1124"/>
      <c r="F1124"/>
      <c r="G1124"/>
      <c r="H1124"/>
      <c r="I1124"/>
      <c r="J1124"/>
      <c r="K1124">
        <f>IFERROR(ROUND(D1124-MAX(I1124,0)*03_Assumptions!$B$37,0),"")</f>
      </c>
      <c r="L1124">
        <v>0</v>
      </c>
      <c r="M1124"/>
      <c r="N1124">
        <v>3</v>
      </c>
      <c r="O1124"/>
      <c r="P1124"/>
      <c r="Q1124"/>
      <c r="R1124" t="inlineStr">
        <is>
          <t xml:space="preserve">Milanuncios</t>
        </is>
      </c>
    </row>
    <row r="1125">
      <c r="A1125" t="inlineStr">
        <is>
          <t xml:space="preserve">MIL-597439640</t>
        </is>
      </c>
      <c r="B1125" t="inlineStr">
        <is>
          <t xml:space="preserve">Centro - Pl. de la Catedral</t>
        </is>
      </c>
      <c r="C1125" t="inlineStr">
        <is>
          <t xml:space="preserve">Almería</t>
        </is>
      </c>
      <c r="D1125">
        <v>290</v>
      </c>
      <c r="E1125"/>
      <c r="F1125"/>
      <c r="G1125"/>
      <c r="H1125"/>
      <c r="I1125"/>
      <c r="J1125"/>
      <c r="K1125">
        <f>IFERROR(ROUND(D1125-MAX(I1125,0)*03_Assumptions!$B$37,0),"")</f>
      </c>
      <c r="L1125">
        <v>0</v>
      </c>
      <c r="M1125"/>
      <c r="N1125">
        <v>3</v>
      </c>
      <c r="O1125"/>
      <c r="P1125"/>
      <c r="Q1125"/>
      <c r="R1125" t="inlineStr">
        <is>
          <t xml:space="preserve">Milanuncios</t>
        </is>
      </c>
    </row>
    <row r="1126">
      <c r="A1126" t="inlineStr">
        <is>
          <t xml:space="preserve">MIL-611147739</t>
        </is>
      </c>
      <c r="B1126" t="inlineStr">
        <is>
          <t xml:space="preserve">Centro - C. Juan de Balmaseda</t>
        </is>
      </c>
      <c r="C1126" t="inlineStr">
        <is>
          <t xml:space="preserve">Palencia</t>
        </is>
      </c>
      <c r="D1126">
        <v>270</v>
      </c>
      <c r="E1126"/>
      <c r="F1126"/>
      <c r="G1126"/>
      <c r="H1126"/>
      <c r="I1126"/>
      <c r="J1126"/>
      <c r="K1126">
        <f>IFERROR(ROUND(D1126-MAX(I1126,0)*03_Assumptions!$B$37,0),"")</f>
      </c>
      <c r="L1126">
        <v>0</v>
      </c>
      <c r="M1126"/>
      <c r="N1126">
        <v>3</v>
      </c>
      <c r="O1126"/>
      <c r="P1126"/>
      <c r="Q1126"/>
      <c r="R1126" t="inlineStr">
        <is>
          <t xml:space="preserve">Milanuncios</t>
        </is>
      </c>
    </row>
    <row r="1127">
      <c r="A1127" t="inlineStr">
        <is>
          <t xml:space="preserve">MIL-611728554</t>
        </is>
      </c>
      <c r="B1127" t="inlineStr">
        <is>
          <t xml:space="preserve">Santa Isabel - Calle Colonia Sta. Isabel</t>
        </is>
      </c>
      <c r="C1127" t="inlineStr">
        <is>
          <t xml:space="preserve">San Vicente del Raspeig</t>
        </is>
      </c>
      <c r="D1127">
        <v>400</v>
      </c>
      <c r="E1127"/>
      <c r="F1127"/>
      <c r="G1127"/>
      <c r="H1127"/>
      <c r="I1127"/>
      <c r="J1127"/>
      <c r="K1127">
        <f>IFERROR(ROUND(D1127-MAX(I1127,0)*03_Assumptions!$B$37,0),"")</f>
      </c>
      <c r="L1127">
        <v>0</v>
      </c>
      <c r="M1127"/>
      <c r="N1127">
        <v>3</v>
      </c>
      <c r="O1127"/>
      <c r="P1127"/>
      <c r="Q1127"/>
      <c r="R1127" t="inlineStr">
        <is>
          <t xml:space="preserve">Milanuncios</t>
        </is>
      </c>
    </row>
    <row r="1128">
      <c r="A1128" t="inlineStr">
        <is>
          <t xml:space="preserve">MIL-608843306</t>
        </is>
      </c>
      <c r="B1128" t="inlineStr">
        <is>
          <t xml:space="preserve">Avenida adolfo suarez 22 . Dos herm</t>
        </is>
      </c>
      <c r="C1128" t="inlineStr">
        <is>
          <t xml:space="preserve">Dos Hermanas</t>
        </is>
      </c>
      <c r="D1128">
        <v>350</v>
      </c>
      <c r="E1128"/>
      <c r="F1128"/>
      <c r="G1128"/>
      <c r="H1128"/>
      <c r="I1128"/>
      <c r="J1128"/>
      <c r="K1128">
        <f>IFERROR(ROUND(D1128-MAX(I1128,0)*03_Assumptions!$B$37,0),"")</f>
      </c>
      <c r="L1128">
        <v>0</v>
      </c>
      <c r="M1128"/>
      <c r="N1128">
        <v>3</v>
      </c>
      <c r="O1128"/>
      <c r="P1128"/>
      <c r="Q1128"/>
      <c r="R1128" t="inlineStr">
        <is>
          <t xml:space="preserve">Milanuncios</t>
        </is>
      </c>
    </row>
    <row r="1129">
      <c r="A1129" t="inlineStr">
        <is>
          <t xml:space="preserve">MIL-612048174</t>
        </is>
      </c>
      <c r="B1129" t="inlineStr">
        <is>
          <t xml:space="preserve">Busco habitación</t>
        </is>
      </c>
      <c r="C1129" t="inlineStr">
        <is>
          <t xml:space="preserve">Badajoz</t>
        </is>
      </c>
      <c r="D1129">
        <v>180</v>
      </c>
      <c r="E1129"/>
      <c r="F1129"/>
      <c r="G1129"/>
      <c r="H1129"/>
      <c r="I1129"/>
      <c r="J1129"/>
      <c r="K1129">
        <f>IFERROR(ROUND(D1129-MAX(I1129,0)*03_Assumptions!$B$37,0),"")</f>
      </c>
      <c r="L1129">
        <v>0</v>
      </c>
      <c r="M1129"/>
      <c r="N1129">
        <v>3</v>
      </c>
      <c r="O1129"/>
      <c r="P1129"/>
      <c r="Q1129"/>
      <c r="R1129" t="inlineStr">
        <is>
          <t xml:space="preserve">Milanuncios</t>
        </is>
      </c>
    </row>
    <row r="1130">
      <c r="A1130" t="inlineStr">
        <is>
          <t xml:space="preserve">MIL-567848308</t>
        </is>
      </c>
      <c r="B1130" t="inlineStr">
        <is>
          <t xml:space="preserve">Barcelona Capital</t>
        </is>
      </c>
      <c r="C1130" t="inlineStr">
        <is>
          <t xml:space="preserve">Barcelona</t>
        </is>
      </c>
      <c r="D1130">
        <v>900</v>
      </c>
      <c r="E1130"/>
      <c r="F1130"/>
      <c r="G1130"/>
      <c r="H1130"/>
      <c r="I1130"/>
      <c r="J1130"/>
      <c r="K1130">
        <f>IFERROR(ROUND(D1130-MAX(I1130,0)*03_Assumptions!$B$37,0),"")</f>
      </c>
      <c r="L1130">
        <v>0</v>
      </c>
      <c r="M1130"/>
      <c r="N1130">
        <v>3</v>
      </c>
      <c r="O1130"/>
      <c r="P1130"/>
      <c r="Q1130"/>
      <c r="R1130" t="inlineStr">
        <is>
          <t xml:space="preserve">Milanuncios</t>
        </is>
      </c>
    </row>
    <row r="1131">
      <c r="A1131" t="inlineStr">
        <is>
          <t xml:space="preserve">MIL-608387795</t>
        </is>
      </c>
      <c r="B1131" t="inlineStr">
        <is>
          <t xml:space="preserve">Centro</t>
        </is>
      </c>
      <c r="C1131" t="inlineStr">
        <is>
          <t xml:space="preserve">Málaga</t>
        </is>
      </c>
      <c r="D1131">
        <v>510</v>
      </c>
      <c r="E1131"/>
      <c r="F1131"/>
      <c r="G1131"/>
      <c r="H1131"/>
      <c r="I1131"/>
      <c r="J1131"/>
      <c r="K1131">
        <f>IFERROR(ROUND(D1131-MAX(I1131,0)*03_Assumptions!$B$37,0),"")</f>
      </c>
      <c r="L1131">
        <v>0</v>
      </c>
      <c r="M1131"/>
      <c r="N1131">
        <v>3</v>
      </c>
      <c r="O1131"/>
      <c r="P1131"/>
      <c r="Q1131"/>
      <c r="R1131" t="inlineStr">
        <is>
          <t xml:space="preserve">Milanuncios</t>
        </is>
      </c>
    </row>
    <row r="1132">
      <c r="A1132" t="inlineStr">
        <is>
          <t xml:space="preserve">MIL-602975499</t>
        </is>
      </c>
      <c r="B1132" t="inlineStr">
        <is>
          <t xml:space="preserve">Lugo</t>
        </is>
      </c>
      <c r="C1132" t="inlineStr">
        <is>
          <t xml:space="preserve">Lugo</t>
        </is>
      </c>
      <c r="D1132">
        <v>200</v>
      </c>
      <c r="E1132"/>
      <c r="F1132"/>
      <c r="G1132"/>
      <c r="H1132"/>
      <c r="I1132"/>
      <c r="J1132"/>
      <c r="K1132">
        <f>IFERROR(ROUND(D1132-MAX(I1132,0)*03_Assumptions!$B$37,0),"")</f>
      </c>
      <c r="L1132">
        <v>0</v>
      </c>
      <c r="M1132"/>
      <c r="N1132">
        <v>3</v>
      </c>
      <c r="O1132"/>
      <c r="P1132"/>
      <c r="Q1132"/>
      <c r="R1132" t="inlineStr">
        <is>
          <t xml:space="preserve">Milanuncios</t>
        </is>
      </c>
    </row>
    <row r="1133">
      <c r="A1133" t="inlineStr">
        <is>
          <t xml:space="preserve">MIL-547287427</t>
        </is>
      </c>
      <c r="B1133" t="inlineStr">
        <is>
          <t xml:space="preserve">Murcia Capital</t>
        </is>
      </c>
      <c r="C1133" t="inlineStr">
        <is>
          <t xml:space="preserve">Murcia</t>
        </is>
      </c>
      <c r="D1133">
        <v>375</v>
      </c>
      <c r="E1133"/>
      <c r="F1133"/>
      <c r="G1133"/>
      <c r="H1133"/>
      <c r="I1133"/>
      <c r="J1133"/>
      <c r="K1133">
        <f>IFERROR(ROUND(D1133-MAX(I1133,0)*03_Assumptions!$B$37,0),"")</f>
      </c>
      <c r="L1133">
        <v>0</v>
      </c>
      <c r="M1133"/>
      <c r="N1133">
        <v>3</v>
      </c>
      <c r="O1133"/>
      <c r="P1133"/>
      <c r="Q1133"/>
      <c r="R1133" t="inlineStr">
        <is>
          <t xml:space="preserve">Milanuncios</t>
        </is>
      </c>
    </row>
    <row r="1134">
      <c r="A1134" t="inlineStr">
        <is>
          <t xml:space="preserve">MIL-589074414</t>
        </is>
      </c>
      <c r="B1134" t="inlineStr">
        <is>
          <t xml:space="preserve">Bajamar - C. Tenerife</t>
        </is>
      </c>
      <c r="C1134" t="inlineStr">
        <is>
          <t xml:space="preserve">San Cristóbal de la Laguna</t>
        </is>
      </c>
      <c r="D1134">
        <v>600</v>
      </c>
      <c r="E1134"/>
      <c r="F1134"/>
      <c r="G1134"/>
      <c r="H1134"/>
      <c r="I1134"/>
      <c r="J1134"/>
      <c r="K1134">
        <f>IFERROR(ROUND(D1134-MAX(I1134,0)*03_Assumptions!$B$37,0),"")</f>
      </c>
      <c r="L1134">
        <v>0</v>
      </c>
      <c r="M1134"/>
      <c r="N1134">
        <v>3</v>
      </c>
      <c r="O1134"/>
      <c r="P1134"/>
      <c r="Q1134"/>
      <c r="R1134" t="inlineStr">
        <is>
          <t xml:space="preserve">Milanuncios</t>
        </is>
      </c>
    </row>
    <row r="1135">
      <c r="A1135" t="inlineStr">
        <is>
          <t xml:space="preserve">MIL-611613399</t>
        </is>
      </c>
      <c r="B1135" t="inlineStr">
        <is>
          <t xml:space="preserve">Parque Picasso - Calle del Dr. Gómez Ul</t>
        </is>
      </c>
      <c r="C1135" t="inlineStr">
        <is>
          <t xml:space="preserve">Salamanca</t>
        </is>
      </c>
      <c r="D1135">
        <v>245</v>
      </c>
      <c r="E1135"/>
      <c r="F1135"/>
      <c r="G1135"/>
      <c r="H1135"/>
      <c r="I1135"/>
      <c r="J1135"/>
      <c r="K1135">
        <f>IFERROR(ROUND(D1135-MAX(I1135,0)*03_Assumptions!$B$37,0),"")</f>
      </c>
      <c r="L1135">
        <v>0</v>
      </c>
      <c r="M1135"/>
      <c r="N1135">
        <v>3</v>
      </c>
      <c r="O1135"/>
      <c r="P1135"/>
      <c r="Q1135"/>
      <c r="R1135" t="inlineStr">
        <is>
          <t xml:space="preserve">Milanuncios</t>
        </is>
      </c>
    </row>
    <row r="1136">
      <c r="A1136" t="inlineStr">
        <is>
          <t xml:space="preserve">MIL-489137619</t>
        </is>
      </c>
      <c r="B1136" t="inlineStr">
        <is>
          <t xml:space="preserve">Barrio Blanco - C. Don Quijote</t>
        </is>
      </c>
      <c r="C1136" t="inlineStr">
        <is>
          <t xml:space="preserve">Salamanca</t>
        </is>
      </c>
      <c r="D1136">
        <v>700</v>
      </c>
      <c r="E1136"/>
      <c r="F1136"/>
      <c r="G1136"/>
      <c r="H1136"/>
      <c r="I1136"/>
      <c r="J1136"/>
      <c r="K1136">
        <f>IFERROR(ROUND(D1136-MAX(I1136,0)*03_Assumptions!$B$37,0),"")</f>
      </c>
      <c r="L1136">
        <v>0</v>
      </c>
      <c r="M1136"/>
      <c r="N1136">
        <v>3</v>
      </c>
      <c r="O1136"/>
      <c r="P1136"/>
      <c r="Q1136"/>
      <c r="R1136" t="inlineStr">
        <is>
          <t xml:space="preserve">Milanuncios</t>
        </is>
      </c>
    </row>
    <row r="1137">
      <c r="A1137" t="inlineStr">
        <is>
          <t xml:space="preserve">MIL-611038447</t>
        </is>
      </c>
      <c r="B1137" t="inlineStr">
        <is>
          <t xml:space="preserve">Plaza Roja - Rúa Nova de Abaixo</t>
        </is>
      </c>
      <c r="C1137" t="inlineStr">
        <is>
          <t xml:space="preserve">Santiago de Compostela</t>
        </is>
      </c>
      <c r="D1137">
        <v>325</v>
      </c>
      <c r="E1137"/>
      <c r="F1137"/>
      <c r="G1137"/>
      <c r="H1137"/>
      <c r="I1137"/>
      <c r="J1137"/>
      <c r="K1137">
        <f>IFERROR(ROUND(D1137-MAX(I1137,0)*03_Assumptions!$B$37,0),"")</f>
      </c>
      <c r="L1137">
        <v>0</v>
      </c>
      <c r="M1137"/>
      <c r="N1137">
        <v>3</v>
      </c>
      <c r="O1137"/>
      <c r="P1137"/>
      <c r="Q1137"/>
      <c r="R1137" t="inlineStr">
        <is>
          <t xml:space="preserve">Milanuncios</t>
        </is>
      </c>
    </row>
    <row r="1138">
      <c r="A1138" t="inlineStr">
        <is>
          <t xml:space="preserve">MIL-595144967</t>
        </is>
      </c>
      <c r="B1138" t="inlineStr">
        <is>
          <t xml:space="preserve">Moratalaz - Pl. del Encuentro</t>
        </is>
      </c>
      <c r="C1138" t="inlineStr">
        <is>
          <t xml:space="preserve">Madrid</t>
        </is>
      </c>
      <c r="D1138">
        <v>460</v>
      </c>
      <c r="E1138"/>
      <c r="F1138"/>
      <c r="G1138">
        <v>34</v>
      </c>
      <c r="H1138"/>
      <c r="I1138"/>
      <c r="J1138"/>
      <c r="K1138">
        <f>IFERROR(ROUND(D1138-MAX(I1138,0)*03_Assumptions!$B$37,0),"")</f>
      </c>
      <c r="L1138">
        <v>0</v>
      </c>
      <c r="M1138"/>
      <c r="N1138">
        <v>3</v>
      </c>
      <c r="O1138"/>
      <c r="P1138"/>
      <c r="Q1138"/>
      <c r="R1138" t="inlineStr">
        <is>
          <t xml:space="preserve">Milanuncios</t>
        </is>
      </c>
    </row>
    <row r="1139">
      <c r="A1139" t="inlineStr">
        <is>
          <t xml:space="preserve">MIL-557693928</t>
        </is>
      </c>
      <c r="B1139" t="inlineStr">
        <is>
          <t xml:space="preserve">Granada Capital</t>
        </is>
      </c>
      <c r="C1139" t="inlineStr">
        <is>
          <t xml:space="preserve">Granada</t>
        </is>
      </c>
      <c r="D1139">
        <v>275</v>
      </c>
      <c r="E1139"/>
      <c r="F1139"/>
      <c r="G1139"/>
      <c r="H1139"/>
      <c r="I1139"/>
      <c r="J1139"/>
      <c r="K1139">
        <f>IFERROR(ROUND(D1139-MAX(I1139,0)*03_Assumptions!$B$37,0),"")</f>
      </c>
      <c r="L1139">
        <v>0</v>
      </c>
      <c r="M1139"/>
      <c r="N1139">
        <v>3</v>
      </c>
      <c r="O1139"/>
      <c r="P1139"/>
      <c r="Q1139"/>
      <c r="R1139" t="inlineStr">
        <is>
          <t xml:space="preserve">Milanuncios</t>
        </is>
      </c>
    </row>
    <row r="1140">
      <c r="A1140" t="inlineStr">
        <is>
          <t xml:space="preserve">MIL-611894925</t>
        </is>
      </c>
      <c r="B1140" t="inlineStr">
        <is>
          <t xml:space="preserve">Avenida de Barcelona - C. Julio Pellicer</t>
        </is>
      </c>
      <c r="C1140" t="inlineStr">
        <is>
          <t xml:space="preserve">Córdoba</t>
        </is>
      </c>
      <c r="D1140">
        <v>250</v>
      </c>
      <c r="E1140"/>
      <c r="F1140"/>
      <c r="G1140"/>
      <c r="H1140"/>
      <c r="I1140"/>
      <c r="J1140"/>
      <c r="K1140">
        <f>IFERROR(ROUND(D1140-MAX(I1140,0)*03_Assumptions!$B$37,0),"")</f>
      </c>
      <c r="L1140">
        <v>0</v>
      </c>
      <c r="M1140"/>
      <c r="N1140">
        <v>3</v>
      </c>
      <c r="O1140"/>
      <c r="P1140"/>
      <c r="Q1140"/>
      <c r="R1140" t="inlineStr">
        <is>
          <t xml:space="preserve">Milanuncios</t>
        </is>
      </c>
    </row>
    <row r="1141">
      <c r="A1141" t="inlineStr">
        <is>
          <t xml:space="preserve">MIL-563125437</t>
        </is>
      </c>
      <c r="B1141" t="inlineStr">
        <is>
          <t xml:space="preserve">Burjassot</t>
        </is>
      </c>
      <c r="C1141" t="inlineStr">
        <is>
          <t xml:space="preserve">Burjassot</t>
        </is>
      </c>
      <c r="D1141">
        <v>600</v>
      </c>
      <c r="E1141"/>
      <c r="F1141"/>
      <c r="G1141"/>
      <c r="H1141"/>
      <c r="I1141"/>
      <c r="J1141"/>
      <c r="K1141">
        <f>IFERROR(ROUND(D1141-MAX(I1141,0)*03_Assumptions!$B$37,0),"")</f>
      </c>
      <c r="L1141">
        <v>0</v>
      </c>
      <c r="M1141"/>
      <c r="N1141">
        <v>3</v>
      </c>
      <c r="O1141"/>
      <c r="P1141"/>
      <c r="Q1141"/>
      <c r="R1141" t="inlineStr">
        <is>
          <t xml:space="preserve">Milanuncios</t>
        </is>
      </c>
    </row>
    <row r="1142">
      <c r="A1142" t="inlineStr">
        <is>
          <t xml:space="preserve">MIL-609277859</t>
        </is>
      </c>
      <c r="B1142" t="inlineStr">
        <is>
          <t xml:space="preserve">Trabajador busca habitación</t>
        </is>
      </c>
      <c r="C1142" t="inlineStr">
        <is>
          <t xml:space="preserve">Granada</t>
        </is>
      </c>
      <c r="D1142">
        <v>0</v>
      </c>
      <c r="E1142"/>
      <c r="F1142"/>
      <c r="G1142"/>
      <c r="H1142"/>
      <c r="I1142"/>
      <c r="J1142"/>
      <c r="K1142">
        <f>IFERROR(ROUND(D1142-MAX(I1142,0)*03_Assumptions!$B$37,0),"")</f>
      </c>
      <c r="L1142">
        <v>0</v>
      </c>
      <c r="M1142"/>
      <c r="N1142">
        <v>3</v>
      </c>
      <c r="O1142"/>
      <c r="P1142"/>
      <c r="Q1142"/>
      <c r="R1142" t="inlineStr">
        <is>
          <t xml:space="preserve">Milanuncios</t>
        </is>
      </c>
    </row>
    <row r="1143">
      <c r="A1143" t="inlineStr">
        <is>
          <t xml:space="preserve">MIL-609639699</t>
        </is>
      </c>
      <c r="B1143" t="inlineStr">
        <is>
          <t xml:space="preserve">Parque Cruz Conde</t>
        </is>
      </c>
      <c r="C1143" t="inlineStr">
        <is>
          <t xml:space="preserve">Córdoba</t>
        </is>
      </c>
      <c r="D1143">
        <v>188</v>
      </c>
      <c r="E1143"/>
      <c r="F1143"/>
      <c r="G1143"/>
      <c r="H1143"/>
      <c r="I1143"/>
      <c r="J1143"/>
      <c r="K1143">
        <f>IFERROR(ROUND(D1143-MAX(I1143,0)*03_Assumptions!$B$37,0),"")</f>
      </c>
      <c r="L1143">
        <v>0</v>
      </c>
      <c r="M1143"/>
      <c r="N1143">
        <v>3</v>
      </c>
      <c r="O1143"/>
      <c r="P1143"/>
      <c r="Q1143"/>
      <c r="R1143" t="inlineStr">
        <is>
          <t xml:space="preserve">Milanuncios</t>
        </is>
      </c>
    </row>
    <row r="1144">
      <c r="A1144" t="inlineStr">
        <is>
          <t xml:space="preserve">MIL-611324003</t>
        </is>
      </c>
      <c r="B1144" t="inlineStr">
        <is>
          <t xml:space="preserve">Bulevar</t>
        </is>
      </c>
      <c r="C1144" t="inlineStr">
        <is>
          <t xml:space="preserve">Jaén</t>
        </is>
      </c>
      <c r="D1144">
        <v>225</v>
      </c>
      <c r="E1144"/>
      <c r="F1144"/>
      <c r="G1144"/>
      <c r="H1144"/>
      <c r="I1144"/>
      <c r="J1144"/>
      <c r="K1144">
        <f>IFERROR(ROUND(D1144-MAX(I1144,0)*03_Assumptions!$B$37,0),"")</f>
      </c>
      <c r="L1144">
        <v>0</v>
      </c>
      <c r="M1144"/>
      <c r="N1144">
        <v>3</v>
      </c>
      <c r="O1144"/>
      <c r="P1144"/>
      <c r="Q1144"/>
      <c r="R1144" t="inlineStr">
        <is>
          <t xml:space="preserve">Milanuncios</t>
        </is>
      </c>
    </row>
    <row r="1145">
      <c r="A1145" t="inlineStr">
        <is>
          <t xml:space="preserve">MIL-611755541</t>
        </is>
      </c>
      <c r="B1145" t="inlineStr">
        <is>
          <t xml:space="preserve">Cartuja - C. Periodista Luis de Vicente</t>
        </is>
      </c>
      <c r="C1145" t="inlineStr">
        <is>
          <t xml:space="preserve">Granada</t>
        </is>
      </c>
      <c r="D1145">
        <v>220</v>
      </c>
      <c r="E1145"/>
      <c r="F1145"/>
      <c r="G1145"/>
      <c r="H1145"/>
      <c r="I1145"/>
      <c r="J1145"/>
      <c r="K1145">
        <f>IFERROR(ROUND(D1145-MAX(I1145,0)*03_Assumptions!$B$37,0),"")</f>
      </c>
      <c r="L1145">
        <v>0</v>
      </c>
      <c r="M1145"/>
      <c r="N1145">
        <v>3</v>
      </c>
      <c r="O1145"/>
      <c r="P1145"/>
      <c r="Q1145"/>
      <c r="R1145" t="inlineStr">
        <is>
          <t xml:space="preserve">Milanuncios</t>
        </is>
      </c>
    </row>
    <row r="1146">
      <c r="A1146" t="inlineStr">
        <is>
          <t xml:space="preserve">MIL-505790062</t>
        </is>
      </c>
      <c r="B1146" t="inlineStr">
        <is>
          <t xml:space="preserve">Centro - C. Obispo Hurtado</t>
        </is>
      </c>
      <c r="C1146" t="inlineStr">
        <is>
          <t xml:space="preserve">Granada</t>
        </is>
      </c>
      <c r="D1146">
        <v>395</v>
      </c>
      <c r="E1146"/>
      <c r="F1146"/>
      <c r="G1146"/>
      <c r="H1146"/>
      <c r="I1146"/>
      <c r="J1146"/>
      <c r="K1146">
        <f>IFERROR(ROUND(D1146-MAX(I1146,0)*03_Assumptions!$B$37,0),"")</f>
      </c>
      <c r="L1146">
        <v>0</v>
      </c>
      <c r="M1146"/>
      <c r="N1146">
        <v>3</v>
      </c>
      <c r="O1146"/>
      <c r="P1146"/>
      <c r="Q1146"/>
      <c r="R1146" t="inlineStr">
        <is>
          <t xml:space="preserve">Milanuncios</t>
        </is>
      </c>
    </row>
    <row r="1147">
      <c r="A1147" t="inlineStr">
        <is>
          <t xml:space="preserve">MIL-612027802</t>
        </is>
      </c>
      <c r="B1147" t="inlineStr">
        <is>
          <t xml:space="preserve">Teatinos - Av. Plutarco</t>
        </is>
      </c>
      <c r="C1147" t="inlineStr">
        <is>
          <t xml:space="preserve">Málaga</t>
        </is>
      </c>
      <c r="D1147">
        <v>255</v>
      </c>
      <c r="E1147"/>
      <c r="F1147"/>
      <c r="G1147"/>
      <c r="H1147"/>
      <c r="I1147"/>
      <c r="J1147"/>
      <c r="K1147">
        <f>IFERROR(ROUND(D1147-MAX(I1147,0)*03_Assumptions!$B$37,0),"")</f>
      </c>
      <c r="L1147">
        <v>0</v>
      </c>
      <c r="M1147"/>
      <c r="N1147">
        <v>3</v>
      </c>
      <c r="O1147"/>
      <c r="P1147"/>
      <c r="Q1147"/>
      <c r="R1147" t="inlineStr">
        <is>
          <t xml:space="preserve">Milanuncios</t>
        </is>
      </c>
    </row>
    <row r="1148">
      <c r="A1148" t="inlineStr">
        <is>
          <t xml:space="preserve">MIL-611905885</t>
        </is>
      </c>
      <c r="B1148" t="inlineStr">
        <is>
          <t xml:space="preserve">zona - C. Concepción</t>
        </is>
      </c>
      <c r="C1148" t="inlineStr">
        <is>
          <t xml:space="preserve">Los Morenos</t>
        </is>
      </c>
      <c r="D1148">
        <v>1000</v>
      </c>
      <c r="E1148"/>
      <c r="F1148"/>
      <c r="G1148"/>
      <c r="H1148"/>
      <c r="I1148"/>
      <c r="J1148"/>
      <c r="K1148">
        <f>IFERROR(ROUND(D1148-MAX(I1148,0)*03_Assumptions!$B$37,0),"")</f>
      </c>
      <c r="L1148">
        <v>0</v>
      </c>
      <c r="M1148"/>
      <c r="N1148">
        <v>3</v>
      </c>
      <c r="O1148"/>
      <c r="P1148"/>
      <c r="Q1148"/>
      <c r="R1148" t="inlineStr">
        <is>
          <t xml:space="preserve">Milanuncios</t>
        </is>
      </c>
    </row>
    <row r="1149">
      <c r="A1149" t="inlineStr">
        <is>
          <t xml:space="preserve">MIL-606526000</t>
        </is>
      </c>
      <c r="B1149" t="inlineStr">
        <is>
          <t xml:space="preserve">Madrid Capital</t>
        </is>
      </c>
      <c r="C1149" t="inlineStr">
        <is>
          <t xml:space="preserve">Madrid</t>
        </is>
      </c>
      <c r="D1149">
        <v>550</v>
      </c>
      <c r="E1149"/>
      <c r="F1149"/>
      <c r="G1149">
        <v>34</v>
      </c>
      <c r="H1149"/>
      <c r="I1149"/>
      <c r="J1149"/>
      <c r="K1149">
        <f>IFERROR(ROUND(D1149-MAX(I1149,0)*03_Assumptions!$B$37,0),"")</f>
      </c>
      <c r="L1149">
        <v>0</v>
      </c>
      <c r="M1149"/>
      <c r="N1149">
        <v>3</v>
      </c>
      <c r="O1149"/>
      <c r="P1149"/>
      <c r="Q1149"/>
      <c r="R1149" t="inlineStr">
        <is>
          <t xml:space="preserve">Milanuncios</t>
        </is>
      </c>
    </row>
    <row r="1150">
      <c r="A1150" t="inlineStr">
        <is>
          <t xml:space="preserve">MIL-611180965</t>
        </is>
      </c>
      <c r="B1150" t="inlineStr">
        <is>
          <t xml:space="preserve">Camino Ronda</t>
        </is>
      </c>
      <c r="C1150" t="inlineStr">
        <is>
          <t xml:space="preserve">Granada</t>
        </is>
      </c>
      <c r="D1150">
        <v>280</v>
      </c>
      <c r="E1150"/>
      <c r="F1150"/>
      <c r="G1150"/>
      <c r="H1150"/>
      <c r="I1150"/>
      <c r="J1150"/>
      <c r="K1150">
        <f>IFERROR(ROUND(D1150-MAX(I1150,0)*03_Assumptions!$B$37,0),"")</f>
      </c>
      <c r="L1150">
        <v>0</v>
      </c>
      <c r="M1150"/>
      <c r="N1150">
        <v>3</v>
      </c>
      <c r="O1150"/>
      <c r="P1150"/>
      <c r="Q1150"/>
      <c r="R1150" t="inlineStr">
        <is>
          <t xml:space="preserve">Milanuncios</t>
        </is>
      </c>
    </row>
    <row r="1151">
      <c r="A1151" t="inlineStr">
        <is>
          <t xml:space="preserve">MIL-516444702</t>
        </is>
      </c>
      <c r="B1151" t="inlineStr">
        <is>
          <t xml:space="preserve">Barcelona Capital</t>
        </is>
      </c>
      <c r="C1151" t="inlineStr">
        <is>
          <t xml:space="preserve">Barcelona</t>
        </is>
      </c>
      <c r="D1151">
        <v>825</v>
      </c>
      <c r="E1151"/>
      <c r="F1151"/>
      <c r="G1151"/>
      <c r="H1151"/>
      <c r="I1151"/>
      <c r="J1151"/>
      <c r="K1151">
        <f>IFERROR(ROUND(D1151-MAX(I1151,0)*03_Assumptions!$B$37,0),"")</f>
      </c>
      <c r="L1151">
        <v>0</v>
      </c>
      <c r="M1151"/>
      <c r="N1151">
        <v>3</v>
      </c>
      <c r="O1151"/>
      <c r="P1151"/>
      <c r="Q1151"/>
      <c r="R1151" t="inlineStr">
        <is>
          <t xml:space="preserve">Milanuncios</t>
        </is>
      </c>
    </row>
    <row r="1152">
      <c r="A1152" t="inlineStr">
        <is>
          <t xml:space="preserve">MIL-610791468</t>
        </is>
      </c>
      <c r="B1152" t="inlineStr">
        <is>
          <t xml:space="preserve">Zona Hospital - C. Hellín</t>
        </is>
      </c>
      <c r="C1152" t="inlineStr">
        <is>
          <t xml:space="preserve">Albacete</t>
        </is>
      </c>
      <c r="D1152">
        <v>250</v>
      </c>
      <c r="E1152"/>
      <c r="F1152"/>
      <c r="G1152"/>
      <c r="H1152"/>
      <c r="I1152"/>
      <c r="J1152"/>
      <c r="K1152">
        <f>IFERROR(ROUND(D1152-MAX(I1152,0)*03_Assumptions!$B$37,0),"")</f>
      </c>
      <c r="L1152">
        <v>0</v>
      </c>
      <c r="M1152"/>
      <c r="N1152">
        <v>3</v>
      </c>
      <c r="O1152"/>
      <c r="P1152"/>
      <c r="Q1152" t="inlineStr">
        <is>
          <t xml:space="preserve">TENANTED</t>
        </is>
      </c>
      <c r="R1152" t="inlineStr">
        <is>
          <t xml:space="preserve">Milanuncios</t>
        </is>
      </c>
    </row>
    <row r="1153">
      <c r="A1153" t="inlineStr">
        <is>
          <t xml:space="preserve">MIL-585121078</t>
        </is>
      </c>
      <c r="B1153" t="inlineStr">
        <is>
          <t xml:space="preserve">Burjassot</t>
        </is>
      </c>
      <c r="C1153" t="inlineStr">
        <is>
          <t xml:space="preserve">Burjassot</t>
        </is>
      </c>
      <c r="D1153">
        <v>500</v>
      </c>
      <c r="E1153"/>
      <c r="F1153"/>
      <c r="G1153"/>
      <c r="H1153"/>
      <c r="I1153"/>
      <c r="J1153"/>
      <c r="K1153">
        <f>IFERROR(ROUND(D1153-MAX(I1153,0)*03_Assumptions!$B$37,0),"")</f>
      </c>
      <c r="L1153">
        <v>0</v>
      </c>
      <c r="M1153"/>
      <c r="N1153">
        <v>3</v>
      </c>
      <c r="O1153"/>
      <c r="P1153"/>
      <c r="Q1153"/>
      <c r="R1153" t="inlineStr">
        <is>
          <t xml:space="preserve">Milanuncios</t>
        </is>
      </c>
    </row>
    <row r="1154">
      <c r="A1154" t="inlineStr">
        <is>
          <t xml:space="preserve">MIL-601063558</t>
        </is>
      </c>
      <c r="B1154" t="inlineStr">
        <is>
          <t xml:space="preserve">Centro - P.º de la Florida</t>
        </is>
      </c>
      <c r="C1154" t="inlineStr">
        <is>
          <t xml:space="preserve">Soria</t>
        </is>
      </c>
      <c r="D1154">
        <v>290</v>
      </c>
      <c r="E1154"/>
      <c r="F1154"/>
      <c r="G1154"/>
      <c r="H1154"/>
      <c r="I1154"/>
      <c r="J1154"/>
      <c r="K1154">
        <f>IFERROR(ROUND(D1154-MAX(I1154,0)*03_Assumptions!$B$37,0),"")</f>
      </c>
      <c r="L1154">
        <v>0</v>
      </c>
      <c r="M1154"/>
      <c r="N1154">
        <v>3</v>
      </c>
      <c r="O1154"/>
      <c r="P1154"/>
      <c r="Q1154"/>
      <c r="R1154" t="inlineStr">
        <is>
          <t xml:space="preserve">Milanuncios</t>
        </is>
      </c>
    </row>
    <row r="1155">
      <c r="A1155" t="inlineStr">
        <is>
          <t xml:space="preserve">MIL-551461601</t>
        </is>
      </c>
      <c r="B1155" t="inlineStr">
        <is>
          <t xml:space="preserve">Altabix Barrio - Av. d'Alacant</t>
        </is>
      </c>
      <c r="C1155" t="inlineStr">
        <is>
          <t xml:space="preserve">Elche</t>
        </is>
      </c>
      <c r="D1155">
        <v>220</v>
      </c>
      <c r="E1155"/>
      <c r="F1155"/>
      <c r="G1155"/>
      <c r="H1155"/>
      <c r="I1155"/>
      <c r="J1155"/>
      <c r="K1155">
        <f>IFERROR(ROUND(D1155-MAX(I1155,0)*03_Assumptions!$B$37,0),"")</f>
      </c>
      <c r="L1155">
        <v>0</v>
      </c>
      <c r="M1155"/>
      <c r="N1155">
        <v>3</v>
      </c>
      <c r="O1155"/>
      <c r="P1155"/>
      <c r="Q1155"/>
      <c r="R1155" t="inlineStr">
        <is>
          <t xml:space="preserve">Milanuncios</t>
        </is>
      </c>
    </row>
    <row r="1156">
      <c r="A1156" t="inlineStr">
        <is>
          <t xml:space="preserve">MIL-546164252</t>
        </is>
      </c>
      <c r="B1156" t="inlineStr">
        <is>
          <t xml:space="preserve">INSTITUTOS  - C. Sevilla</t>
        </is>
      </c>
      <c r="C1156" t="inlineStr">
        <is>
          <t xml:space="preserve">Ronda</t>
        </is>
      </c>
      <c r="D1156">
        <v>180</v>
      </c>
      <c r="E1156"/>
      <c r="F1156"/>
      <c r="G1156"/>
      <c r="H1156"/>
      <c r="I1156"/>
      <c r="J1156"/>
      <c r="K1156">
        <f>IFERROR(ROUND(D1156-MAX(I1156,0)*03_Assumptions!$B$37,0),"")</f>
      </c>
      <c r="L1156">
        <v>0</v>
      </c>
      <c r="M1156"/>
      <c r="N1156">
        <v>3</v>
      </c>
      <c r="O1156"/>
      <c r="P1156"/>
      <c r="Q1156"/>
      <c r="R1156" t="inlineStr">
        <is>
          <t xml:space="preserve">Milanuncios</t>
        </is>
      </c>
    </row>
    <row r="1157">
      <c r="A1157" t="inlineStr">
        <is>
          <t xml:space="preserve">MIL-542654801</t>
        </is>
      </c>
      <c r="B1157" t="inlineStr">
        <is>
          <t xml:space="preserve">Lamas de Prado - Rúa Serra Gañidoira</t>
        </is>
      </c>
      <c r="C1157" t="inlineStr">
        <is>
          <t xml:space="preserve">Lugo</t>
        </is>
      </c>
      <c r="D1157">
        <v>385</v>
      </c>
      <c r="E1157"/>
      <c r="F1157"/>
      <c r="G1157"/>
      <c r="H1157"/>
      <c r="I1157"/>
      <c r="J1157"/>
      <c r="K1157">
        <f>IFERROR(ROUND(D1157-MAX(I1157,0)*03_Assumptions!$B$37,0),"")</f>
      </c>
      <c r="L1157">
        <v>0</v>
      </c>
      <c r="M1157"/>
      <c r="N1157">
        <v>3</v>
      </c>
      <c r="O1157"/>
      <c r="P1157"/>
      <c r="Q1157"/>
      <c r="R1157" t="inlineStr">
        <is>
          <t xml:space="preserve">Milanuncios</t>
        </is>
      </c>
    </row>
    <row r="1158">
      <c r="A1158" t="inlineStr">
        <is>
          <t xml:space="preserve">MIL-612005929</t>
        </is>
      </c>
      <c r="B1158" t="inlineStr">
        <is>
          <t xml:space="preserve">Facultad de Ciencias - Cam. de Ronda</t>
        </is>
      </c>
      <c r="C1158" t="inlineStr">
        <is>
          <t xml:space="preserve">Granada</t>
        </is>
      </c>
      <c r="D1158">
        <v>250</v>
      </c>
      <c r="E1158"/>
      <c r="F1158"/>
      <c r="G1158"/>
      <c r="H1158"/>
      <c r="I1158"/>
      <c r="J1158"/>
      <c r="K1158">
        <f>IFERROR(ROUND(D1158-MAX(I1158,0)*03_Assumptions!$B$37,0),"")</f>
      </c>
      <c r="L1158">
        <v>0</v>
      </c>
      <c r="M1158"/>
      <c r="N1158">
        <v>3</v>
      </c>
      <c r="O1158"/>
      <c r="P1158"/>
      <c r="Q1158"/>
      <c r="R1158" t="inlineStr">
        <is>
          <t xml:space="preserve">Milanuncios</t>
        </is>
      </c>
    </row>
    <row r="1159">
      <c r="A1159" t="inlineStr">
        <is>
          <t xml:space="preserve">MIL-611892145</t>
        </is>
      </c>
      <c r="B1159" t="inlineStr">
        <is>
          <t xml:space="preserve">El Matorral - C. Tabajoste</t>
        </is>
      </c>
      <c r="C1159" t="inlineStr">
        <is>
          <t xml:space="preserve">El Matorral</t>
        </is>
      </c>
      <c r="D1159">
        <v>400</v>
      </c>
      <c r="E1159"/>
      <c r="F1159"/>
      <c r="G1159"/>
      <c r="H1159"/>
      <c r="I1159"/>
      <c r="J1159"/>
      <c r="K1159">
        <f>IFERROR(ROUND(D1159-MAX(I1159,0)*03_Assumptions!$B$37,0),"")</f>
      </c>
      <c r="L1159">
        <v>0</v>
      </c>
      <c r="M1159"/>
      <c r="N1159">
        <v>3</v>
      </c>
      <c r="O1159"/>
      <c r="P1159"/>
      <c r="Q1159"/>
      <c r="R1159" t="inlineStr">
        <is>
          <t xml:space="preserve">Milanuncios</t>
        </is>
      </c>
    </row>
    <row r="1160">
      <c r="A1160" t="inlineStr">
        <is>
          <t xml:space="preserve">MIL-611615206</t>
        </is>
      </c>
      <c r="B1160" t="inlineStr">
        <is>
          <t xml:space="preserve">Ciudad Jardín - C. Infanta Doña María</t>
        </is>
      </c>
      <c r="C1160" t="inlineStr">
        <is>
          <t xml:space="preserve">Córdoba</t>
        </is>
      </c>
      <c r="D1160">
        <v>170</v>
      </c>
      <c r="E1160"/>
      <c r="F1160"/>
      <c r="G1160"/>
      <c r="H1160"/>
      <c r="I1160"/>
      <c r="J1160"/>
      <c r="K1160">
        <f>IFERROR(ROUND(D1160-MAX(I1160,0)*03_Assumptions!$B$37,0),"")</f>
      </c>
      <c r="L1160">
        <v>0</v>
      </c>
      <c r="M1160"/>
      <c r="N1160">
        <v>3</v>
      </c>
      <c r="O1160"/>
      <c r="P1160"/>
      <c r="Q1160"/>
      <c r="R1160" t="inlineStr">
        <is>
          <t xml:space="preserve">Milanuncios</t>
        </is>
      </c>
    </row>
    <row r="1161">
      <c r="A1161" t="inlineStr">
        <is>
          <t xml:space="preserve">MIL-600890364</t>
        </is>
      </c>
      <c r="B1161" t="inlineStr">
        <is>
          <t xml:space="preserve">Bilbao</t>
        </is>
      </c>
      <c r="C1161" t="inlineStr">
        <is>
          <t xml:space="preserve">Bilbao</t>
        </is>
      </c>
      <c r="D1161">
        <v>580</v>
      </c>
      <c r="E1161"/>
      <c r="F1161"/>
      <c r="G1161"/>
      <c r="H1161"/>
      <c r="I1161"/>
      <c r="J1161"/>
      <c r="K1161">
        <f>IFERROR(ROUND(D1161-MAX(I1161,0)*03_Assumptions!$B$37,0),"")</f>
      </c>
      <c r="L1161">
        <v>0</v>
      </c>
      <c r="M1161"/>
      <c r="N1161">
        <v>3</v>
      </c>
      <c r="O1161"/>
      <c r="P1161"/>
      <c r="Q1161"/>
      <c r="R1161" t="inlineStr">
        <is>
          <t xml:space="preserve">Milanuncios</t>
        </is>
      </c>
    </row>
    <row r="1162">
      <c r="A1162" t="inlineStr">
        <is>
          <t xml:space="preserve">MIL-610194522</t>
        </is>
      </c>
      <c r="B1162" t="inlineStr">
        <is>
          <t xml:space="preserve">Los Castros - C. Honduras</t>
        </is>
      </c>
      <c r="C1162" t="inlineStr">
        <is>
          <t xml:space="preserve">Santander</t>
        </is>
      </c>
      <c r="D1162">
        <v>300</v>
      </c>
      <c r="E1162"/>
      <c r="F1162"/>
      <c r="G1162"/>
      <c r="H1162"/>
      <c r="I1162"/>
      <c r="J1162"/>
      <c r="K1162">
        <f>IFERROR(ROUND(D1162-MAX(I1162,0)*03_Assumptions!$B$37,0),"")</f>
      </c>
      <c r="L1162">
        <v>0</v>
      </c>
      <c r="M1162"/>
      <c r="N1162">
        <v>3</v>
      </c>
      <c r="O1162"/>
      <c r="P1162"/>
      <c r="Q1162"/>
      <c r="R1162" t="inlineStr">
        <is>
          <t xml:space="preserve">Milanuncios</t>
        </is>
      </c>
    </row>
    <row r="1163">
      <c r="A1163" t="inlineStr">
        <is>
          <t xml:space="preserve">MIL-526230054</t>
        </is>
      </c>
      <c r="B1163" t="inlineStr">
        <is>
          <t xml:space="preserve">Centro</t>
        </is>
      </c>
      <c r="C1163" t="inlineStr">
        <is>
          <t xml:space="preserve">Cuenca</t>
        </is>
      </c>
      <c r="D1163">
        <v>135000</v>
      </c>
      <c r="E1163"/>
      <c r="F1163"/>
      <c r="G1163"/>
      <c r="H1163"/>
      <c r="I1163"/>
      <c r="J1163"/>
      <c r="K1163">
        <f>IFERROR(ROUND(D1163-MAX(I1163,0)*03_Assumptions!$B$37,0),"")</f>
      </c>
      <c r="L1163">
        <v>0</v>
      </c>
      <c r="M1163"/>
      <c r="N1163">
        <v>3</v>
      </c>
      <c r="O1163"/>
      <c r="P1163"/>
      <c r="Q1163"/>
      <c r="R1163" t="inlineStr">
        <is>
          <t xml:space="preserve">Milanuncios</t>
        </is>
      </c>
    </row>
    <row r="1164">
      <c r="A1164" t="inlineStr">
        <is>
          <t xml:space="preserve">MIL-611895622</t>
        </is>
      </c>
      <c r="B1164" t="inlineStr">
        <is>
          <t xml:space="preserve">Fuente del Oro - C. San Cosme</t>
        </is>
      </c>
      <c r="C1164" t="inlineStr">
        <is>
          <t xml:space="preserve">Cuenca</t>
        </is>
      </c>
      <c r="D1164">
        <v>250</v>
      </c>
      <c r="E1164"/>
      <c r="F1164"/>
      <c r="G1164"/>
      <c r="H1164"/>
      <c r="I1164"/>
      <c r="J1164"/>
      <c r="K1164">
        <f>IFERROR(ROUND(D1164-MAX(I1164,0)*03_Assumptions!$B$37,0),"")</f>
      </c>
      <c r="L1164">
        <v>0</v>
      </c>
      <c r="M1164"/>
      <c r="N1164">
        <v>3</v>
      </c>
      <c r="O1164"/>
      <c r="P1164"/>
      <c r="Q1164"/>
      <c r="R1164" t="inlineStr">
        <is>
          <t xml:space="preserve">Milanuncios</t>
        </is>
      </c>
    </row>
    <row r="1165">
      <c r="A1165" t="inlineStr">
        <is>
          <t xml:space="preserve">MIL-611768123</t>
        </is>
      </c>
      <c r="B1165" t="inlineStr">
        <is>
          <t xml:space="preserve">Centro</t>
        </is>
      </c>
      <c r="C1165" t="inlineStr">
        <is>
          <t xml:space="preserve">Elche</t>
        </is>
      </c>
      <c r="D1165">
        <v>260</v>
      </c>
      <c r="E1165"/>
      <c r="F1165"/>
      <c r="G1165"/>
      <c r="H1165"/>
      <c r="I1165"/>
      <c r="J1165"/>
      <c r="K1165">
        <f>IFERROR(ROUND(D1165-MAX(I1165,0)*03_Assumptions!$B$37,0),"")</f>
      </c>
      <c r="L1165">
        <v>0</v>
      </c>
      <c r="M1165"/>
      <c r="N1165">
        <v>3</v>
      </c>
      <c r="O1165"/>
      <c r="P1165"/>
      <c r="Q1165"/>
      <c r="R1165" t="inlineStr">
        <is>
          <t xml:space="preserve">Milanuncios</t>
        </is>
      </c>
    </row>
    <row r="1166">
      <c r="A1166" t="inlineStr">
        <is>
          <t xml:space="preserve">MIL-611316281</t>
        </is>
      </c>
      <c r="B1166" t="inlineStr">
        <is>
          <t xml:space="preserve">Universidad</t>
        </is>
      </c>
      <c r="C1166" t="inlineStr">
        <is>
          <t xml:space="preserve">Castellón de la Plana</t>
        </is>
      </c>
      <c r="D1166">
        <v>787</v>
      </c>
      <c r="E1166"/>
      <c r="F1166"/>
      <c r="G1166"/>
      <c r="H1166"/>
      <c r="I1166"/>
      <c r="J1166"/>
      <c r="K1166">
        <f>IFERROR(ROUND(D1166-MAX(I1166,0)*03_Assumptions!$B$37,0),"")</f>
      </c>
      <c r="L1166">
        <v>0</v>
      </c>
      <c r="M1166"/>
      <c r="N1166">
        <v>3</v>
      </c>
      <c r="O1166"/>
      <c r="P1166"/>
      <c r="Q1166"/>
      <c r="R1166" t="inlineStr">
        <is>
          <t xml:space="preserve">Milanuncios</t>
        </is>
      </c>
    </row>
    <row r="1167">
      <c r="A1167" t="inlineStr">
        <is>
          <t xml:space="preserve">MIL-560501648</t>
        </is>
      </c>
      <c r="B1167" t="inlineStr">
        <is>
          <t xml:space="preserve">Los Angeles - C. Campogris</t>
        </is>
      </c>
      <c r="C1167" t="inlineStr">
        <is>
          <t xml:space="preserve">Almería</t>
        </is>
      </c>
      <c r="D1167">
        <v>265</v>
      </c>
      <c r="E1167"/>
      <c r="F1167"/>
      <c r="G1167"/>
      <c r="H1167"/>
      <c r="I1167"/>
      <c r="J1167"/>
      <c r="K1167">
        <f>IFERROR(ROUND(D1167-MAX(I1167,0)*03_Assumptions!$B$37,0),"")</f>
      </c>
      <c r="L1167">
        <v>0</v>
      </c>
      <c r="M1167"/>
      <c r="N1167">
        <v>3</v>
      </c>
      <c r="O1167"/>
      <c r="P1167" t="inlineStr">
        <is>
          <t xml:space="preserve">Las habitaciones con este nivel de acabado y ubicación vuelan. No dejes pasar la oportunidad</t>
        </is>
      </c>
      <c r="Q1167"/>
      <c r="R1167" t="inlineStr">
        <is>
          <t xml:space="preserve">Milanuncios</t>
        </is>
      </c>
    </row>
    <row r="1168">
      <c r="A1168" t="inlineStr">
        <is>
          <t xml:space="preserve">MIL-522470603</t>
        </is>
      </c>
      <c r="B1168" t="inlineStr">
        <is>
          <t xml:space="preserve">Zaidin - C. Ecuador</t>
        </is>
      </c>
      <c r="C1168" t="inlineStr">
        <is>
          <t xml:space="preserve">Granada</t>
        </is>
      </c>
      <c r="D1168">
        <v>300</v>
      </c>
      <c r="E1168"/>
      <c r="F1168"/>
      <c r="G1168"/>
      <c r="H1168"/>
      <c r="I1168"/>
      <c r="J1168"/>
      <c r="K1168">
        <f>IFERROR(ROUND(D1168-MAX(I1168,0)*03_Assumptions!$B$37,0),"")</f>
      </c>
      <c r="L1168">
        <v>0</v>
      </c>
      <c r="M1168"/>
      <c r="N1168">
        <v>3</v>
      </c>
      <c r="O1168"/>
      <c r="P1168"/>
      <c r="Q1168"/>
      <c r="R1168" t="inlineStr">
        <is>
          <t xml:space="preserve">Milanuncios</t>
        </is>
      </c>
    </row>
    <row r="1169">
      <c r="A1169" t="inlineStr">
        <is>
          <t xml:space="preserve">MIL-606931264</t>
        </is>
      </c>
      <c r="B1169" t="inlineStr">
        <is>
          <t xml:space="preserve">Antonio Hurtado</t>
        </is>
      </c>
      <c r="C1169" t="inlineStr">
        <is>
          <t xml:space="preserve">Cáceres</t>
        </is>
      </c>
      <c r="D1169">
        <v>150</v>
      </c>
      <c r="E1169"/>
      <c r="F1169"/>
      <c r="G1169"/>
      <c r="H1169"/>
      <c r="I1169"/>
      <c r="J1169"/>
      <c r="K1169">
        <f>IFERROR(ROUND(D1169-MAX(I1169,0)*03_Assumptions!$B$37,0),"")</f>
      </c>
      <c r="L1169">
        <v>0</v>
      </c>
      <c r="M1169"/>
      <c r="N1169">
        <v>3</v>
      </c>
      <c r="O1169"/>
      <c r="P1169"/>
      <c r="Q1169"/>
      <c r="R1169" t="inlineStr">
        <is>
          <t xml:space="preserve">Milanuncios</t>
        </is>
      </c>
    </row>
    <row r="1170">
      <c r="A1170" t="inlineStr">
        <is>
          <t xml:space="preserve">MIL-518253872</t>
        </is>
      </c>
      <c r="B1170" t="inlineStr">
        <is>
          <t xml:space="preserve">Centro - Rúa de Ramón Cabanillas</t>
        </is>
      </c>
      <c r="C1170" t="inlineStr">
        <is>
          <t xml:space="preserve">Santiago de Compostela</t>
        </is>
      </c>
      <c r="D1170">
        <v>300</v>
      </c>
      <c r="E1170"/>
      <c r="F1170"/>
      <c r="G1170"/>
      <c r="H1170"/>
      <c r="I1170"/>
      <c r="J1170"/>
      <c r="K1170">
        <f>IFERROR(ROUND(D1170-MAX(I1170,0)*03_Assumptions!$B$37,0),"")</f>
      </c>
      <c r="L1170">
        <v>0</v>
      </c>
      <c r="M1170"/>
      <c r="N1170">
        <v>3</v>
      </c>
      <c r="O1170"/>
      <c r="P1170"/>
      <c r="Q1170"/>
      <c r="R1170" t="inlineStr">
        <is>
          <t xml:space="preserve">Milanuncios</t>
        </is>
      </c>
    </row>
    <row r="1171">
      <c r="A1171" t="inlineStr">
        <is>
          <t xml:space="preserve">MIL-560401984</t>
        </is>
      </c>
      <c r="B1171" t="inlineStr">
        <is>
          <t xml:space="preserve">General Davila - Av. de los Castros</t>
        </is>
      </c>
      <c r="C1171" t="inlineStr">
        <is>
          <t xml:space="preserve">Santander</t>
        </is>
      </c>
      <c r="D1171">
        <v>340</v>
      </c>
      <c r="E1171"/>
      <c r="F1171"/>
      <c r="G1171"/>
      <c r="H1171"/>
      <c r="I1171"/>
      <c r="J1171"/>
      <c r="K1171">
        <f>IFERROR(ROUND(D1171-MAX(I1171,0)*03_Assumptions!$B$37,0),"")</f>
      </c>
      <c r="L1171">
        <v>0</v>
      </c>
      <c r="M1171"/>
      <c r="N1171">
        <v>3</v>
      </c>
      <c r="O1171"/>
      <c r="P1171"/>
      <c r="Q1171"/>
      <c r="R1171" t="inlineStr">
        <is>
          <t xml:space="preserve">Milanuncios</t>
        </is>
      </c>
    </row>
    <row r="1172">
      <c r="A1172" t="inlineStr">
        <is>
          <t xml:space="preserve">MIL-508145213</t>
        </is>
      </c>
      <c r="B1172" t="inlineStr">
        <is>
          <t xml:space="preserve">Isla Chica</t>
        </is>
      </c>
      <c r="C1172" t="inlineStr">
        <is>
          <t xml:space="preserve">Huelva</t>
        </is>
      </c>
      <c r="D1172">
        <v>400</v>
      </c>
      <c r="E1172"/>
      <c r="F1172"/>
      <c r="G1172"/>
      <c r="H1172"/>
      <c r="I1172"/>
      <c r="J1172"/>
      <c r="K1172">
        <f>IFERROR(ROUND(D1172-MAX(I1172,0)*03_Assumptions!$B$37,0),"")</f>
      </c>
      <c r="L1172">
        <v>0</v>
      </c>
      <c r="M1172"/>
      <c r="N1172">
        <v>3</v>
      </c>
      <c r="O1172"/>
      <c r="P1172"/>
      <c r="Q1172"/>
      <c r="R1172" t="inlineStr">
        <is>
          <t xml:space="preserve">Milanuncios</t>
        </is>
      </c>
    </row>
    <row r="1173">
      <c r="A1173" t="inlineStr">
        <is>
          <t xml:space="preserve">MIL-611470196</t>
        </is>
      </c>
      <c r="B1173" t="inlineStr">
        <is>
          <t xml:space="preserve">Compañero de piso</t>
        </is>
      </c>
      <c r="C1173" t="inlineStr">
        <is>
          <t xml:space="preserve">Valencia</t>
        </is>
      </c>
      <c r="D1173">
        <v>500</v>
      </c>
      <c r="E1173"/>
      <c r="F1173"/>
      <c r="G1173"/>
      <c r="H1173"/>
      <c r="I1173"/>
      <c r="J1173"/>
      <c r="K1173">
        <f>IFERROR(ROUND(D1173-MAX(I1173,0)*03_Assumptions!$B$37,0),"")</f>
      </c>
      <c r="L1173">
        <v>0</v>
      </c>
      <c r="M1173"/>
      <c r="N1173">
        <v>3</v>
      </c>
      <c r="O1173"/>
      <c r="P1173"/>
      <c r="Q1173"/>
      <c r="R1173" t="inlineStr">
        <is>
          <t xml:space="preserve">Milanuncios</t>
        </is>
      </c>
    </row>
    <row r="1174">
      <c r="A1174" t="inlineStr">
        <is>
          <t xml:space="preserve">MIL-562720453</t>
        </is>
      </c>
      <c r="B1174" t="inlineStr">
        <is>
          <t xml:space="preserve">Collado Villalba</t>
        </is>
      </c>
      <c r="C1174" t="inlineStr">
        <is>
          <t xml:space="preserve">Collado Villalba</t>
        </is>
      </c>
      <c r="D1174">
        <v>375</v>
      </c>
      <c r="E1174"/>
      <c r="F1174"/>
      <c r="G1174"/>
      <c r="H1174"/>
      <c r="I1174"/>
      <c r="J1174"/>
      <c r="K1174">
        <f>IFERROR(ROUND(D1174-MAX(I1174,0)*03_Assumptions!$B$37,0),"")</f>
      </c>
      <c r="L1174">
        <v>0</v>
      </c>
      <c r="M1174"/>
      <c r="N1174">
        <v>3</v>
      </c>
      <c r="O1174"/>
      <c r="P1174"/>
      <c r="Q1174"/>
      <c r="R1174" t="inlineStr">
        <is>
          <t xml:space="preserve">Milanuncios</t>
        </is>
      </c>
    </row>
    <row r="1175">
      <c r="A1175" t="inlineStr">
        <is>
          <t xml:space="preserve">MIL-545821114</t>
        </is>
      </c>
      <c r="B1175" t="inlineStr">
        <is>
          <t xml:space="preserve">Burjassot</t>
        </is>
      </c>
      <c r="C1175" t="inlineStr">
        <is>
          <t xml:space="preserve">Burjassot</t>
        </is>
      </c>
      <c r="D1175">
        <v>400</v>
      </c>
      <c r="E1175"/>
      <c r="F1175"/>
      <c r="G1175"/>
      <c r="H1175"/>
      <c r="I1175"/>
      <c r="J1175"/>
      <c r="K1175">
        <f>IFERROR(ROUND(D1175-MAX(I1175,0)*03_Assumptions!$B$37,0),"")</f>
      </c>
      <c r="L1175">
        <v>0</v>
      </c>
      <c r="M1175"/>
      <c r="N1175">
        <v>3</v>
      </c>
      <c r="O1175"/>
      <c r="P1175" t="inlineStr">
        <is>
          <t xml:space="preserve">¡Ven a verlo antes que sea demasiado tarde!</t>
        </is>
      </c>
      <c r="Q1175" t="inlineStr">
        <is>
          <t xml:space="preserve">TENANTED</t>
        </is>
      </c>
      <c r="R1175" t="inlineStr">
        <is>
          <t xml:space="preserve">Milanuncios</t>
        </is>
      </c>
    </row>
    <row r="1176">
      <c r="A1176" t="inlineStr">
        <is>
          <t xml:space="preserve">MIL-612034139</t>
        </is>
      </c>
      <c r="B1176" t="inlineStr">
        <is>
          <t xml:space="preserve">Ondarreta - Av. de Leganés</t>
        </is>
      </c>
      <c r="C1176" t="inlineStr">
        <is>
          <t xml:space="preserve">Alcorcón</t>
        </is>
      </c>
      <c r="D1176">
        <v>450</v>
      </c>
      <c r="E1176"/>
      <c r="F1176"/>
      <c r="G1176"/>
      <c r="H1176"/>
      <c r="I1176"/>
      <c r="J1176"/>
      <c r="K1176">
        <f>IFERROR(ROUND(D1176-MAX(I1176,0)*03_Assumptions!$B$37,0),"")</f>
      </c>
      <c r="L1176">
        <v>0</v>
      </c>
      <c r="M1176"/>
      <c r="N1176">
        <v>3</v>
      </c>
      <c r="O1176"/>
      <c r="P1176"/>
      <c r="Q1176"/>
      <c r="R1176" t="inlineStr">
        <is>
          <t xml:space="preserve">Milanuncios</t>
        </is>
      </c>
    </row>
    <row r="1177">
      <c r="A1177" t="inlineStr">
        <is>
          <t xml:space="preserve">MIL-610415554</t>
        </is>
      </c>
      <c r="B1177" t="inlineStr">
        <is>
          <t xml:space="preserve">Casco Antiguo - Pl. del Mentidero</t>
        </is>
      </c>
      <c r="C1177" t="inlineStr">
        <is>
          <t xml:space="preserve">Cádiz</t>
        </is>
      </c>
      <c r="D1177">
        <v>300</v>
      </c>
      <c r="E1177"/>
      <c r="F1177"/>
      <c r="G1177"/>
      <c r="H1177"/>
      <c r="I1177"/>
      <c r="J1177"/>
      <c r="K1177">
        <f>IFERROR(ROUND(D1177-MAX(I1177,0)*03_Assumptions!$B$37,0),"")</f>
      </c>
      <c r="L1177">
        <v>0</v>
      </c>
      <c r="M1177"/>
      <c r="N1177">
        <v>3</v>
      </c>
      <c r="O1177"/>
      <c r="P1177"/>
      <c r="Q1177"/>
      <c r="R1177" t="inlineStr">
        <is>
          <t xml:space="preserve">Milanuncios</t>
        </is>
      </c>
    </row>
    <row r="1178">
      <c r="A1178" t="inlineStr">
        <is>
          <t xml:space="preserve">MIL-598092011</t>
        </is>
      </c>
      <c r="B1178" t="inlineStr">
        <is>
          <t xml:space="preserve">Leganés</t>
        </is>
      </c>
      <c r="C1178" t="inlineStr">
        <is>
          <t xml:space="preserve">Leganés</t>
        </is>
      </c>
      <c r="D1178">
        <v>385</v>
      </c>
      <c r="E1178"/>
      <c r="F1178"/>
      <c r="G1178"/>
      <c r="H1178"/>
      <c r="I1178"/>
      <c r="J1178"/>
      <c r="K1178">
        <f>IFERROR(ROUND(D1178-MAX(I1178,0)*03_Assumptions!$B$37,0),"")</f>
      </c>
      <c r="L1178">
        <v>0</v>
      </c>
      <c r="M1178"/>
      <c r="N1178">
        <v>3</v>
      </c>
      <c r="O1178"/>
      <c r="P1178"/>
      <c r="Q1178"/>
      <c r="R1178" t="inlineStr">
        <is>
          <t xml:space="preserve">Milanuncios</t>
        </is>
      </c>
    </row>
    <row r="1179">
      <c r="A1179" t="inlineStr">
        <is>
          <t xml:space="preserve">MIL-604019996</t>
        </is>
      </c>
      <c r="B1179" t="inlineStr">
        <is>
          <t xml:space="preserve">Madrid Capital</t>
        </is>
      </c>
      <c r="C1179" t="inlineStr">
        <is>
          <t xml:space="preserve">Madrid</t>
        </is>
      </c>
      <c r="D1179">
        <v>480</v>
      </c>
      <c r="E1179"/>
      <c r="F1179"/>
      <c r="G1179">
        <v>34</v>
      </c>
      <c r="H1179"/>
      <c r="I1179"/>
      <c r="J1179"/>
      <c r="K1179">
        <f>IFERROR(ROUND(D1179-MAX(I1179,0)*03_Assumptions!$B$37,0),"")</f>
      </c>
      <c r="L1179">
        <v>0</v>
      </c>
      <c r="M1179"/>
      <c r="N1179">
        <v>3</v>
      </c>
      <c r="O1179"/>
      <c r="P1179"/>
      <c r="Q1179"/>
      <c r="R1179" t="inlineStr">
        <is>
          <t xml:space="preserve">Milanuncios</t>
        </is>
      </c>
    </row>
    <row r="1180">
      <c r="A1180" t="inlineStr">
        <is>
          <t xml:space="preserve">MIL-487112845</t>
        </is>
      </c>
      <c r="B1180" t="inlineStr">
        <is>
          <t xml:space="preserve">Centro - C. Victorio</t>
        </is>
      </c>
      <c r="C1180" t="inlineStr">
        <is>
          <t xml:space="preserve">Murcia</t>
        </is>
      </c>
      <c r="D1180">
        <v>290</v>
      </c>
      <c r="E1180"/>
      <c r="F1180"/>
      <c r="G1180"/>
      <c r="H1180"/>
      <c r="I1180"/>
      <c r="J1180"/>
      <c r="K1180">
        <f>IFERROR(ROUND(D1180-MAX(I1180,0)*03_Assumptions!$B$37,0),"")</f>
      </c>
      <c r="L1180">
        <v>0</v>
      </c>
      <c r="M1180"/>
      <c r="N1180">
        <v>3</v>
      </c>
      <c r="O1180"/>
      <c r="P1180"/>
      <c r="Q1180"/>
      <c r="R1180" t="inlineStr">
        <is>
          <t xml:space="preserve">Milanuncios</t>
        </is>
      </c>
    </row>
    <row r="1181">
      <c r="A1181" t="inlineStr">
        <is>
          <t xml:space="preserve">MIL-493786050</t>
        </is>
      </c>
      <c r="B1181" t="inlineStr">
        <is>
          <t xml:space="preserve">ALQUILER PISO PLASENCIA C - Av. de la V</t>
        </is>
      </c>
      <c r="C1181" t="inlineStr">
        <is>
          <t xml:space="preserve">Plasencia</t>
        </is>
      </c>
      <c r="D1181">
        <v>150</v>
      </c>
      <c r="E1181"/>
      <c r="F1181"/>
      <c r="G1181"/>
      <c r="H1181"/>
      <c r="I1181"/>
      <c r="J1181"/>
      <c r="K1181">
        <f>IFERROR(ROUND(D1181-MAX(I1181,0)*03_Assumptions!$B$37,0),"")</f>
      </c>
      <c r="L1181">
        <v>0</v>
      </c>
      <c r="M1181"/>
      <c r="N1181">
        <v>3</v>
      </c>
      <c r="O1181"/>
      <c r="P1181"/>
      <c r="Q1181"/>
      <c r="R1181" t="inlineStr">
        <is>
          <t xml:space="preserve">Milanuncios</t>
        </is>
      </c>
    </row>
    <row r="1182">
      <c r="A1182" t="inlineStr">
        <is>
          <t xml:space="preserve">MIL-610790507</t>
        </is>
      </c>
      <c r="B1182" t="inlineStr">
        <is>
          <t xml:space="preserve">Tiro de Línea - C. Malvaloca</t>
        </is>
      </c>
      <c r="C1182" t="inlineStr">
        <is>
          <t xml:space="preserve">Sevilla</t>
        </is>
      </c>
      <c r="D1182">
        <v>300</v>
      </c>
      <c r="E1182"/>
      <c r="F1182"/>
      <c r="G1182"/>
      <c r="H1182"/>
      <c r="I1182"/>
      <c r="J1182"/>
      <c r="K1182">
        <f>IFERROR(ROUND(D1182-MAX(I1182,0)*03_Assumptions!$B$37,0),"")</f>
      </c>
      <c r="L1182">
        <v>0</v>
      </c>
      <c r="M1182"/>
      <c r="N1182">
        <v>3</v>
      </c>
      <c r="O1182"/>
      <c r="P1182"/>
      <c r="Q1182"/>
      <c r="R1182" t="inlineStr">
        <is>
          <t xml:space="preserve">Milanuncios</t>
        </is>
      </c>
    </row>
    <row r="1183">
      <c r="A1183" t="inlineStr">
        <is>
          <t xml:space="preserve">MIL-566517849</t>
        </is>
      </c>
      <c r="B1183" t="inlineStr">
        <is>
          <t xml:space="preserve">Santa Catalina - Carrer de Sant Pere</t>
        </is>
      </c>
      <c r="C1183" t="inlineStr">
        <is>
          <t xml:space="preserve">Palma de Mallorca</t>
        </is>
      </c>
      <c r="D1183">
        <v>382</v>
      </c>
      <c r="E1183"/>
      <c r="F1183"/>
      <c r="G1183"/>
      <c r="H1183"/>
      <c r="I1183"/>
      <c r="J1183"/>
      <c r="K1183">
        <f>IFERROR(ROUND(D1183-MAX(I1183,0)*03_Assumptions!$B$37,0),"")</f>
      </c>
      <c r="L1183">
        <v>0</v>
      </c>
      <c r="M1183"/>
      <c r="N1183">
        <v>3</v>
      </c>
      <c r="O1183"/>
      <c r="P1183"/>
      <c r="Q1183"/>
      <c r="R1183" t="inlineStr">
        <is>
          <t xml:space="preserve">Milanuncios</t>
        </is>
      </c>
    </row>
    <row r="1184">
      <c r="A1184" t="inlineStr">
        <is>
          <t xml:space="preserve">MIL-526070686</t>
        </is>
      </c>
      <c r="B1184" t="inlineStr">
        <is>
          <t xml:space="preserve">Centro</t>
        </is>
      </c>
      <c r="C1184" t="inlineStr">
        <is>
          <t xml:space="preserve">Mahon/Mao</t>
        </is>
      </c>
      <c r="D1184">
        <v>367</v>
      </c>
      <c r="E1184"/>
      <c r="F1184"/>
      <c r="G1184"/>
      <c r="H1184"/>
      <c r="I1184"/>
      <c r="J1184"/>
      <c r="K1184">
        <f>IFERROR(ROUND(D1184-MAX(I1184,0)*03_Assumptions!$B$37,0),"")</f>
      </c>
      <c r="L1184">
        <v>0</v>
      </c>
      <c r="M1184"/>
      <c r="N1184">
        <v>3</v>
      </c>
      <c r="O1184"/>
      <c r="P1184"/>
      <c r="Q1184"/>
      <c r="R1184" t="inlineStr">
        <is>
          <t xml:space="preserve">Milanuncios</t>
        </is>
      </c>
    </row>
    <row r="1185">
      <c r="A1185" t="inlineStr">
        <is>
          <t xml:space="preserve">MIL-608921808</t>
        </is>
      </c>
      <c r="B1185" t="inlineStr">
        <is>
          <t xml:space="preserve">Cartuja - Av. de Pulianas</t>
        </is>
      </c>
      <c r="C1185" t="inlineStr">
        <is>
          <t xml:space="preserve">Granada</t>
        </is>
      </c>
      <c r="D1185">
        <v>265</v>
      </c>
      <c r="E1185"/>
      <c r="F1185"/>
      <c r="G1185"/>
      <c r="H1185"/>
      <c r="I1185"/>
      <c r="J1185"/>
      <c r="K1185">
        <f>IFERROR(ROUND(D1185-MAX(I1185,0)*03_Assumptions!$B$37,0),"")</f>
      </c>
      <c r="L1185">
        <v>0</v>
      </c>
      <c r="M1185"/>
      <c r="N1185">
        <v>3</v>
      </c>
      <c r="O1185"/>
      <c r="P1185"/>
      <c r="Q1185"/>
      <c r="R1185" t="inlineStr">
        <is>
          <t xml:space="preserve">Milanuncios</t>
        </is>
      </c>
    </row>
    <row r="1186">
      <c r="A1186" t="inlineStr">
        <is>
          <t xml:space="preserve">MIL-526162968</t>
        </is>
      </c>
      <c r="B1186" t="inlineStr">
        <is>
          <t xml:space="preserve">Plaça dels Pins - Carrer del Bisbe Sever</t>
        </is>
      </c>
      <c r="C1186" t="inlineStr">
        <is>
          <t xml:space="preserve">Ciutadella de Menorca/Ciudadela</t>
        </is>
      </c>
      <c r="D1186">
        <v>367</v>
      </c>
      <c r="E1186"/>
      <c r="F1186"/>
      <c r="G1186"/>
      <c r="H1186"/>
      <c r="I1186"/>
      <c r="J1186"/>
      <c r="K1186">
        <f>IFERROR(ROUND(D1186-MAX(I1186,0)*03_Assumptions!$B$37,0),"")</f>
      </c>
      <c r="L1186">
        <v>0</v>
      </c>
      <c r="M1186"/>
      <c r="N1186">
        <v>3</v>
      </c>
      <c r="O1186"/>
      <c r="P1186"/>
      <c r="Q1186"/>
      <c r="R1186" t="inlineStr">
        <is>
          <t xml:space="preserve">Milanuncios</t>
        </is>
      </c>
    </row>
    <row r="1187">
      <c r="A1187" t="inlineStr">
        <is>
          <t xml:space="preserve">MIL-610283910</t>
        </is>
      </c>
      <c r="B1187" t="inlineStr">
        <is>
          <t xml:space="preserve">Estación de tren - Av. Ferrocarril</t>
        </is>
      </c>
      <c r="C1187" t="inlineStr">
        <is>
          <t xml:space="preserve">Agra Dos Mallos</t>
        </is>
      </c>
      <c r="D1187">
        <v>350</v>
      </c>
      <c r="E1187"/>
      <c r="F1187"/>
      <c r="G1187"/>
      <c r="H1187"/>
      <c r="I1187"/>
      <c r="J1187"/>
      <c r="K1187">
        <f>IFERROR(ROUND(D1187-MAX(I1187,0)*03_Assumptions!$B$37,0),"")</f>
      </c>
      <c r="L1187">
        <v>0</v>
      </c>
      <c r="M1187"/>
      <c r="N1187">
        <v>3</v>
      </c>
      <c r="O1187"/>
      <c r="P1187"/>
      <c r="Q1187"/>
      <c r="R1187" t="inlineStr">
        <is>
          <t xml:space="preserve">Milanuncios</t>
        </is>
      </c>
    </row>
    <row r="1188">
      <c r="A1188" t="inlineStr">
        <is>
          <t xml:space="preserve">MIL-609373791</t>
        </is>
      </c>
      <c r="B1188" t="inlineStr">
        <is>
          <t xml:space="preserve">Cuatro Caminos - Rúa Caballeros</t>
        </is>
      </c>
      <c r="C1188" t="inlineStr">
        <is>
          <t xml:space="preserve">A Coruña</t>
        </is>
      </c>
      <c r="D1188">
        <v>350</v>
      </c>
      <c r="E1188"/>
      <c r="F1188"/>
      <c r="G1188"/>
      <c r="H1188"/>
      <c r="I1188"/>
      <c r="J1188"/>
      <c r="K1188">
        <f>IFERROR(ROUND(D1188-MAX(I1188,0)*03_Assumptions!$B$37,0),"")</f>
      </c>
      <c r="L1188">
        <v>0</v>
      </c>
      <c r="M1188"/>
      <c r="N1188">
        <v>3</v>
      </c>
      <c r="O1188"/>
      <c r="P1188"/>
      <c r="Q1188"/>
      <c r="R1188" t="inlineStr">
        <is>
          <t xml:space="preserve">Milanuncios</t>
        </is>
      </c>
    </row>
    <row r="1189">
      <c r="A1189" t="inlineStr">
        <is>
          <t xml:space="preserve">FTC-189267731</t>
        </is>
      </c>
      <c r="B1189" t="inlineStr">
        <is>
          <t xml:space="preserve">Casa o chalet con piscina en Costabella</t>
        </is>
      </c>
      <c r="C1189" t="inlineStr">
        <is>
          <t xml:space="preserve">Marbella</t>
        </is>
      </c>
      <c r="D1189"/>
      <c r="E1189" t="inlineStr">
        <is>
          <t xml:space="preserve">160.00</t>
        </is>
      </c>
      <c r="F1189"/>
      <c r="G1189">
        <v>4951.92</v>
      </c>
      <c r="H1189">
        <v>792307</v>
      </c>
      <c r="I1189"/>
      <c r="J1189"/>
      <c r="K1189">
        <f>IFERROR(ROUND(D1189-MAX(I1189,0)*03_Assumptions!$B$37,0),"")</f>
      </c>
      <c r="L1189">
        <v>0</v>
      </c>
      <c r="M1189"/>
      <c r="N1189">
        <v>4</v>
      </c>
      <c r="O1189"/>
      <c r="P1189"/>
      <c r="Q1189"/>
      <c r="R1189" t="inlineStr">
        <is>
          <t xml:space="preserve">Fotocasa</t>
        </is>
      </c>
    </row>
  </sheetData>
</worksheet>
</file>

<file path=xl/worksheets/sheet3.xml><?xml version="1.0" encoding="utf-8"?>
<worksheet xmlns="http://schemas.openxmlformats.org/spreadsheetml/2006/main">
  <dimension ref="A1:T1189"/>
  <sheetViews>
    <sheetView workbookViewId="0">
      <pane xSplit="2" ySplit="1" topLeftCell="C2" activePane="bottomRight" state="frozen"/>
    </sheetView>
  </sheetViews>
  <sheetFormatPr defaultRowHeight="15"/>
  <sheetData>
    <row r="4">
      <c r="A4" s="7" t="inlineStr">
        <is>
          <t xml:space="preserve">Property ID</t>
        </is>
      </c>
      <c r="B4" s="7" t="inlineStr">
        <is>
          <t xml:space="preserve">Title</t>
        </is>
      </c>
      <c r="C4" s="7" t="inlineStr">
        <is>
          <t xml:space="preserve">Municipality</t>
        </is>
      </c>
      <c r="D4" s="7" t="inlineStr">
        <is>
          <t xml:space="preserve">Price</t>
        </is>
      </c>
      <c r="E4" s="7" t="inlineStr">
        <is>
          <t xml:space="preserve">Built m2</t>
        </is>
      </c>
      <c r="F4" s="7" t="inlineStr">
        <is>
          <t xml:space="preserve">EUR per m2 now</t>
        </is>
      </c>
      <c r="G4" s="7" t="inlineStr">
        <is>
          <t xml:space="preserve">Median Renovated EUR/m2</t>
        </is>
      </c>
      <c r="H4" s="7" t="inlineStr">
        <is>
          <t xml:space="preserve">Purchase Costs</t>
        </is>
      </c>
      <c r="I4" s="7" t="inlineStr">
        <is>
          <t xml:space="preserve">RENO HEADROOM EUR</t>
        </is>
      </c>
      <c r="J4" s="7" t="inlineStr">
        <is>
          <t xml:space="preserve">Reno Budget</t>
        </is>
      </c>
      <c r="K4" s="7" t="inlineStr">
        <is>
          <t xml:space="preserve">Total In</t>
        </is>
      </c>
      <c r="L4" s="7" t="inlineStr">
        <is>
          <t xml:space="preserve">EUR per m2 all-in</t>
        </is>
      </c>
      <c r="M4" s="7" t="inlineStr">
        <is>
          <t xml:space="preserve">Margin EUR</t>
        </is>
      </c>
      <c r="N4" s="7" t="inlineStr">
        <is>
          <t xml:space="preserve">Margin %</t>
        </is>
      </c>
      <c r="O4" s="7" t="inlineStr">
        <is>
          <t xml:space="preserve">Reno Scope</t>
        </is>
      </c>
      <c r="P4" s="7" t="inlineStr">
        <is>
          <t xml:space="preserve">Reno Blockers</t>
        </is>
      </c>
      <c r="Q4" s="7" t="inlineStr">
        <is>
          <t xml:space="preserve">Year Built</t>
        </is>
      </c>
      <c r="R4" s="7" t="inlineStr">
        <is>
          <t xml:space="preserve">Floor</t>
        </is>
      </c>
      <c r="S4" s="7" t="inlineStr">
        <is>
          <t xml:space="preserve">Lift</t>
        </is>
      </c>
      <c r="T4" s="7" t="inlineStr">
        <is>
          <t xml:space="preserve">Condition</t>
        </is>
      </c>
    </row>
    <row r="5">
      <c r="A5" t="inlineStr">
        <is>
          <t xml:space="preserve">IDL-111016973</t>
        </is>
      </c>
      <c r="B5" t="inlineStr">
        <is>
          <t xml:space="preserve">Detached house in Urbanizacion n Andalucia 2g, Los Naranjos, Marbella</t>
        </is>
      </c>
      <c r="C5" t="inlineStr">
        <is>
          <t xml:space="preserve">Marbella</t>
        </is>
      </c>
      <c r="D5">
        <v>3900000</v>
      </c>
      <c r="E5" t="inlineStr">
        <is>
          <t xml:space="preserve">1210.00</t>
        </is>
      </c>
      <c r="F5">
        <v>3223.1404958678</v>
      </c>
      <c r="G5">
        <f>IFERROR(INDEX(04_Area_Stats!$D$5:$D$999,MATCH(C5,04_Area_Stats!$A$5:$A$999,0)),"")</f>
      </c>
      <c r="H5">
        <f>IFERROR(ROUND(D5*(03_Assumptions!$B$7+03_Assumptions!$B$8),0),"")</f>
      </c>
      <c r="I5">
        <f>IFERROR(ROUND(E5*G5*03_Assumptions!$B$38-D5-H5,0),"")</f>
      </c>
      <c r="J5"/>
      <c r="K5">
        <f>IFERROR(D5+H5+IF(J5="",MAX(I5,0),J5),"")</f>
      </c>
      <c r="L5">
        <f>IFERROR(K5/E5,"")</f>
      </c>
      <c r="M5">
        <f>IFERROR(ROUND(E5*G5-K5,0),"")</f>
      </c>
      <c r="N5">
        <f>IFERROR(M5/K5,"")</f>
      </c>
      <c r="O5"/>
      <c r="P5"/>
      <c r="Q5"/>
      <c r="R5"/>
      <c r="S5"/>
      <c r="T5" t="inlineStr">
        <is>
          <t xml:space="preserve">New build</t>
        </is>
      </c>
    </row>
    <row r="6">
      <c r="A6" t="inlineStr">
        <is>
          <t xml:space="preserve">FTC-189991583</t>
        </is>
      </c>
      <c r="B6" t="inlineStr">
        <is>
          <t xml:space="preserve">Casa o chalet con piscina en Casco Antiguo</t>
        </is>
      </c>
      <c r="C6" t="inlineStr">
        <is>
          <t xml:space="preserve">Marbella</t>
        </is>
      </c>
      <c r="D6">
        <v>4900000</v>
      </c>
      <c r="E6" t="inlineStr">
        <is>
          <t xml:space="preserve">1096.00</t>
        </is>
      </c>
      <c r="F6">
        <v>4470.802919708</v>
      </c>
      <c r="G6">
        <f>IFERROR(INDEX(04_Area_Stats!$D$5:$D$999,MATCH(C6,04_Area_Stats!$A$5:$A$999,0)),"")</f>
      </c>
      <c r="H6">
        <f>IFERROR(ROUND(D6*(03_Assumptions!$B$7+03_Assumptions!$B$8),0),"")</f>
      </c>
      <c r="I6">
        <f>IFERROR(ROUND(E6*G6*03_Assumptions!$B$38-D6-H6,0),"")</f>
      </c>
      <c r="J6"/>
      <c r="K6">
        <f>IFERROR(D6+H6+IF(J6="",MAX(I6,0),J6),"")</f>
      </c>
      <c r="L6">
        <f>IFERROR(K6/E6,"")</f>
      </c>
      <c r="M6">
        <f>IFERROR(ROUND(E6*G6-K6,0),"")</f>
      </c>
      <c r="N6">
        <f>IFERROR(M6/K6,"")</f>
      </c>
      <c r="O6"/>
      <c r="P6"/>
      <c r="Q6"/>
      <c r="R6"/>
      <c r="S6"/>
      <c r="T6"/>
    </row>
    <row r="7">
      <c r="A7" t="inlineStr">
        <is>
          <t xml:space="preserve">IDL-112400569</t>
        </is>
      </c>
      <c r="B7" t="inlineStr">
        <is>
          <t xml:space="preserve">Detached house in Avenida Calderón de la Barca, Las Brisas, Marbella</t>
        </is>
      </c>
      <c r="C7" t="inlineStr">
        <is>
          <t xml:space="preserve">Marbella</t>
        </is>
      </c>
      <c r="D7">
        <v>9950000</v>
      </c>
      <c r="E7" t="inlineStr">
        <is>
          <t xml:space="preserve">965.00</t>
        </is>
      </c>
      <c r="F7">
        <v>10310.880829016</v>
      </c>
      <c r="G7">
        <f>IFERROR(INDEX(04_Area_Stats!$D$5:$D$999,MATCH(C7,04_Area_Stats!$A$5:$A$999,0)),"")</f>
      </c>
      <c r="H7">
        <f>IFERROR(ROUND(D7*(03_Assumptions!$B$7+03_Assumptions!$B$8),0),"")</f>
      </c>
      <c r="I7">
        <f>IFERROR(ROUND(E7*G7*03_Assumptions!$B$38-D7-H7,0),"")</f>
      </c>
      <c r="J7"/>
      <c r="K7">
        <f>IFERROR(D7+H7+IF(J7="",MAX(I7,0),J7),"")</f>
      </c>
      <c r="L7">
        <f>IFERROR(K7/E7,"")</f>
      </c>
      <c r="M7">
        <f>IFERROR(ROUND(E7*G7-K7,0),"")</f>
      </c>
      <c r="N7">
        <f>IFERROR(M7/K7,"")</f>
      </c>
      <c r="O7"/>
      <c r="P7"/>
      <c r="Q7"/>
      <c r="R7"/>
      <c r="S7"/>
      <c r="T7" t="inlineStr">
        <is>
          <t xml:space="preserve">Renovated</t>
        </is>
      </c>
    </row>
    <row r="8">
      <c r="A8" t="inlineStr">
        <is>
          <t xml:space="preserve">IDL-112395368</t>
        </is>
      </c>
      <c r="B8" t="inlineStr">
        <is>
          <t xml:space="preserve">Detached house in Lugar Urbanizacion Nueva Alcantara, 10 V, Linda Vista-Nueva Alcántara-Cortijo Blanco, Marbella</t>
        </is>
      </c>
      <c r="C8" t="inlineStr">
        <is>
          <t xml:space="preserve">Marbella</t>
        </is>
      </c>
      <c r="D8">
        <v>3400000</v>
      </c>
      <c r="E8" t="inlineStr">
        <is>
          <t xml:space="preserve">850.00</t>
        </is>
      </c>
      <c r="F8">
        <v>4000</v>
      </c>
      <c r="G8">
        <f>IFERROR(INDEX(04_Area_Stats!$D$5:$D$999,MATCH(C8,04_Area_Stats!$A$5:$A$999,0)),"")</f>
      </c>
      <c r="H8">
        <f>IFERROR(ROUND(D8*(03_Assumptions!$B$7+03_Assumptions!$B$8),0),"")</f>
      </c>
      <c r="I8">
        <f>IFERROR(ROUND(E8*G8*03_Assumptions!$B$38-D8-H8,0),"")</f>
      </c>
      <c r="J8"/>
      <c r="K8">
        <f>IFERROR(D8+H8+IF(J8="",MAX(I8,0),J8),"")</f>
      </c>
      <c r="L8">
        <f>IFERROR(K8/E8,"")</f>
      </c>
      <c r="M8">
        <f>IFERROR(ROUND(E8*G8-K8,0),"")</f>
      </c>
      <c r="N8">
        <f>IFERROR(M8/K8,"")</f>
      </c>
      <c r="O8"/>
      <c r="P8"/>
      <c r="Q8"/>
      <c r="R8"/>
      <c r="S8"/>
      <c r="T8"/>
    </row>
    <row r="9">
      <c r="A9" t="inlineStr">
        <is>
          <t xml:space="preserve">HTC-44024000000608</t>
        </is>
      </c>
      <c r="B9" t="inlineStr">
        <is>
          <t xml:space="preserve">Apartamento en Rodeo Alto - Guadaiza - La Campana</t>
        </is>
      </c>
      <c r="C9" t="inlineStr">
        <is>
          <t xml:space="preserve">Marbella</t>
        </is>
      </c>
      <c r="D9">
        <v>395000</v>
      </c>
      <c r="E9" t="inlineStr">
        <is>
          <t xml:space="preserve">840.00</t>
        </is>
      </c>
      <c r="F9">
        <v>470.2380952381</v>
      </c>
      <c r="G9">
        <f>IFERROR(INDEX(04_Area_Stats!$D$5:$D$999,MATCH(C9,04_Area_Stats!$A$5:$A$999,0)),"")</f>
      </c>
      <c r="H9">
        <f>IFERROR(ROUND(D9*(03_Assumptions!$B$7+03_Assumptions!$B$8),0),"")</f>
      </c>
      <c r="I9">
        <f>IFERROR(ROUND(E9*G9*03_Assumptions!$B$38-D9-H9,0),"")</f>
      </c>
      <c r="J9"/>
      <c r="K9">
        <f>IFERROR(D9+H9+IF(J9="",MAX(I9,0),J9),"")</f>
      </c>
      <c r="L9">
        <f>IFERROR(K9/E9,"")</f>
      </c>
      <c r="M9">
        <f>IFERROR(ROUND(E9*G9-K9,0),"")</f>
      </c>
      <c r="N9">
        <f>IFERROR(M9/K9,"")</f>
      </c>
      <c r="O9"/>
      <c r="P9"/>
      <c r="Q9"/>
      <c r="R9"/>
      <c r="S9"/>
      <c r="T9"/>
    </row>
    <row r="10">
      <c r="A10" t="inlineStr">
        <is>
          <t xml:space="preserve">FTC-189370962</t>
        </is>
      </c>
      <c r="B10" t="inlineStr">
        <is>
          <t xml:space="preserve">Casa o chalet con piscina en Los Monteros</t>
        </is>
      </c>
      <c r="C10" t="inlineStr">
        <is>
          <t xml:space="preserve">Marbella</t>
        </is>
      </c>
      <c r="D10">
        <v>5500000</v>
      </c>
      <c r="E10" t="inlineStr">
        <is>
          <t xml:space="preserve">761.00</t>
        </is>
      </c>
      <c r="F10">
        <v>7227.332457293</v>
      </c>
      <c r="G10">
        <f>IFERROR(INDEX(04_Area_Stats!$D$5:$D$999,MATCH(C10,04_Area_Stats!$A$5:$A$999,0)),"")</f>
      </c>
      <c r="H10">
        <f>IFERROR(ROUND(D10*(03_Assumptions!$B$7+03_Assumptions!$B$8),0),"")</f>
      </c>
      <c r="I10">
        <f>IFERROR(ROUND(E10*G10*03_Assumptions!$B$38-D10-H10,0),"")</f>
      </c>
      <c r="J10"/>
      <c r="K10">
        <f>IFERROR(D10+H10+IF(J10="",MAX(I10,0),J10),"")</f>
      </c>
      <c r="L10">
        <f>IFERROR(K10/E10,"")</f>
      </c>
      <c r="M10">
        <f>IFERROR(ROUND(E10*G10-K10,0),"")</f>
      </c>
      <c r="N10">
        <f>IFERROR(M10/K10,"")</f>
      </c>
      <c r="O10"/>
      <c r="P10"/>
      <c r="Q10"/>
      <c r="R10"/>
      <c r="S10"/>
      <c r="T10"/>
    </row>
    <row r="11">
      <c r="A11" t="inlineStr">
        <is>
          <t xml:space="preserve">FTC-160336214</t>
        </is>
      </c>
      <c r="B11" t="inlineStr">
        <is>
          <t xml:space="preserve">Casa o chalet en CEFEO-HAZA DEL CONDE, 4, Los Naranjos</t>
        </is>
      </c>
      <c r="C11" t="inlineStr">
        <is>
          <t xml:space="preserve">Marbella</t>
        </is>
      </c>
      <c r="D11">
        <v>3990000</v>
      </c>
      <c r="E11" t="inlineStr">
        <is>
          <t xml:space="preserve">710.00</t>
        </is>
      </c>
      <c r="F11">
        <v>5619.7183098592</v>
      </c>
      <c r="G11">
        <f>IFERROR(INDEX(04_Area_Stats!$D$5:$D$999,MATCH(C11,04_Area_Stats!$A$5:$A$999,0)),"")</f>
      </c>
      <c r="H11">
        <f>IFERROR(ROUND(D11*(03_Assumptions!$B$7+03_Assumptions!$B$8),0),"")</f>
      </c>
      <c r="I11">
        <f>IFERROR(ROUND(E11*G11*03_Assumptions!$B$38-D11-H11,0),"")</f>
      </c>
      <c r="J11"/>
      <c r="K11">
        <f>IFERROR(D11+H11+IF(J11="",MAX(I11,0),J11),"")</f>
      </c>
      <c r="L11">
        <f>IFERROR(K11/E11,"")</f>
      </c>
      <c r="M11">
        <f>IFERROR(ROUND(E11*G11-K11,0),"")</f>
      </c>
      <c r="N11">
        <f>IFERROR(M11/K11,"")</f>
      </c>
      <c r="O11"/>
      <c r="P11"/>
      <c r="Q11"/>
      <c r="R11"/>
      <c r="S11"/>
      <c r="T11"/>
    </row>
    <row r="12">
      <c r="A12" t="inlineStr">
        <is>
          <t xml:space="preserve">IDL-112395983</t>
        </is>
      </c>
      <c r="B12" t="inlineStr">
        <is>
          <t xml:space="preserve">Detached house in Urbanización Marbesa, Marbesa, Marbella</t>
        </is>
      </c>
      <c r="C12" t="inlineStr">
        <is>
          <t xml:space="preserve">Marbella</t>
        </is>
      </c>
      <c r="D12">
        <v>3690000</v>
      </c>
      <c r="E12" t="inlineStr">
        <is>
          <t xml:space="preserve">651.00</t>
        </is>
      </c>
      <c r="F12">
        <v>5668.202764977</v>
      </c>
      <c r="G12">
        <f>IFERROR(INDEX(04_Area_Stats!$D$5:$D$999,MATCH(C12,04_Area_Stats!$A$5:$A$999,0)),"")</f>
      </c>
      <c r="H12">
        <f>IFERROR(ROUND(D12*(03_Assumptions!$B$7+03_Assumptions!$B$8),0),"")</f>
      </c>
      <c r="I12">
        <f>IFERROR(ROUND(E12*G12*03_Assumptions!$B$38-D12-H12,0),"")</f>
      </c>
      <c r="J12"/>
      <c r="K12">
        <f>IFERROR(D12+H12+IF(J12="",MAX(I12,0),J12),"")</f>
      </c>
      <c r="L12">
        <f>IFERROR(K12/E12,"")</f>
      </c>
      <c r="M12">
        <f>IFERROR(ROUND(E12*G12-K12,0),"")</f>
      </c>
      <c r="N12">
        <f>IFERROR(M12/K12,"")</f>
      </c>
      <c r="O12"/>
      <c r="P12"/>
      <c r="Q12"/>
      <c r="R12"/>
      <c r="S12"/>
      <c r="T12"/>
    </row>
    <row r="13">
      <c r="A13" t="inlineStr">
        <is>
          <t xml:space="preserve">FTC-182635051</t>
        </is>
      </c>
      <c r="B13" t="inlineStr">
        <is>
          <t xml:space="preserve">Ático con piscina en Puerto Banús</t>
        </is>
      </c>
      <c r="C13" t="inlineStr">
        <is>
          <t xml:space="preserve">Marbella</t>
        </is>
      </c>
      <c r="D13">
        <v>3895000</v>
      </c>
      <c r="E13" t="inlineStr">
        <is>
          <t xml:space="preserve">632.00</t>
        </is>
      </c>
      <c r="F13">
        <v>6162.9746835443</v>
      </c>
      <c r="G13">
        <f>IFERROR(INDEX(04_Area_Stats!$D$5:$D$999,MATCH(C13,04_Area_Stats!$A$5:$A$999,0)),"")</f>
      </c>
      <c r="H13">
        <f>IFERROR(ROUND(D13*(03_Assumptions!$B$7+03_Assumptions!$B$8),0),"")</f>
      </c>
      <c r="I13">
        <f>IFERROR(ROUND(E13*G13*03_Assumptions!$B$38-D13-H13,0),"")</f>
      </c>
      <c r="J13"/>
      <c r="K13">
        <f>IFERROR(D13+H13+IF(J13="",MAX(I13,0),J13),"")</f>
      </c>
      <c r="L13">
        <f>IFERROR(K13/E13,"")</f>
      </c>
      <c r="M13">
        <f>IFERROR(ROUND(E13*G13-K13,0),"")</f>
      </c>
      <c r="N13">
        <f>IFERROR(M13/K13,"")</f>
      </c>
      <c r="O13"/>
      <c r="P13"/>
      <c r="Q13"/>
      <c r="R13"/>
      <c r="S13" t="inlineStr">
        <is>
          <t xml:space="preserve">Y</t>
        </is>
      </c>
      <c r="T13"/>
    </row>
    <row r="14">
      <c r="A14" t="inlineStr">
        <is>
          <t xml:space="preserve">HTC-23526000000846</t>
        </is>
      </c>
      <c r="B14" t="inlineStr">
        <is>
          <t xml:space="preserve">Ático en Puerto Banús. Impresionante ático dúplex en puerto banús marbella</t>
        </is>
      </c>
      <c r="C14" t="inlineStr">
        <is>
          <t xml:space="preserve">Marbella</t>
        </is>
      </c>
      <c r="D14">
        <v>3895000</v>
      </c>
      <c r="E14" t="inlineStr">
        <is>
          <t xml:space="preserve">632.00</t>
        </is>
      </c>
      <c r="F14">
        <v>6162.9746835443</v>
      </c>
      <c r="G14">
        <f>IFERROR(INDEX(04_Area_Stats!$D$5:$D$999,MATCH(C14,04_Area_Stats!$A$5:$A$999,0)),"")</f>
      </c>
      <c r="H14">
        <f>IFERROR(ROUND(D14*(03_Assumptions!$B$7+03_Assumptions!$B$8),0),"")</f>
      </c>
      <c r="I14">
        <f>IFERROR(ROUND(E14*G14*03_Assumptions!$B$38-D14-H14,0),"")</f>
      </c>
      <c r="J14"/>
      <c r="K14">
        <f>IFERROR(D14+H14+IF(J14="",MAX(I14,0),J14),"")</f>
      </c>
      <c r="L14">
        <f>IFERROR(K14/E14,"")</f>
      </c>
      <c r="M14">
        <f>IFERROR(ROUND(E14*G14-K14,0),"")</f>
      </c>
      <c r="N14">
        <f>IFERROR(M14/K14,"")</f>
      </c>
      <c r="O14"/>
      <c r="P14"/>
      <c r="Q14"/>
      <c r="R14"/>
      <c r="S14"/>
      <c r="T14"/>
    </row>
    <row r="15">
      <c r="A15" t="inlineStr">
        <is>
          <t xml:space="preserve">FTC-190150450</t>
        </is>
      </c>
      <c r="B15" t="inlineStr">
        <is>
          <t xml:space="preserve">Casa o chalet con piscina en Marbesa</t>
        </is>
      </c>
      <c r="C15" t="inlineStr">
        <is>
          <t xml:space="preserve">Marbella</t>
        </is>
      </c>
      <c r="D15">
        <v>3650000</v>
      </c>
      <c r="E15" t="inlineStr">
        <is>
          <t xml:space="preserve">630.00</t>
        </is>
      </c>
      <c r="F15">
        <v>5793.6507936508</v>
      </c>
      <c r="G15">
        <f>IFERROR(INDEX(04_Area_Stats!$D$5:$D$999,MATCH(C15,04_Area_Stats!$A$5:$A$999,0)),"")</f>
      </c>
      <c r="H15">
        <f>IFERROR(ROUND(D15*(03_Assumptions!$B$7+03_Assumptions!$B$8),0),"")</f>
      </c>
      <c r="I15">
        <f>IFERROR(ROUND(E15*G15*03_Assumptions!$B$38-D15-H15,0),"")</f>
      </c>
      <c r="J15"/>
      <c r="K15">
        <f>IFERROR(D15+H15+IF(J15="",MAX(I15,0),J15),"")</f>
      </c>
      <c r="L15">
        <f>IFERROR(K15/E15,"")</f>
      </c>
      <c r="M15">
        <f>IFERROR(ROUND(E15*G15-K15,0),"")</f>
      </c>
      <c r="N15">
        <f>IFERROR(M15/K15,"")</f>
      </c>
      <c r="O15"/>
      <c r="P15"/>
      <c r="Q15"/>
      <c r="R15"/>
      <c r="S15"/>
      <c r="T15"/>
    </row>
    <row r="16">
      <c r="A16" t="inlineStr">
        <is>
          <t xml:space="preserve">FTC-190150605</t>
        </is>
      </c>
      <c r="B16" t="inlineStr">
        <is>
          <t xml:space="preserve">Casa o chalet con piscina en Marbesa</t>
        </is>
      </c>
      <c r="C16" t="inlineStr">
        <is>
          <t xml:space="preserve">Marbella</t>
        </is>
      </c>
      <c r="D16">
        <v>3490000</v>
      </c>
      <c r="E16" t="inlineStr">
        <is>
          <t xml:space="preserve">630.00</t>
        </is>
      </c>
      <c r="F16">
        <v>5539.6825396825</v>
      </c>
      <c r="G16">
        <f>IFERROR(INDEX(04_Area_Stats!$D$5:$D$999,MATCH(C16,04_Area_Stats!$A$5:$A$999,0)),"")</f>
      </c>
      <c r="H16">
        <f>IFERROR(ROUND(D16*(03_Assumptions!$B$7+03_Assumptions!$B$8),0),"")</f>
      </c>
      <c r="I16">
        <f>IFERROR(ROUND(E16*G16*03_Assumptions!$B$38-D16-H16,0),"")</f>
      </c>
      <c r="J16"/>
      <c r="K16">
        <f>IFERROR(D16+H16+IF(J16="",MAX(I16,0),J16),"")</f>
      </c>
      <c r="L16">
        <f>IFERROR(K16/E16,"")</f>
      </c>
      <c r="M16">
        <f>IFERROR(ROUND(E16*G16-K16,0),"")</f>
      </c>
      <c r="N16">
        <f>IFERROR(M16/K16,"")</f>
      </c>
      <c r="O16"/>
      <c r="P16"/>
      <c r="Q16"/>
      <c r="R16"/>
      <c r="S16"/>
      <c r="T16"/>
    </row>
    <row r="17">
      <c r="A17" t="inlineStr">
        <is>
          <t xml:space="preserve">FTC-189623557</t>
        </is>
      </c>
      <c r="B17" t="inlineStr">
        <is>
          <t xml:space="preserve">Casa o chalet con piscina en Nueva Alcántara</t>
        </is>
      </c>
      <c r="C17" t="inlineStr">
        <is>
          <t xml:space="preserve">Marbella</t>
        </is>
      </c>
      <c r="D17">
        <v>10000000</v>
      </c>
      <c r="E17" t="inlineStr">
        <is>
          <t xml:space="preserve">586.00</t>
        </is>
      </c>
      <c r="F17">
        <v>17064.846416382</v>
      </c>
      <c r="G17">
        <f>IFERROR(INDEX(04_Area_Stats!$D$5:$D$999,MATCH(C17,04_Area_Stats!$A$5:$A$999,0)),"")</f>
      </c>
      <c r="H17">
        <f>IFERROR(ROUND(D17*(03_Assumptions!$B$7+03_Assumptions!$B$8),0),"")</f>
      </c>
      <c r="I17">
        <f>IFERROR(ROUND(E17*G17*03_Assumptions!$B$38-D17-H17,0),"")</f>
      </c>
      <c r="J17"/>
      <c r="K17">
        <f>IFERROR(D17+H17+IF(J17="",MAX(I17,0),J17),"")</f>
      </c>
      <c r="L17">
        <f>IFERROR(K17/E17,"")</f>
      </c>
      <c r="M17">
        <f>IFERROR(ROUND(E17*G17-K17,0),"")</f>
      </c>
      <c r="N17">
        <f>IFERROR(M17/K17,"")</f>
      </c>
      <c r="O17"/>
      <c r="P17"/>
      <c r="Q17"/>
      <c r="R17"/>
      <c r="S17"/>
      <c r="T17"/>
    </row>
    <row r="18">
      <c r="A18" t="inlineStr">
        <is>
          <t xml:space="preserve">FTC-186691842</t>
        </is>
      </c>
      <c r="B18" t="inlineStr">
        <is>
          <t xml:space="preserve">Planta baja con terraza en Las Lomas de Río Verde</t>
        </is>
      </c>
      <c r="C18" t="inlineStr">
        <is>
          <t xml:space="preserve">Marbella</t>
        </is>
      </c>
      <c r="D18">
        <v>5350000</v>
      </c>
      <c r="E18" t="inlineStr">
        <is>
          <t xml:space="preserve">548.00</t>
        </is>
      </c>
      <c r="F18">
        <v>9762.7737226277</v>
      </c>
      <c r="G18">
        <f>IFERROR(INDEX(04_Area_Stats!$D$5:$D$999,MATCH(C18,04_Area_Stats!$A$5:$A$999,0)),"")</f>
      </c>
      <c r="H18">
        <f>IFERROR(ROUND(D18*(03_Assumptions!$B$7+03_Assumptions!$B$8),0),"")</f>
      </c>
      <c r="I18">
        <f>IFERROR(ROUND(E18*G18*03_Assumptions!$B$38-D18-H18,0),"")</f>
      </c>
      <c r="J18"/>
      <c r="K18">
        <f>IFERROR(D18+H18+IF(J18="",MAX(I18,0),J18),"")</f>
      </c>
      <c r="L18">
        <f>IFERROR(K18/E18,"")</f>
      </c>
      <c r="M18">
        <f>IFERROR(ROUND(E18*G18-K18,0),"")</f>
      </c>
      <c r="N18">
        <f>IFERROR(M18/K18,"")</f>
      </c>
      <c r="O18"/>
      <c r="P18"/>
      <c r="Q18"/>
      <c r="R18"/>
      <c r="S18"/>
      <c r="T18"/>
    </row>
    <row r="19">
      <c r="A19" t="inlineStr">
        <is>
          <t xml:space="preserve">FTC-190368284</t>
        </is>
      </c>
      <c r="B19" t="inlineStr">
        <is>
          <t xml:space="preserve">Casa o chalet con piscina en Camino de la granadilla, Guadalmina Alta</t>
        </is>
      </c>
      <c r="C19" t="inlineStr">
        <is>
          <t xml:space="preserve">Marbella</t>
        </is>
      </c>
      <c r="D19">
        <v>3995000</v>
      </c>
      <c r="E19" t="inlineStr">
        <is>
          <t xml:space="preserve">544.00</t>
        </is>
      </c>
      <c r="F19">
        <v>7343.75</v>
      </c>
      <c r="G19">
        <f>IFERROR(INDEX(04_Area_Stats!$D$5:$D$999,MATCH(C19,04_Area_Stats!$A$5:$A$999,0)),"")</f>
      </c>
      <c r="H19">
        <f>IFERROR(ROUND(D19*(03_Assumptions!$B$7+03_Assumptions!$B$8),0),"")</f>
      </c>
      <c r="I19">
        <f>IFERROR(ROUND(E19*G19*03_Assumptions!$B$38-D19-H19,0),"")</f>
      </c>
      <c r="J19"/>
      <c r="K19">
        <f>IFERROR(D19+H19+IF(J19="",MAX(I19,0),J19),"")</f>
      </c>
      <c r="L19">
        <f>IFERROR(K19/E19,"")</f>
      </c>
      <c r="M19">
        <f>IFERROR(ROUND(E19*G19-K19,0),"")</f>
      </c>
      <c r="N19">
        <f>IFERROR(M19/K19,"")</f>
      </c>
      <c r="O19"/>
      <c r="P19"/>
      <c r="Q19"/>
      <c r="R19"/>
      <c r="S19"/>
      <c r="T19"/>
    </row>
    <row r="20">
      <c r="A20" t="inlineStr">
        <is>
          <t xml:space="preserve">HTC-39921000000608</t>
        </is>
      </c>
      <c r="B20" t="inlineStr">
        <is>
          <t xml:space="preserve">Piso Calle de las mártires concepcionistas. Piso exterior en venta totalmente reformado en goya, madrid</t>
        </is>
      </c>
      <c r="C20" t="inlineStr">
        <is>
          <t xml:space="preserve">Madrid</t>
        </is>
      </c>
      <c r="D20">
        <v>2495000</v>
      </c>
      <c r="E20" t="inlineStr">
        <is>
          <t xml:space="preserve">286.00</t>
        </is>
      </c>
      <c r="F20">
        <v>8723.7762237762</v>
      </c>
      <c r="G20">
        <f>IFERROR(INDEX(04_Area_Stats!$D$5:$D$999,MATCH(C20,04_Area_Stats!$A$5:$A$999,0)),"")</f>
      </c>
      <c r="H20">
        <f>IFERROR(ROUND(D20*(03_Assumptions!$B$7+03_Assumptions!$B$8),0),"")</f>
      </c>
      <c r="I20">
        <f>IFERROR(ROUND(E20*G20*03_Assumptions!$B$38-D20-H20,0),"")</f>
      </c>
      <c r="J20"/>
      <c r="K20">
        <f>IFERROR(D20+H20+IF(J20="",MAX(I20,0),J20),"")</f>
      </c>
      <c r="L20">
        <f>IFERROR(K20/E20,"")</f>
      </c>
      <c r="M20">
        <f>IFERROR(ROUND(E20*G20-K20,0),"")</f>
      </c>
      <c r="N20">
        <f>IFERROR(M20/K20,"")</f>
      </c>
      <c r="O20"/>
      <c r="P20"/>
      <c r="Q20"/>
      <c r="R20"/>
      <c r="S20"/>
      <c r="T20"/>
    </row>
    <row r="21">
      <c r="A21" t="inlineStr">
        <is>
          <t xml:space="preserve">IDL-112394065</t>
        </is>
      </c>
      <c r="B21" t="inlineStr">
        <is>
          <t xml:space="preserve">Detached house in Huerta del Prado-La Montua, Marbella</t>
        </is>
      </c>
      <c r="C21" t="inlineStr">
        <is>
          <t xml:space="preserve">Marbella</t>
        </is>
      </c>
      <c r="D21">
        <v>3000000</v>
      </c>
      <c r="E21" t="inlineStr">
        <is>
          <t xml:space="preserve">531.00</t>
        </is>
      </c>
      <c r="F21">
        <v>5649.7175141243</v>
      </c>
      <c r="G21">
        <f>IFERROR(INDEX(04_Area_Stats!$D$5:$D$999,MATCH(C21,04_Area_Stats!$A$5:$A$999,0)),"")</f>
      </c>
      <c r="H21">
        <f>IFERROR(ROUND(D21*(03_Assumptions!$B$7+03_Assumptions!$B$8),0),"")</f>
      </c>
      <c r="I21">
        <f>IFERROR(ROUND(E21*G21*03_Assumptions!$B$38-D21-H21,0),"")</f>
      </c>
      <c r="J21"/>
      <c r="K21">
        <f>IFERROR(D21+H21+IF(J21="",MAX(I21,0),J21),"")</f>
      </c>
      <c r="L21">
        <f>IFERROR(K21/E21,"")</f>
      </c>
      <c r="M21">
        <f>IFERROR(ROUND(E21*G21-K21,0),"")</f>
      </c>
      <c r="N21">
        <f>IFERROR(M21/K21,"")</f>
      </c>
      <c r="O21"/>
      <c r="P21"/>
      <c r="Q21"/>
      <c r="R21"/>
      <c r="S21"/>
      <c r="T21"/>
    </row>
    <row r="22">
      <c r="A22" t="inlineStr">
        <is>
          <t xml:space="preserve">FTC-187574617</t>
        </is>
      </c>
      <c r="B22" t="inlineStr">
        <is>
          <t xml:space="preserve">Casa o chalet en Calle Doctor Eduardo Evangelista, San Pedro de Alcántara pueblo</t>
        </is>
      </c>
      <c r="C22" t="inlineStr">
        <is>
          <t xml:space="preserve">Marbella</t>
        </is>
      </c>
      <c r="D22">
        <v>2500000</v>
      </c>
      <c r="E22" t="inlineStr">
        <is>
          <t xml:space="preserve">500.00</t>
        </is>
      </c>
      <c r="F22">
        <v>5000</v>
      </c>
      <c r="G22">
        <f>IFERROR(INDEX(04_Area_Stats!$D$5:$D$999,MATCH(C22,04_Area_Stats!$A$5:$A$999,0)),"")</f>
      </c>
      <c r="H22">
        <f>IFERROR(ROUND(D22*(03_Assumptions!$B$7+03_Assumptions!$B$8),0),"")</f>
      </c>
      <c r="I22">
        <f>IFERROR(ROUND(E22*G22*03_Assumptions!$B$38-D22-H22,0),"")</f>
      </c>
      <c r="J22"/>
      <c r="K22">
        <f>IFERROR(D22+H22+IF(J22="",MAX(I22,0),J22),"")</f>
      </c>
      <c r="L22">
        <f>IFERROR(K22/E22,"")</f>
      </c>
      <c r="M22">
        <f>IFERROR(ROUND(E22*G22-K22,0),"")</f>
      </c>
      <c r="N22">
        <f>IFERROR(M22/K22,"")</f>
      </c>
      <c r="O22"/>
      <c r="P22"/>
      <c r="Q22"/>
      <c r="R22"/>
      <c r="S22"/>
      <c r="T22"/>
    </row>
    <row r="23">
      <c r="A23" t="inlineStr">
        <is>
          <t xml:space="preserve">IDL-112386694</t>
        </is>
      </c>
      <c r="B23" t="inlineStr">
        <is>
          <t xml:space="preserve">Detached house in Guadalmina Baja, Marbella</t>
        </is>
      </c>
      <c r="C23" t="inlineStr">
        <is>
          <t xml:space="preserve">Marbella</t>
        </is>
      </c>
      <c r="D23">
        <v>2990000</v>
      </c>
      <c r="E23" t="inlineStr">
        <is>
          <t xml:space="preserve">500.00</t>
        </is>
      </c>
      <c r="F23">
        <v>5980</v>
      </c>
      <c r="G23">
        <f>IFERROR(INDEX(04_Area_Stats!$D$5:$D$999,MATCH(C23,04_Area_Stats!$A$5:$A$999,0)),"")</f>
      </c>
      <c r="H23">
        <f>IFERROR(ROUND(D23*(03_Assumptions!$B$7+03_Assumptions!$B$8),0),"")</f>
      </c>
      <c r="I23">
        <f>IFERROR(ROUND(E23*G23*03_Assumptions!$B$38-D23-H23,0),"")</f>
      </c>
      <c r="J23"/>
      <c r="K23">
        <f>IFERROR(D23+H23+IF(J23="",MAX(I23,0),J23),"")</f>
      </c>
      <c r="L23">
        <f>IFERROR(K23/E23,"")</f>
      </c>
      <c r="M23">
        <f>IFERROR(ROUND(E23*G23-K23,0),"")</f>
      </c>
      <c r="N23">
        <f>IFERROR(M23/K23,"")</f>
      </c>
      <c r="O23"/>
      <c r="P23"/>
      <c r="Q23"/>
      <c r="R23"/>
      <c r="S23"/>
      <c r="T23" t="inlineStr">
        <is>
          <t xml:space="preserve">Good</t>
        </is>
      </c>
    </row>
    <row r="24">
      <c r="A24" t="inlineStr">
        <is>
          <t xml:space="preserve">FTC-162389969</t>
        </is>
      </c>
      <c r="B24" t="inlineStr">
        <is>
          <t xml:space="preserve">Casa o chalet con piscina en Valdeolletas - Las Cancelas - Xarblanca</t>
        </is>
      </c>
      <c r="C24" t="inlineStr">
        <is>
          <t xml:space="preserve">Marbella</t>
        </is>
      </c>
      <c r="D24">
        <v>1950000</v>
      </c>
      <c r="E24" t="inlineStr">
        <is>
          <t xml:space="preserve">480.00</t>
        </is>
      </c>
      <c r="F24">
        <v>4062.5</v>
      </c>
      <c r="G24">
        <f>IFERROR(INDEX(04_Area_Stats!$D$5:$D$999,MATCH(C24,04_Area_Stats!$A$5:$A$999,0)),"")</f>
      </c>
      <c r="H24">
        <f>IFERROR(ROUND(D24*(03_Assumptions!$B$7+03_Assumptions!$B$8),0),"")</f>
      </c>
      <c r="I24">
        <f>IFERROR(ROUND(E24*G24*03_Assumptions!$B$38-D24-H24,0),"")</f>
      </c>
      <c r="J24"/>
      <c r="K24">
        <f>IFERROR(D24+H24+IF(J24="",MAX(I24,0),J24),"")</f>
      </c>
      <c r="L24">
        <f>IFERROR(K24/E24,"")</f>
      </c>
      <c r="M24">
        <f>IFERROR(ROUND(E24*G24-K24,0),"")</f>
      </c>
      <c r="N24">
        <f>IFERROR(M24/K24,"")</f>
      </c>
      <c r="O24"/>
      <c r="P24"/>
      <c r="Q24"/>
      <c r="R24"/>
      <c r="S24"/>
      <c r="T24"/>
    </row>
    <row r="25">
      <c r="A25" t="inlineStr">
        <is>
          <t xml:space="preserve">FTC-190103619</t>
        </is>
      </c>
      <c r="B25" t="inlineStr">
        <is>
          <t xml:space="preserve">Casa o chalet con piscina en Playa Bajadilla - Puertos</t>
        </is>
      </c>
      <c r="C25" t="inlineStr">
        <is>
          <t xml:space="preserve">Marbella</t>
        </is>
      </c>
      <c r="D25">
        <v>1650000</v>
      </c>
      <c r="E25" t="inlineStr">
        <is>
          <t xml:space="preserve">475.00</t>
        </is>
      </c>
      <c r="F25">
        <v>3473.6842105263</v>
      </c>
      <c r="G25">
        <f>IFERROR(INDEX(04_Area_Stats!$D$5:$D$999,MATCH(C25,04_Area_Stats!$A$5:$A$999,0)),"")</f>
      </c>
      <c r="H25">
        <f>IFERROR(ROUND(D25*(03_Assumptions!$B$7+03_Assumptions!$B$8),0),"")</f>
      </c>
      <c r="I25">
        <f>IFERROR(ROUND(E25*G25*03_Assumptions!$B$38-D25-H25,0),"")</f>
      </c>
      <c r="J25"/>
      <c r="K25">
        <f>IFERROR(D25+H25+IF(J25="",MAX(I25,0),J25),"")</f>
      </c>
      <c r="L25">
        <f>IFERROR(K25/E25,"")</f>
      </c>
      <c r="M25">
        <f>IFERROR(ROUND(E25*G25-K25,0),"")</f>
      </c>
      <c r="N25">
        <f>IFERROR(M25/K25,"")</f>
      </c>
      <c r="O25"/>
      <c r="P25"/>
      <c r="Q25"/>
      <c r="R25"/>
      <c r="S25"/>
      <c r="T25"/>
    </row>
    <row r="26">
      <c r="A26" t="inlineStr">
        <is>
          <t xml:space="preserve">HTC-23546000000151</t>
        </is>
      </c>
      <c r="B26" t="inlineStr">
        <is>
          <t xml:space="preserve">Apartamento en Calle italia 23. Apartamento de ensueño con cuatro dormitorios y tres baños y med</t>
        </is>
      </c>
      <c r="C26" t="inlineStr">
        <is>
          <t xml:space="preserve">Marbella</t>
        </is>
      </c>
      <c r="D26">
        <v>1530000</v>
      </c>
      <c r="E26" t="inlineStr">
        <is>
          <t xml:space="preserve">465.00</t>
        </is>
      </c>
      <c r="F26">
        <v>3290.3225806452</v>
      </c>
      <c r="G26">
        <f>IFERROR(INDEX(04_Area_Stats!$D$5:$D$999,MATCH(C26,04_Area_Stats!$A$5:$A$999,0)),"")</f>
      </c>
      <c r="H26">
        <f>IFERROR(ROUND(D26*(03_Assumptions!$B$7+03_Assumptions!$B$8),0),"")</f>
      </c>
      <c r="I26">
        <f>IFERROR(ROUND(E26*G26*03_Assumptions!$B$38-D26-H26,0),"")</f>
      </c>
      <c r="J26"/>
      <c r="K26">
        <f>IFERROR(D26+H26+IF(J26="",MAX(I26,0),J26),"")</f>
      </c>
      <c r="L26">
        <f>IFERROR(K26/E26,"")</f>
      </c>
      <c r="M26">
        <f>IFERROR(ROUND(E26*G26-K26,0),"")</f>
      </c>
      <c r="N26">
        <f>IFERROR(M26/K26,"")</f>
      </c>
      <c r="O26"/>
      <c r="P26"/>
      <c r="Q26"/>
      <c r="R26"/>
      <c r="S26"/>
      <c r="T26"/>
    </row>
    <row r="27">
      <c r="A27" t="inlineStr">
        <is>
          <t xml:space="preserve">FTC-187469503</t>
        </is>
      </c>
      <c r="B27" t="inlineStr">
        <is>
          <t xml:space="preserve">Casa o chalet con piscina en Valdeolletas - Las Cancelas - Xarblanca</t>
        </is>
      </c>
      <c r="C27" t="inlineStr">
        <is>
          <t xml:space="preserve">Marbella</t>
        </is>
      </c>
      <c r="D27">
        <v>1950000</v>
      </c>
      <c r="E27" t="inlineStr">
        <is>
          <t xml:space="preserve">457.00</t>
        </is>
      </c>
      <c r="F27">
        <v>4266.9584245077</v>
      </c>
      <c r="G27">
        <f>IFERROR(INDEX(04_Area_Stats!$D$5:$D$999,MATCH(C27,04_Area_Stats!$A$5:$A$999,0)),"")</f>
      </c>
      <c r="H27">
        <f>IFERROR(ROUND(D27*(03_Assumptions!$B$7+03_Assumptions!$B$8),0),"")</f>
      </c>
      <c r="I27">
        <f>IFERROR(ROUND(E27*G27*03_Assumptions!$B$38-D27-H27,0),"")</f>
      </c>
      <c r="J27"/>
      <c r="K27">
        <f>IFERROR(D27+H27+IF(J27="",MAX(I27,0),J27),"")</f>
      </c>
      <c r="L27">
        <f>IFERROR(K27/E27,"")</f>
      </c>
      <c r="M27">
        <f>IFERROR(ROUND(E27*G27-K27,0),"")</f>
      </c>
      <c r="N27">
        <f>IFERROR(M27/K27,"")</f>
      </c>
      <c r="O27"/>
      <c r="P27"/>
      <c r="Q27"/>
      <c r="R27"/>
      <c r="S27"/>
      <c r="T27"/>
    </row>
    <row r="28">
      <c r="A28" t="inlineStr">
        <is>
          <t xml:space="preserve">FTC-189206540</t>
        </is>
      </c>
      <c r="B28" t="inlineStr">
        <is>
          <t xml:space="preserve">Casa o chalet con piscina en Río Real</t>
        </is>
      </c>
      <c r="C28" t="inlineStr">
        <is>
          <t xml:space="preserve">Marbella</t>
        </is>
      </c>
      <c r="D28">
        <v>1650000</v>
      </c>
      <c r="E28" t="inlineStr">
        <is>
          <t xml:space="preserve">450.00</t>
        </is>
      </c>
      <c r="F28">
        <v>3666.6666666667</v>
      </c>
      <c r="G28">
        <f>IFERROR(INDEX(04_Area_Stats!$D$5:$D$999,MATCH(C28,04_Area_Stats!$A$5:$A$999,0)),"")</f>
      </c>
      <c r="H28">
        <f>IFERROR(ROUND(D28*(03_Assumptions!$B$7+03_Assumptions!$B$8),0),"")</f>
      </c>
      <c r="I28">
        <f>IFERROR(ROUND(E28*G28*03_Assumptions!$B$38-D28-H28,0),"")</f>
      </c>
      <c r="J28"/>
      <c r="K28">
        <f>IFERROR(D28+H28+IF(J28="",MAX(I28,0),J28),"")</f>
      </c>
      <c r="L28">
        <f>IFERROR(K28/E28,"")</f>
      </c>
      <c r="M28">
        <f>IFERROR(ROUND(E28*G28-K28,0),"")</f>
      </c>
      <c r="N28">
        <f>IFERROR(M28/K28,"")</f>
      </c>
      <c r="O28"/>
      <c r="P28"/>
      <c r="Q28"/>
      <c r="R28"/>
      <c r="S28"/>
      <c r="T28"/>
    </row>
    <row r="29">
      <c r="A29" t="inlineStr">
        <is>
          <t xml:space="preserve">IDL-112395526</t>
        </is>
      </c>
      <c r="B29" t="inlineStr">
        <is>
          <t xml:space="preserve">Detached house in Calle Pizarra, 27, Sierra Blanca, Marbella</t>
        </is>
      </c>
      <c r="C29" t="inlineStr">
        <is>
          <t xml:space="preserve">Marbella</t>
        </is>
      </c>
      <c r="D29">
        <v>4500000</v>
      </c>
      <c r="E29" t="inlineStr">
        <is>
          <t xml:space="preserve">430.00</t>
        </is>
      </c>
      <c r="F29">
        <v>10465.11627907</v>
      </c>
      <c r="G29">
        <f>IFERROR(INDEX(04_Area_Stats!$D$5:$D$999,MATCH(C29,04_Area_Stats!$A$5:$A$999,0)),"")</f>
      </c>
      <c r="H29">
        <f>IFERROR(ROUND(D29*(03_Assumptions!$B$7+03_Assumptions!$B$8),0),"")</f>
      </c>
      <c r="I29">
        <f>IFERROR(ROUND(E29*G29*03_Assumptions!$B$38-D29-H29,0),"")</f>
      </c>
      <c r="J29"/>
      <c r="K29">
        <f>IFERROR(D29+H29+IF(J29="",MAX(I29,0),J29),"")</f>
      </c>
      <c r="L29">
        <f>IFERROR(K29/E29,"")</f>
      </c>
      <c r="M29">
        <f>IFERROR(ROUND(E29*G29-K29,0),"")</f>
      </c>
      <c r="N29">
        <f>IFERROR(M29/K29,"")</f>
      </c>
      <c r="O29"/>
      <c r="P29"/>
      <c r="Q29">
        <v>2022</v>
      </c>
      <c r="R29"/>
      <c r="S29"/>
      <c r="T29" t="inlineStr">
        <is>
          <t xml:space="preserve">New build</t>
        </is>
      </c>
    </row>
    <row r="30">
      <c r="A30" t="inlineStr">
        <is>
          <t xml:space="preserve">HTC-59223000000003</t>
        </is>
      </c>
      <c r="B30" t="inlineStr">
        <is>
          <t xml:space="preserve">Apartamento Calle real-nva andalucia d. Apartamento bellamente reformado con impresionantes vistas a la</t>
        </is>
      </c>
      <c r="C30" t="inlineStr">
        <is>
          <t xml:space="preserve">Marbella</t>
        </is>
      </c>
      <c r="D30">
        <v>690000</v>
      </c>
      <c r="E30" t="inlineStr">
        <is>
          <t xml:space="preserve">424.00</t>
        </is>
      </c>
      <c r="F30">
        <v>1627.358490566</v>
      </c>
      <c r="G30">
        <f>IFERROR(INDEX(04_Area_Stats!$D$5:$D$999,MATCH(C30,04_Area_Stats!$A$5:$A$999,0)),"")</f>
      </c>
      <c r="H30">
        <f>IFERROR(ROUND(D30*(03_Assumptions!$B$7+03_Assumptions!$B$8),0),"")</f>
      </c>
      <c r="I30">
        <f>IFERROR(ROUND(E30*G30*03_Assumptions!$B$38-D30-H30,0),"")</f>
      </c>
      <c r="J30"/>
      <c r="K30">
        <f>IFERROR(D30+H30+IF(J30="",MAX(I30,0),J30),"")</f>
      </c>
      <c r="L30">
        <f>IFERROR(K30/E30,"")</f>
      </c>
      <c r="M30">
        <f>IFERROR(ROUND(E30*G30-K30,0),"")</f>
      </c>
      <c r="N30">
        <f>IFERROR(M30/K30,"")</f>
      </c>
      <c r="O30"/>
      <c r="P30"/>
      <c r="Q30"/>
      <c r="R30"/>
      <c r="S30"/>
      <c r="T30"/>
    </row>
    <row r="31">
      <c r="A31" t="inlineStr">
        <is>
          <t xml:space="preserve">HTC-59198000000005</t>
        </is>
      </c>
      <c r="B31" t="inlineStr">
        <is>
          <t xml:space="preserve">Piso en Casco Antiguo</t>
        </is>
      </c>
      <c r="C31" t="inlineStr">
        <is>
          <t xml:space="preserve">Marbella</t>
        </is>
      </c>
      <c r="D31">
        <v>3800000</v>
      </c>
      <c r="E31" t="inlineStr">
        <is>
          <t xml:space="preserve">420.00</t>
        </is>
      </c>
      <c r="F31">
        <v>9047.619047619</v>
      </c>
      <c r="G31">
        <f>IFERROR(INDEX(04_Area_Stats!$D$5:$D$999,MATCH(C31,04_Area_Stats!$A$5:$A$999,0)),"")</f>
      </c>
      <c r="H31">
        <f>IFERROR(ROUND(D31*(03_Assumptions!$B$7+03_Assumptions!$B$8),0),"")</f>
      </c>
      <c r="I31">
        <f>IFERROR(ROUND(E31*G31*03_Assumptions!$B$38-D31-H31,0),"")</f>
      </c>
      <c r="J31"/>
      <c r="K31">
        <f>IFERROR(D31+H31+IF(J31="",MAX(I31,0),J31),"")</f>
      </c>
      <c r="L31">
        <f>IFERROR(K31/E31,"")</f>
      </c>
      <c r="M31">
        <f>IFERROR(ROUND(E31*G31-K31,0),"")</f>
      </c>
      <c r="N31">
        <f>IFERROR(M31/K31,"")</f>
      </c>
      <c r="O31"/>
      <c r="P31"/>
      <c r="Q31"/>
      <c r="R31"/>
      <c r="S31"/>
      <c r="T31"/>
    </row>
    <row r="32">
      <c r="A32" t="inlineStr">
        <is>
          <t xml:space="preserve">YAE-jht::real-estate::87817-112327290</t>
        </is>
      </c>
      <c r="B32" t="inlineStr">
        <is>
          <t xml:space="preserve">Ático en venta, Nagüeles en Nagüeles-Milla de Oro en Marbella</t>
        </is>
      </c>
      <c r="C32" t="inlineStr">
        <is>
          <t xml:space="preserve">Marbella</t>
        </is>
      </c>
      <c r="D32">
        <v>2995000</v>
      </c>
      <c r="E32" t="inlineStr">
        <is>
          <t xml:space="preserve">420.00</t>
        </is>
      </c>
      <c r="F32">
        <v>7130.9523809524</v>
      </c>
      <c r="G32">
        <f>IFERROR(INDEX(04_Area_Stats!$D$5:$D$999,MATCH(C32,04_Area_Stats!$A$5:$A$999,0)),"")</f>
      </c>
      <c r="H32">
        <f>IFERROR(ROUND(D32*(03_Assumptions!$B$7+03_Assumptions!$B$8),0),"")</f>
      </c>
      <c r="I32">
        <f>IFERROR(ROUND(E32*G32*03_Assumptions!$B$38-D32-H32,0),"")</f>
      </c>
      <c r="J32"/>
      <c r="K32">
        <f>IFERROR(D32+H32+IF(J32="",MAX(I32,0),J32),"")</f>
      </c>
      <c r="L32">
        <f>IFERROR(K32/E32,"")</f>
      </c>
      <c r="M32">
        <f>IFERROR(ROUND(E32*G32-K32,0),"")</f>
      </c>
      <c r="N32">
        <f>IFERROR(M32/K32,"")</f>
      </c>
      <c r="O32"/>
      <c r="P32"/>
      <c r="Q32"/>
      <c r="R32"/>
      <c r="S32"/>
      <c r="T32" t="inlineStr">
        <is>
          <t xml:space="preserve">Good</t>
        </is>
      </c>
    </row>
    <row r="33">
      <c r="A33" t="inlineStr">
        <is>
          <t xml:space="preserve">YAE-jht::real-estate::93070-112339139</t>
        </is>
      </c>
      <c r="B33" t="inlineStr">
        <is>
          <t xml:space="preserve">Ático en venta en urbanización Marbella Hill Club, Nagüeles en Nagüeles-Milla de Oro en Marbella</t>
        </is>
      </c>
      <c r="C33" t="inlineStr">
        <is>
          <t xml:space="preserve">Marbella</t>
        </is>
      </c>
      <c r="D33">
        <v>1625000</v>
      </c>
      <c r="E33" t="inlineStr">
        <is>
          <t xml:space="preserve">420.00</t>
        </is>
      </c>
      <c r="F33">
        <v>3869.0476190476</v>
      </c>
      <c r="G33">
        <f>IFERROR(INDEX(04_Area_Stats!$D$5:$D$999,MATCH(C33,04_Area_Stats!$A$5:$A$999,0)),"")</f>
      </c>
      <c r="H33">
        <f>IFERROR(ROUND(D33*(03_Assumptions!$B$7+03_Assumptions!$B$8),0),"")</f>
      </c>
      <c r="I33">
        <f>IFERROR(ROUND(E33*G33*03_Assumptions!$B$38-D33-H33,0),"")</f>
      </c>
      <c r="J33"/>
      <c r="K33">
        <f>IFERROR(D33+H33+IF(J33="",MAX(I33,0),J33),"")</f>
      </c>
      <c r="L33">
        <f>IFERROR(K33/E33,"")</f>
      </c>
      <c r="M33">
        <f>IFERROR(ROUND(E33*G33-K33,0),"")</f>
      </c>
      <c r="N33">
        <f>IFERROR(M33/K33,"")</f>
      </c>
      <c r="O33" t="inlineStr">
        <is>
          <t xml:space="preserve">COSMETIC</t>
        </is>
      </c>
      <c r="P33"/>
      <c r="Q33"/>
      <c r="R33"/>
      <c r="S33" t="inlineStr">
        <is>
          <t xml:space="preserve">Y</t>
        </is>
      </c>
      <c r="T33"/>
    </row>
    <row r="34">
      <c r="A34" t="inlineStr">
        <is>
          <t xml:space="preserve">IDL-112400028</t>
        </is>
      </c>
      <c r="B34" t="inlineStr">
        <is>
          <t xml:space="preserve">Detached house in Jacinto-las Chapas, 69, Las Chapas-Alicate Playa, Marbella</t>
        </is>
      </c>
      <c r="C34" t="inlineStr">
        <is>
          <t xml:space="preserve">Marbella</t>
        </is>
      </c>
      <c r="D34">
        <v>4690000</v>
      </c>
      <c r="E34" t="inlineStr">
        <is>
          <t xml:space="preserve">420.00</t>
        </is>
      </c>
      <c r="F34">
        <v>11166.666666667</v>
      </c>
      <c r="G34">
        <f>IFERROR(INDEX(04_Area_Stats!$D$5:$D$999,MATCH(C34,04_Area_Stats!$A$5:$A$999,0)),"")</f>
      </c>
      <c r="H34">
        <f>IFERROR(ROUND(D34*(03_Assumptions!$B$7+03_Assumptions!$B$8),0),"")</f>
      </c>
      <c r="I34">
        <f>IFERROR(ROUND(E34*G34*03_Assumptions!$B$38-D34-H34,0),"")</f>
      </c>
      <c r="J34"/>
      <c r="K34">
        <f>IFERROR(D34+H34+IF(J34="",MAX(I34,0),J34),"")</f>
      </c>
      <c r="L34">
        <f>IFERROR(K34/E34,"")</f>
      </c>
      <c r="M34">
        <f>IFERROR(ROUND(E34*G34-K34,0),"")</f>
      </c>
      <c r="N34">
        <f>IFERROR(M34/K34,"")</f>
      </c>
      <c r="O34"/>
      <c r="P34"/>
      <c r="Q34"/>
      <c r="R34"/>
      <c r="S34"/>
      <c r="T34"/>
    </row>
    <row r="35">
      <c r="A35" t="inlineStr">
        <is>
          <t xml:space="preserve">FTC-189991585</t>
        </is>
      </c>
      <c r="B35" t="inlineStr">
        <is>
          <t xml:space="preserve">Piso con ascensor en Casco Antiguo</t>
        </is>
      </c>
      <c r="C35" t="inlineStr">
        <is>
          <t xml:space="preserve">Marbella</t>
        </is>
      </c>
      <c r="D35">
        <v>3800000</v>
      </c>
      <c r="E35" t="inlineStr">
        <is>
          <t xml:space="preserve">420.00</t>
        </is>
      </c>
      <c r="F35">
        <v>9047.619047619</v>
      </c>
      <c r="G35">
        <f>IFERROR(INDEX(04_Area_Stats!$D$5:$D$999,MATCH(C35,04_Area_Stats!$A$5:$A$999,0)),"")</f>
      </c>
      <c r="H35">
        <f>IFERROR(ROUND(D35*(03_Assumptions!$B$7+03_Assumptions!$B$8),0),"")</f>
      </c>
      <c r="I35">
        <f>IFERROR(ROUND(E35*G35*03_Assumptions!$B$38-D35-H35,0),"")</f>
      </c>
      <c r="J35"/>
      <c r="K35">
        <f>IFERROR(D35+H35+IF(J35="",MAX(I35,0),J35),"")</f>
      </c>
      <c r="L35">
        <f>IFERROR(K35/E35,"")</f>
      </c>
      <c r="M35">
        <f>IFERROR(ROUND(E35*G35-K35,0),"")</f>
      </c>
      <c r="N35">
        <f>IFERROR(M35/K35,"")</f>
      </c>
      <c r="O35"/>
      <c r="P35"/>
      <c r="Q35"/>
      <c r="R35"/>
      <c r="S35" t="inlineStr">
        <is>
          <t xml:space="preserve">Y</t>
        </is>
      </c>
      <c r="T35"/>
    </row>
    <row r="36">
      <c r="A36" t="inlineStr">
        <is>
          <t xml:space="preserve">HTC-22048000009531</t>
        </is>
      </c>
      <c r="B36" t="inlineStr">
        <is>
          <t xml:space="preserve">Planta baja en Puente Romano. Redefinir lujosa vida, 3 cama, 3 baño apartamento con sótano, me</t>
        </is>
      </c>
      <c r="C36" t="inlineStr">
        <is>
          <t xml:space="preserve">Marbella</t>
        </is>
      </c>
      <c r="D36">
        <v>7950000</v>
      </c>
      <c r="E36" t="inlineStr">
        <is>
          <t xml:space="preserve">403.00</t>
        </is>
      </c>
      <c r="F36">
        <v>19727.047146402</v>
      </c>
      <c r="G36">
        <f>IFERROR(INDEX(04_Area_Stats!$D$5:$D$999,MATCH(C36,04_Area_Stats!$A$5:$A$999,0)),"")</f>
      </c>
      <c r="H36">
        <f>IFERROR(ROUND(D36*(03_Assumptions!$B$7+03_Assumptions!$B$8),0),"")</f>
      </c>
      <c r="I36">
        <f>IFERROR(ROUND(E36*G36*03_Assumptions!$B$38-D36-H36,0),"")</f>
      </c>
      <c r="J36"/>
      <c r="K36">
        <f>IFERROR(D36+H36+IF(J36="",MAX(I36,0),J36),"")</f>
      </c>
      <c r="L36">
        <f>IFERROR(K36/E36,"")</f>
      </c>
      <c r="M36">
        <f>IFERROR(ROUND(E36*G36-K36,0),"")</f>
      </c>
      <c r="N36">
        <f>IFERROR(M36/K36,"")</f>
      </c>
      <c r="O36"/>
      <c r="P36"/>
      <c r="Q36"/>
      <c r="R36" t="inlineStr">
        <is>
          <t xml:space="preserve">0</t>
        </is>
      </c>
      <c r="S36"/>
      <c r="T36"/>
    </row>
    <row r="37">
      <c r="A37" t="inlineStr">
        <is>
          <t xml:space="preserve">FTC-189822384</t>
        </is>
      </c>
      <c r="B37" t="inlineStr">
        <is>
          <t xml:space="preserve">Casa o chalet con piscina en  Avenida Calderón de la Barca, Los Naranjos</t>
        </is>
      </c>
      <c r="C37" t="inlineStr">
        <is>
          <t xml:space="preserve">Marbella</t>
        </is>
      </c>
      <c r="D37">
        <v>4400000</v>
      </c>
      <c r="E37" t="inlineStr">
        <is>
          <t xml:space="preserve">402.00</t>
        </is>
      </c>
      <c r="F37">
        <v>10945.273631841</v>
      </c>
      <c r="G37">
        <f>IFERROR(INDEX(04_Area_Stats!$D$5:$D$999,MATCH(C37,04_Area_Stats!$A$5:$A$999,0)),"")</f>
      </c>
      <c r="H37">
        <f>IFERROR(ROUND(D37*(03_Assumptions!$B$7+03_Assumptions!$B$8),0),"")</f>
      </c>
      <c r="I37">
        <f>IFERROR(ROUND(E37*G37*03_Assumptions!$B$38-D37-H37,0),"")</f>
      </c>
      <c r="J37"/>
      <c r="K37">
        <f>IFERROR(D37+H37+IF(J37="",MAX(I37,0),J37),"")</f>
      </c>
      <c r="L37">
        <f>IFERROR(K37/E37,"")</f>
      </c>
      <c r="M37">
        <f>IFERROR(ROUND(E37*G37-K37,0),"")</f>
      </c>
      <c r="N37">
        <f>IFERROR(M37/K37,"")</f>
      </c>
      <c r="O37"/>
      <c r="P37"/>
      <c r="Q37"/>
      <c r="R37"/>
      <c r="S37"/>
      <c r="T37"/>
    </row>
    <row r="38">
      <c r="A38" t="inlineStr">
        <is>
          <t xml:space="preserve">YAE-jht::real-estate::48145-112329718</t>
        </is>
      </c>
      <c r="B38" t="inlineStr">
        <is>
          <t xml:space="preserve">Ático en venta, Sierra Blanca en Nagüeles-Milla de Oro en Marbella</t>
        </is>
      </c>
      <c r="C38" t="inlineStr">
        <is>
          <t xml:space="preserve">Marbella</t>
        </is>
      </c>
      <c r="D38">
        <v>1595000</v>
      </c>
      <c r="E38" t="inlineStr">
        <is>
          <t xml:space="preserve">401.00</t>
        </is>
      </c>
      <c r="F38">
        <v>3977.5561097257</v>
      </c>
      <c r="G38">
        <f>IFERROR(INDEX(04_Area_Stats!$D$5:$D$999,MATCH(C38,04_Area_Stats!$A$5:$A$999,0)),"")</f>
      </c>
      <c r="H38">
        <f>IFERROR(ROUND(D38*(03_Assumptions!$B$7+03_Assumptions!$B$8),0),"")</f>
      </c>
      <c r="I38">
        <f>IFERROR(ROUND(E38*G38*03_Assumptions!$B$38-D38-H38,0),"")</f>
      </c>
      <c r="J38"/>
      <c r="K38">
        <f>IFERROR(D38+H38+IF(J38="",MAX(I38,0),J38),"")</f>
      </c>
      <c r="L38">
        <f>IFERROR(K38/E38,"")</f>
      </c>
      <c r="M38">
        <f>IFERROR(ROUND(E38*G38-K38,0),"")</f>
      </c>
      <c r="N38">
        <f>IFERROR(M38/K38,"")</f>
      </c>
      <c r="O38"/>
      <c r="P38"/>
      <c r="Q38"/>
      <c r="R38" t="inlineStr">
        <is>
          <t xml:space="preserve">Ático</t>
        </is>
      </c>
      <c r="S38"/>
      <c r="T38" t="inlineStr">
        <is>
          <t xml:space="preserve">Good</t>
        </is>
      </c>
    </row>
    <row r="39">
      <c r="A39" t="inlineStr">
        <is>
          <t xml:space="preserve">IDL-112399585</t>
        </is>
      </c>
      <c r="B39" t="inlineStr">
        <is>
          <t xml:space="preserve">Detached house in Nueva Andalucía, Marbella</t>
        </is>
      </c>
      <c r="C39" t="inlineStr">
        <is>
          <t xml:space="preserve">Marbella</t>
        </is>
      </c>
      <c r="D39">
        <v>4850000</v>
      </c>
      <c r="E39" t="inlineStr">
        <is>
          <t xml:space="preserve">400.00</t>
        </is>
      </c>
      <c r="F39">
        <v>12125</v>
      </c>
      <c r="G39">
        <f>IFERROR(INDEX(04_Area_Stats!$D$5:$D$999,MATCH(C39,04_Area_Stats!$A$5:$A$999,0)),"")</f>
      </c>
      <c r="H39">
        <f>IFERROR(ROUND(D39*(03_Assumptions!$B$7+03_Assumptions!$B$8),0),"")</f>
      </c>
      <c r="I39">
        <f>IFERROR(ROUND(E39*G39*03_Assumptions!$B$38-D39-H39,0),"")</f>
      </c>
      <c r="J39"/>
      <c r="K39">
        <f>IFERROR(D39+H39+IF(J39="",MAX(I39,0),J39),"")</f>
      </c>
      <c r="L39">
        <f>IFERROR(K39/E39,"")</f>
      </c>
      <c r="M39">
        <f>IFERROR(ROUND(E39*G39-K39,0),"")</f>
      </c>
      <c r="N39">
        <f>IFERROR(M39/K39,"")</f>
      </c>
      <c r="O39"/>
      <c r="P39"/>
      <c r="Q39"/>
      <c r="R39"/>
      <c r="S39"/>
      <c r="T39" t="inlineStr">
        <is>
          <t xml:space="preserve">Renovated</t>
        </is>
      </c>
    </row>
    <row r="40">
      <c r="A40" t="inlineStr">
        <is>
          <t xml:space="preserve">HTC-16408000001406</t>
        </is>
      </c>
      <c r="B40" t="inlineStr">
        <is>
          <t xml:space="preserve">Piso Calle de santiago. Exclusivo piso de 210 m² en zona palacio</t>
        </is>
      </c>
      <c r="C40" t="inlineStr">
        <is>
          <t xml:space="preserve">Madrid</t>
        </is>
      </c>
      <c r="D40">
        <v>1950000</v>
      </c>
      <c r="E40" t="inlineStr">
        <is>
          <t xml:space="preserve">210.00</t>
        </is>
      </c>
      <c r="F40">
        <v>9285.7142857143</v>
      </c>
      <c r="G40">
        <f>IFERROR(INDEX(04_Area_Stats!$D$5:$D$999,MATCH(C40,04_Area_Stats!$A$5:$A$999,0)),"")</f>
      </c>
      <c r="H40">
        <f>IFERROR(ROUND(D40*(03_Assumptions!$B$7+03_Assumptions!$B$8),0),"")</f>
      </c>
      <c r="I40">
        <f>IFERROR(ROUND(E40*G40*03_Assumptions!$B$38-D40-H40,0),"")</f>
      </c>
      <c r="J40"/>
      <c r="K40">
        <f>IFERROR(D40+H40+IF(J40="",MAX(I40,0),J40),"")</f>
      </c>
      <c r="L40">
        <f>IFERROR(K40/E40,"")</f>
      </c>
      <c r="M40">
        <f>IFERROR(ROUND(E40*G40-K40,0),"")</f>
      </c>
      <c r="N40">
        <f>IFERROR(M40/K40,"")</f>
      </c>
      <c r="O40"/>
      <c r="P40"/>
      <c r="Q40"/>
      <c r="R40"/>
      <c r="S40"/>
      <c r="T40"/>
    </row>
    <row r="41">
      <c r="A41" t="inlineStr">
        <is>
          <t xml:space="preserve">YAE-jht::real-estate::43694-112378290</t>
        </is>
      </c>
      <c r="B41" t="inlineStr">
        <is>
          <t xml:space="preserve">Dúplex en venta en calle El Califa, Nueva Andalucía en Nueva Andalucía en Marbella</t>
        </is>
      </c>
      <c r="C41" t="inlineStr">
        <is>
          <t xml:space="preserve">Marbella</t>
        </is>
      </c>
      <c r="D41">
        <v>1795000</v>
      </c>
      <c r="E41" t="inlineStr">
        <is>
          <t xml:space="preserve">389.00</t>
        </is>
      </c>
      <c r="F41">
        <v>4614.3958868895</v>
      </c>
      <c r="G41">
        <f>IFERROR(INDEX(04_Area_Stats!$D$5:$D$999,MATCH(C41,04_Area_Stats!$A$5:$A$999,0)),"")</f>
      </c>
      <c r="H41">
        <f>IFERROR(ROUND(D41*(03_Assumptions!$B$7+03_Assumptions!$B$8),0),"")</f>
      </c>
      <c r="I41">
        <f>IFERROR(ROUND(E41*G41*03_Assumptions!$B$38-D41-H41,0),"")</f>
      </c>
      <c r="J41"/>
      <c r="K41">
        <f>IFERROR(D41+H41+IF(J41="",MAX(I41,0),J41),"")</f>
      </c>
      <c r="L41">
        <f>IFERROR(K41/E41,"")</f>
      </c>
      <c r="M41">
        <f>IFERROR(ROUND(E41*G41-K41,0),"")</f>
      </c>
      <c r="N41">
        <f>IFERROR(M41/K41,"")</f>
      </c>
      <c r="O41"/>
      <c r="P41"/>
      <c r="Q41"/>
      <c r="R41"/>
      <c r="S41"/>
      <c r="T41"/>
    </row>
    <row r="42">
      <c r="A42" t="inlineStr">
        <is>
          <t xml:space="preserve">HTC-48661000001994</t>
        </is>
      </c>
      <c r="B42" t="inlineStr">
        <is>
          <t xml:space="preserve">Ático en Judia la 3. Impresionante ático dúplex en marbella puerto banús</t>
        </is>
      </c>
      <c r="C42" t="inlineStr">
        <is>
          <t xml:space="preserve">Marbella</t>
        </is>
      </c>
      <c r="D42">
        <v>1700000</v>
      </c>
      <c r="E42" t="inlineStr">
        <is>
          <t xml:space="preserve">385.00</t>
        </is>
      </c>
      <c r="F42">
        <v>4415.5844155844</v>
      </c>
      <c r="G42">
        <f>IFERROR(INDEX(04_Area_Stats!$D$5:$D$999,MATCH(C42,04_Area_Stats!$A$5:$A$999,0)),"")</f>
      </c>
      <c r="H42">
        <f>IFERROR(ROUND(D42*(03_Assumptions!$B$7+03_Assumptions!$B$8),0),"")</f>
      </c>
      <c r="I42">
        <f>IFERROR(ROUND(E42*G42*03_Assumptions!$B$38-D42-H42,0),"")</f>
      </c>
      <c r="J42"/>
      <c r="K42">
        <f>IFERROR(D42+H42+IF(J42="",MAX(I42,0),J42),"")</f>
      </c>
      <c r="L42">
        <f>IFERROR(K42/E42,"")</f>
      </c>
      <c r="M42">
        <f>IFERROR(ROUND(E42*G42-K42,0),"")</f>
      </c>
      <c r="N42">
        <f>IFERROR(M42/K42,"")</f>
      </c>
      <c r="O42"/>
      <c r="P42"/>
      <c r="Q42"/>
      <c r="R42"/>
      <c r="S42"/>
      <c r="T42"/>
    </row>
    <row r="43">
      <c r="A43" t="inlineStr">
        <is>
          <t xml:space="preserve">FTC-190410873</t>
        </is>
      </c>
      <c r="B43" t="inlineStr">
        <is>
          <t xml:space="preserve">Piso con piscina en Casco Antiguo</t>
        </is>
      </c>
      <c r="C43" t="inlineStr">
        <is>
          <t xml:space="preserve">Marbella</t>
        </is>
      </c>
      <c r="D43">
        <v>6100000</v>
      </c>
      <c r="E43" t="inlineStr">
        <is>
          <t xml:space="preserve">384.00</t>
        </is>
      </c>
      <c r="F43">
        <v>15885.416666667</v>
      </c>
      <c r="G43">
        <f>IFERROR(INDEX(04_Area_Stats!$D$5:$D$999,MATCH(C43,04_Area_Stats!$A$5:$A$999,0)),"")</f>
      </c>
      <c r="H43">
        <f>IFERROR(ROUND(D43*(03_Assumptions!$B$7+03_Assumptions!$B$8),0),"")</f>
      </c>
      <c r="I43">
        <f>IFERROR(ROUND(E43*G43*03_Assumptions!$B$38-D43-H43,0),"")</f>
      </c>
      <c r="J43"/>
      <c r="K43">
        <f>IFERROR(D43+H43+IF(J43="",MAX(I43,0),J43),"")</f>
      </c>
      <c r="L43">
        <f>IFERROR(K43/E43,"")</f>
      </c>
      <c r="M43">
        <f>IFERROR(ROUND(E43*G43-K43,0),"")</f>
      </c>
      <c r="N43">
        <f>IFERROR(M43/K43,"")</f>
      </c>
      <c r="O43"/>
      <c r="P43"/>
      <c r="Q43"/>
      <c r="R43"/>
      <c r="S43" t="inlineStr">
        <is>
          <t xml:space="preserve">Y</t>
        </is>
      </c>
      <c r="T43"/>
    </row>
    <row r="44">
      <c r="A44" t="inlineStr">
        <is>
          <t xml:space="preserve">HTC-59198000000015</t>
        </is>
      </c>
      <c r="B44" t="inlineStr">
        <is>
          <t xml:space="preserve">Piso en Casco Antiguo</t>
        </is>
      </c>
      <c r="C44" t="inlineStr">
        <is>
          <t xml:space="preserve">Marbella</t>
        </is>
      </c>
      <c r="D44">
        <v>6100000</v>
      </c>
      <c r="E44" t="inlineStr">
        <is>
          <t xml:space="preserve">384.00</t>
        </is>
      </c>
      <c r="F44">
        <v>15885.416666667</v>
      </c>
      <c r="G44">
        <f>IFERROR(INDEX(04_Area_Stats!$D$5:$D$999,MATCH(C44,04_Area_Stats!$A$5:$A$999,0)),"")</f>
      </c>
      <c r="H44">
        <f>IFERROR(ROUND(D44*(03_Assumptions!$B$7+03_Assumptions!$B$8),0),"")</f>
      </c>
      <c r="I44">
        <f>IFERROR(ROUND(E44*G44*03_Assumptions!$B$38-D44-H44,0),"")</f>
      </c>
      <c r="J44"/>
      <c r="K44">
        <f>IFERROR(D44+H44+IF(J44="",MAX(I44,0),J44),"")</f>
      </c>
      <c r="L44">
        <f>IFERROR(K44/E44,"")</f>
      </c>
      <c r="M44">
        <f>IFERROR(ROUND(E44*G44-K44,0),"")</f>
      </c>
      <c r="N44">
        <f>IFERROR(M44/K44,"")</f>
      </c>
      <c r="O44"/>
      <c r="P44"/>
      <c r="Q44"/>
      <c r="R44"/>
      <c r="S44"/>
      <c r="T44"/>
    </row>
    <row r="45">
      <c r="A45" t="inlineStr">
        <is>
          <t xml:space="preserve">IDL-112378696</t>
        </is>
      </c>
      <c r="B45" t="inlineStr">
        <is>
          <t xml:space="preserve">Detached house in Guadalmina Alta, Marbella</t>
        </is>
      </c>
      <c r="C45" t="inlineStr">
        <is>
          <t xml:space="preserve">Marbella</t>
        </is>
      </c>
      <c r="D45">
        <v>3150000</v>
      </c>
      <c r="E45" t="inlineStr">
        <is>
          <t xml:space="preserve">384.00</t>
        </is>
      </c>
      <c r="F45">
        <v>8203.125</v>
      </c>
      <c r="G45">
        <f>IFERROR(INDEX(04_Area_Stats!$D$5:$D$999,MATCH(C45,04_Area_Stats!$A$5:$A$999,0)),"")</f>
      </c>
      <c r="H45">
        <f>IFERROR(ROUND(D45*(03_Assumptions!$B$7+03_Assumptions!$B$8),0),"")</f>
      </c>
      <c r="I45">
        <f>IFERROR(ROUND(E45*G45*03_Assumptions!$B$38-D45-H45,0),"")</f>
      </c>
      <c r="J45"/>
      <c r="K45">
        <f>IFERROR(D45+H45+IF(J45="",MAX(I45,0),J45),"")</f>
      </c>
      <c r="L45">
        <f>IFERROR(K45/E45,"")</f>
      </c>
      <c r="M45">
        <f>IFERROR(ROUND(E45*G45-K45,0),"")</f>
      </c>
      <c r="N45">
        <f>IFERROR(M45/K45,"")</f>
      </c>
      <c r="O45" t="inlineStr">
        <is>
          <t xml:space="preserve">COSMETIC</t>
        </is>
      </c>
      <c r="P45"/>
      <c r="Q45"/>
      <c r="R45"/>
      <c r="S45"/>
      <c r="T45" t="inlineStr">
        <is>
          <t xml:space="preserve">Renovated</t>
        </is>
      </c>
    </row>
    <row r="46">
      <c r="A46" t="inlineStr">
        <is>
          <t xml:space="preserve">YAE-jht::real-estate::42083-112320020</t>
        </is>
      </c>
      <c r="B46" t="inlineStr">
        <is>
          <t xml:space="preserve">Ático en venta, Santa María en Elviria-Cabopino en Marbella</t>
        </is>
      </c>
      <c r="C46" t="inlineStr">
        <is>
          <t xml:space="preserve">Marbella</t>
        </is>
      </c>
      <c r="D46">
        <v>980000</v>
      </c>
      <c r="E46" t="inlineStr">
        <is>
          <t xml:space="preserve">375.00</t>
        </is>
      </c>
      <c r="F46">
        <v>2613.3333333333</v>
      </c>
      <c r="G46">
        <f>IFERROR(INDEX(04_Area_Stats!$D$5:$D$999,MATCH(C46,04_Area_Stats!$A$5:$A$999,0)),"")</f>
      </c>
      <c r="H46">
        <f>IFERROR(ROUND(D46*(03_Assumptions!$B$7+03_Assumptions!$B$8),0),"")</f>
      </c>
      <c r="I46">
        <f>IFERROR(ROUND(E46*G46*03_Assumptions!$B$38-D46-H46,0),"")</f>
      </c>
      <c r="J46"/>
      <c r="K46">
        <f>IFERROR(D46+H46+IF(J46="",MAX(I46,0),J46),"")</f>
      </c>
      <c r="L46">
        <f>IFERROR(K46/E46,"")</f>
      </c>
      <c r="M46">
        <f>IFERROR(ROUND(E46*G46-K46,0),"")</f>
      </c>
      <c r="N46">
        <f>IFERROR(M46/K46,"")</f>
      </c>
      <c r="O46"/>
      <c r="P46"/>
      <c r="Q46"/>
      <c r="R46"/>
      <c r="S46"/>
      <c r="T46"/>
    </row>
    <row r="47">
      <c r="A47" t="inlineStr">
        <is>
          <t xml:space="preserve">YAE-jht::real-estate::45522-112354479</t>
        </is>
      </c>
      <c r="B47" t="inlineStr">
        <is>
          <t xml:space="preserve">Piso en venta en calle Alonso de Bazán, Playa Bajadilla-Puertos en Marbella Pueblo en Marbella</t>
        </is>
      </c>
      <c r="C47" t="inlineStr">
        <is>
          <t xml:space="preserve">Marbella</t>
        </is>
      </c>
      <c r="D47">
        <v>1699000</v>
      </c>
      <c r="E47" t="inlineStr">
        <is>
          <t xml:space="preserve">370.00</t>
        </is>
      </c>
      <c r="F47">
        <v>4591.8918918919</v>
      </c>
      <c r="G47">
        <f>IFERROR(INDEX(04_Area_Stats!$D$5:$D$999,MATCH(C47,04_Area_Stats!$A$5:$A$999,0)),"")</f>
      </c>
      <c r="H47">
        <f>IFERROR(ROUND(D47*(03_Assumptions!$B$7+03_Assumptions!$B$8),0),"")</f>
      </c>
      <c r="I47">
        <f>IFERROR(ROUND(E47*G47*03_Assumptions!$B$38-D47-H47,0),"")</f>
      </c>
      <c r="J47"/>
      <c r="K47">
        <f>IFERROR(D47+H47+IF(J47="",MAX(I47,0),J47),"")</f>
      </c>
      <c r="L47">
        <f>IFERROR(K47/E47,"")</f>
      </c>
      <c r="M47">
        <f>IFERROR(ROUND(E47*G47-K47,0),"")</f>
      </c>
      <c r="N47">
        <f>IFERROR(M47/K47,"")</f>
      </c>
      <c r="O47"/>
      <c r="P47"/>
      <c r="Q47"/>
      <c r="R47"/>
      <c r="S47"/>
      <c r="T47"/>
    </row>
    <row r="48">
      <c r="A48" t="inlineStr">
        <is>
          <t xml:space="preserve">YAE-jht::real-estate::45522-112356469</t>
        </is>
      </c>
      <c r="B48" t="inlineStr">
        <is>
          <t xml:space="preserve">Piso en venta en calle De Marcasitas, Nagüeles en Nagüeles-Milla de Oro en Marbella</t>
        </is>
      </c>
      <c r="C48" t="inlineStr">
        <is>
          <t xml:space="preserve">Marbella</t>
        </is>
      </c>
      <c r="D48">
        <v>1290000</v>
      </c>
      <c r="E48" t="inlineStr">
        <is>
          <t xml:space="preserve">368.00</t>
        </is>
      </c>
      <c r="F48">
        <v>3505.4347826087</v>
      </c>
      <c r="G48">
        <f>IFERROR(INDEX(04_Area_Stats!$D$5:$D$999,MATCH(C48,04_Area_Stats!$A$5:$A$999,0)),"")</f>
      </c>
      <c r="H48">
        <f>IFERROR(ROUND(D48*(03_Assumptions!$B$7+03_Assumptions!$B$8),0),"")</f>
      </c>
      <c r="I48">
        <f>IFERROR(ROUND(E48*G48*03_Assumptions!$B$38-D48-H48,0),"")</f>
      </c>
      <c r="J48"/>
      <c r="K48">
        <f>IFERROR(D48+H48+IF(J48="",MAX(I48,0),J48),"")</f>
      </c>
      <c r="L48">
        <f>IFERROR(K48/E48,"")</f>
      </c>
      <c r="M48">
        <f>IFERROR(ROUND(E48*G48-K48,0),"")</f>
      </c>
      <c r="N48">
        <f>IFERROR(M48/K48,"")</f>
      </c>
      <c r="O48"/>
      <c r="P48"/>
      <c r="Q48"/>
      <c r="R48"/>
      <c r="S48"/>
      <c r="T48"/>
    </row>
    <row r="49">
      <c r="A49" t="inlineStr">
        <is>
          <t xml:space="preserve">HTC-23979000001263</t>
        </is>
      </c>
      <c r="B49" t="inlineStr">
        <is>
          <t xml:space="preserve">Apartamento en Puerto Banús. Apartamento de lujo con vistas al mar y en primera línea de play</t>
        </is>
      </c>
      <c r="C49" t="inlineStr">
        <is>
          <t xml:space="preserve">Marbella</t>
        </is>
      </c>
      <c r="D49">
        <v>3850000</v>
      </c>
      <c r="E49" t="inlineStr">
        <is>
          <t xml:space="preserve">365.00</t>
        </is>
      </c>
      <c r="F49">
        <v>10547.945205479</v>
      </c>
      <c r="G49">
        <f>IFERROR(INDEX(04_Area_Stats!$D$5:$D$999,MATCH(C49,04_Area_Stats!$A$5:$A$999,0)),"")</f>
      </c>
      <c r="H49">
        <f>IFERROR(ROUND(D49*(03_Assumptions!$B$7+03_Assumptions!$B$8),0),"")</f>
      </c>
      <c r="I49">
        <f>IFERROR(ROUND(E49*G49*03_Assumptions!$B$38-D49-H49,0),"")</f>
      </c>
      <c r="J49"/>
      <c r="K49">
        <f>IFERROR(D49+H49+IF(J49="",MAX(I49,0),J49),"")</f>
      </c>
      <c r="L49">
        <f>IFERROR(K49/E49,"")</f>
      </c>
      <c r="M49">
        <f>IFERROR(ROUND(E49*G49-K49,0),"")</f>
      </c>
      <c r="N49">
        <f>IFERROR(M49/K49,"")</f>
      </c>
      <c r="O49"/>
      <c r="P49"/>
      <c r="Q49"/>
      <c r="R49"/>
      <c r="S49"/>
      <c r="T49"/>
    </row>
    <row r="50">
      <c r="A50" t="inlineStr">
        <is>
          <t xml:space="preserve">HTC-51261000001961</t>
        </is>
      </c>
      <c r="B50" t="inlineStr">
        <is>
          <t xml:space="preserve">Ático en Las Brisas</t>
        </is>
      </c>
      <c r="C50" t="inlineStr">
        <is>
          <t xml:space="preserve">Marbella</t>
        </is>
      </c>
      <c r="D50">
        <v>3250000</v>
      </c>
      <c r="E50" t="inlineStr">
        <is>
          <t xml:space="preserve">361.00</t>
        </is>
      </c>
      <c r="F50">
        <v>9002.7700831025</v>
      </c>
      <c r="G50">
        <f>IFERROR(INDEX(04_Area_Stats!$D$5:$D$999,MATCH(C50,04_Area_Stats!$A$5:$A$999,0)),"")</f>
      </c>
      <c r="H50">
        <f>IFERROR(ROUND(D50*(03_Assumptions!$B$7+03_Assumptions!$B$8),0),"")</f>
      </c>
      <c r="I50">
        <f>IFERROR(ROUND(E50*G50*03_Assumptions!$B$38-D50-H50,0),"")</f>
      </c>
      <c r="J50"/>
      <c r="K50">
        <f>IFERROR(D50+H50+IF(J50="",MAX(I50,0),J50),"")</f>
      </c>
      <c r="L50">
        <f>IFERROR(K50/E50,"")</f>
      </c>
      <c r="M50">
        <f>IFERROR(ROUND(E50*G50-K50,0),"")</f>
      </c>
      <c r="N50">
        <f>IFERROR(M50/K50,"")</f>
      </c>
      <c r="O50"/>
      <c r="P50"/>
      <c r="Q50"/>
      <c r="R50"/>
      <c r="S50"/>
      <c r="T50"/>
    </row>
    <row r="51">
      <c r="A51" t="inlineStr">
        <is>
          <t xml:space="preserve">YAE-jht::real-estate::44737-112390553</t>
        </is>
      </c>
      <c r="B51" t="inlineStr">
        <is>
          <t xml:space="preserve">Dúplex en venta, Aloha en Nueva Andalucía en Marbella</t>
        </is>
      </c>
      <c r="C51" t="inlineStr">
        <is>
          <t xml:space="preserve">Marbella</t>
        </is>
      </c>
      <c r="D51">
        <v>3250000</v>
      </c>
      <c r="E51" t="inlineStr">
        <is>
          <t xml:space="preserve">361.00</t>
        </is>
      </c>
      <c r="F51">
        <v>9002.7700831025</v>
      </c>
      <c r="G51">
        <f>IFERROR(INDEX(04_Area_Stats!$D$5:$D$999,MATCH(C51,04_Area_Stats!$A$5:$A$999,0)),"")</f>
      </c>
      <c r="H51">
        <f>IFERROR(ROUND(D51*(03_Assumptions!$B$7+03_Assumptions!$B$8),0),"")</f>
      </c>
      <c r="I51">
        <f>IFERROR(ROUND(E51*G51*03_Assumptions!$B$38-D51-H51,0),"")</f>
      </c>
      <c r="J51"/>
      <c r="K51">
        <f>IFERROR(D51+H51+IF(J51="",MAX(I51,0),J51),"")</f>
      </c>
      <c r="L51">
        <f>IFERROR(K51/E51,"")</f>
      </c>
      <c r="M51">
        <f>IFERROR(ROUND(E51*G51-K51,0),"")</f>
      </c>
      <c r="N51">
        <f>IFERROR(M51/K51,"")</f>
      </c>
      <c r="O51"/>
      <c r="P51"/>
      <c r="Q51"/>
      <c r="R51"/>
      <c r="S51"/>
      <c r="T51"/>
    </row>
    <row r="52">
      <c r="A52" t="inlineStr">
        <is>
          <t xml:space="preserve">HTC-45289000000072</t>
        </is>
      </c>
      <c r="B52" t="inlineStr">
        <is>
          <t xml:space="preserve">Planta baja en Puerto Banús. Jardín privado, en urbanización con acceso directo a la playa</t>
        </is>
      </c>
      <c r="C52" t="inlineStr">
        <is>
          <t xml:space="preserve">Marbella</t>
        </is>
      </c>
      <c r="D52">
        <v>2850000</v>
      </c>
      <c r="E52" t="inlineStr">
        <is>
          <t xml:space="preserve">360.00</t>
        </is>
      </c>
      <c r="F52">
        <v>7916.6666666667</v>
      </c>
      <c r="G52">
        <f>IFERROR(INDEX(04_Area_Stats!$D$5:$D$999,MATCH(C52,04_Area_Stats!$A$5:$A$999,0)),"")</f>
      </c>
      <c r="H52">
        <f>IFERROR(ROUND(D52*(03_Assumptions!$B$7+03_Assumptions!$B$8),0),"")</f>
      </c>
      <c r="I52">
        <f>IFERROR(ROUND(E52*G52*03_Assumptions!$B$38-D52-H52,0),"")</f>
      </c>
      <c r="J52"/>
      <c r="K52">
        <f>IFERROR(D52+H52+IF(J52="",MAX(I52,0),J52),"")</f>
      </c>
      <c r="L52">
        <f>IFERROR(K52/E52,"")</f>
      </c>
      <c r="M52">
        <f>IFERROR(ROUND(E52*G52-K52,0),"")</f>
      </c>
      <c r="N52">
        <f>IFERROR(M52/K52,"")</f>
      </c>
      <c r="O52"/>
      <c r="P52"/>
      <c r="Q52"/>
      <c r="R52" t="inlineStr">
        <is>
          <t xml:space="preserve">0</t>
        </is>
      </c>
      <c r="S52"/>
      <c r="T52"/>
    </row>
    <row r="53">
      <c r="A53" t="inlineStr">
        <is>
          <t xml:space="preserve">IDL-112398210</t>
        </is>
      </c>
      <c r="B53" t="inlineStr">
        <is>
          <t xml:space="preserve">House in Torreblanca del Sol, Fuengirola</t>
        </is>
      </c>
      <c r="C53" t="inlineStr">
        <is>
          <t xml:space="preserve">Fuengirola</t>
        </is>
      </c>
      <c r="D53">
        <v>2495000</v>
      </c>
      <c r="E53" t="inlineStr">
        <is>
          <t xml:space="preserve">387.00</t>
        </is>
      </c>
      <c r="F53">
        <v>6447.0284237726</v>
      </c>
      <c r="G53">
        <f>IFERROR(INDEX(04_Area_Stats!$D$5:$D$999,MATCH(C53,04_Area_Stats!$A$5:$A$999,0)),"")</f>
      </c>
      <c r="H53">
        <f>IFERROR(ROUND(D53*(03_Assumptions!$B$7+03_Assumptions!$B$8),0),"")</f>
      </c>
      <c r="I53">
        <f>IFERROR(ROUND(E53*G53*03_Assumptions!$B$38-D53-H53,0),"")</f>
      </c>
      <c r="J53"/>
      <c r="K53">
        <f>IFERROR(D53+H53+IF(J53="",MAX(I53,0),J53),"")</f>
      </c>
      <c r="L53">
        <f>IFERROR(K53/E53,"")</f>
      </c>
      <c r="M53">
        <f>IFERROR(ROUND(E53*G53-K53,0),"")</f>
      </c>
      <c r="N53">
        <f>IFERROR(M53/K53,"")</f>
      </c>
      <c r="O53"/>
      <c r="P53"/>
      <c r="Q53"/>
      <c r="R53"/>
      <c r="S53"/>
      <c r="T53"/>
    </row>
    <row r="54">
      <c r="A54" t="inlineStr">
        <is>
          <t xml:space="preserve">FTC-190239088</t>
        </is>
      </c>
      <c r="B54" t="inlineStr">
        <is>
          <t xml:space="preserve">Casa o chalet con piscina en  23 Calle los Algarrobos, El Rosario - Ricmar</t>
        </is>
      </c>
      <c r="C54" t="inlineStr">
        <is>
          <t xml:space="preserve">Marbella</t>
        </is>
      </c>
      <c r="D54">
        <v>3695000</v>
      </c>
      <c r="E54" t="inlineStr">
        <is>
          <t xml:space="preserve">345.00</t>
        </is>
      </c>
      <c r="F54">
        <v>10710.144927536</v>
      </c>
      <c r="G54">
        <f>IFERROR(INDEX(04_Area_Stats!$D$5:$D$999,MATCH(C54,04_Area_Stats!$A$5:$A$999,0)),"")</f>
      </c>
      <c r="H54">
        <f>IFERROR(ROUND(D54*(03_Assumptions!$B$7+03_Assumptions!$B$8),0),"")</f>
      </c>
      <c r="I54">
        <f>IFERROR(ROUND(E54*G54*03_Assumptions!$B$38-D54-H54,0),"")</f>
      </c>
      <c r="J54"/>
      <c r="K54">
        <f>IFERROR(D54+H54+IF(J54="",MAX(I54,0),J54),"")</f>
      </c>
      <c r="L54">
        <f>IFERROR(K54/E54,"")</f>
      </c>
      <c r="M54">
        <f>IFERROR(ROUND(E54*G54-K54,0),"")</f>
      </c>
      <c r="N54">
        <f>IFERROR(M54/K54,"")</f>
      </c>
      <c r="O54"/>
      <c r="P54"/>
      <c r="Q54"/>
      <c r="R54"/>
      <c r="S54"/>
      <c r="T54"/>
    </row>
    <row r="55">
      <c r="A55" t="inlineStr">
        <is>
          <t xml:space="preserve">IDL-112398779</t>
        </is>
      </c>
      <c r="B55" t="inlineStr">
        <is>
          <t xml:space="preserve">Terraced house in Calle las Aguilas, 168, Aloha, Marbella</t>
        </is>
      </c>
      <c r="C55" t="inlineStr">
        <is>
          <t xml:space="preserve">Marbella</t>
        </is>
      </c>
      <c r="D55">
        <v>1100000</v>
      </c>
      <c r="E55" t="inlineStr">
        <is>
          <t xml:space="preserve">345.00</t>
        </is>
      </c>
      <c r="F55">
        <v>3188.4057971014</v>
      </c>
      <c r="G55">
        <f>IFERROR(INDEX(04_Area_Stats!$D$5:$D$999,MATCH(C55,04_Area_Stats!$A$5:$A$999,0)),"")</f>
      </c>
      <c r="H55">
        <f>IFERROR(ROUND(D55*(03_Assumptions!$B$7+03_Assumptions!$B$8),0),"")</f>
      </c>
      <c r="I55">
        <f>IFERROR(ROUND(E55*G55*03_Assumptions!$B$38-D55-H55,0),"")</f>
      </c>
      <c r="J55"/>
      <c r="K55">
        <f>IFERROR(D55+H55+IF(J55="",MAX(I55,0),J55),"")</f>
      </c>
      <c r="L55">
        <f>IFERROR(K55/E55,"")</f>
      </c>
      <c r="M55">
        <f>IFERROR(ROUND(E55*G55-K55,0),"")</f>
      </c>
      <c r="N55">
        <f>IFERROR(M55/K55,"")</f>
      </c>
      <c r="O55"/>
      <c r="P55"/>
      <c r="Q55"/>
      <c r="R55"/>
      <c r="S55"/>
      <c r="T55" t="inlineStr">
        <is>
          <t xml:space="preserve">Good</t>
        </is>
      </c>
    </row>
    <row r="56">
      <c r="A56" t="inlineStr">
        <is>
          <t xml:space="preserve">YAE-jht::real-estate::43799-112381998</t>
        </is>
      </c>
      <c r="B56" t="inlineStr">
        <is>
          <t xml:space="preserve">Piso en venta, Linda Vista-Nueva Alcántara-Cortijo Blanco en San Pedro de Alcántara en Marbella</t>
        </is>
      </c>
      <c r="C56" t="inlineStr">
        <is>
          <t xml:space="preserve">Marbella</t>
        </is>
      </c>
      <c r="D56">
        <v>1200000</v>
      </c>
      <c r="E56" t="inlineStr">
        <is>
          <t xml:space="preserve">338.00</t>
        </is>
      </c>
      <c r="F56">
        <v>3550.2958579882</v>
      </c>
      <c r="G56">
        <f>IFERROR(INDEX(04_Area_Stats!$D$5:$D$999,MATCH(C56,04_Area_Stats!$A$5:$A$999,0)),"")</f>
      </c>
      <c r="H56">
        <f>IFERROR(ROUND(D56*(03_Assumptions!$B$7+03_Assumptions!$B$8),0),"")</f>
      </c>
      <c r="I56">
        <f>IFERROR(ROUND(E56*G56*03_Assumptions!$B$38-D56-H56,0),"")</f>
      </c>
      <c r="J56"/>
      <c r="K56">
        <f>IFERROR(D56+H56+IF(J56="",MAX(I56,0),J56),"")</f>
      </c>
      <c r="L56">
        <f>IFERROR(K56/E56,"")</f>
      </c>
      <c r="M56">
        <f>IFERROR(ROUND(E56*G56-K56,0),"")</f>
      </c>
      <c r="N56">
        <f>IFERROR(M56/K56,"")</f>
      </c>
      <c r="O56"/>
      <c r="P56"/>
      <c r="Q56"/>
      <c r="R56"/>
      <c r="S56"/>
      <c r="T56" t="inlineStr">
        <is>
          <t xml:space="preserve">Good</t>
        </is>
      </c>
    </row>
    <row r="57">
      <c r="A57" t="inlineStr">
        <is>
          <t xml:space="preserve">IDL-112381998</t>
        </is>
      </c>
      <c r="B57" t="inlineStr">
        <is>
          <t xml:space="preserve">Flat / apartment in Avenida Mar Mediterráneo, Linda Vista-Nueva Alcántara-Cortijo Blanco, Marbella</t>
        </is>
      </c>
      <c r="C57" t="inlineStr">
        <is>
          <t xml:space="preserve">Marbella</t>
        </is>
      </c>
      <c r="D57">
        <v>1200000</v>
      </c>
      <c r="E57" t="inlineStr">
        <is>
          <t xml:space="preserve">338.00</t>
        </is>
      </c>
      <c r="F57">
        <v>3550.2958579882</v>
      </c>
      <c r="G57">
        <f>IFERROR(INDEX(04_Area_Stats!$D$5:$D$999,MATCH(C57,04_Area_Stats!$A$5:$A$999,0)),"")</f>
      </c>
      <c r="H57">
        <f>IFERROR(ROUND(D57*(03_Assumptions!$B$7+03_Assumptions!$B$8),0),"")</f>
      </c>
      <c r="I57">
        <f>IFERROR(ROUND(E57*G57*03_Assumptions!$B$38-D57-H57,0),"")</f>
      </c>
      <c r="J57"/>
      <c r="K57">
        <f>IFERROR(D57+H57+IF(J57="",MAX(I57,0),J57),"")</f>
      </c>
      <c r="L57">
        <f>IFERROR(K57/E57,"")</f>
      </c>
      <c r="M57">
        <f>IFERROR(ROUND(E57*G57-K57,0),"")</f>
      </c>
      <c r="N57">
        <f>IFERROR(M57/K57,"")</f>
      </c>
      <c r="O57"/>
      <c r="P57"/>
      <c r="Q57"/>
      <c r="R57" t="inlineStr">
        <is>
          <t xml:space="preserve">Duplex</t>
        </is>
      </c>
      <c r="S57" t="inlineStr">
        <is>
          <t xml:space="preserve">Y</t>
        </is>
      </c>
      <c r="T57" t="inlineStr">
        <is>
          <t xml:space="preserve">New build</t>
        </is>
      </c>
    </row>
    <row r="58">
      <c r="A58" t="inlineStr">
        <is>
          <t xml:space="preserve">HTC-22662000000336</t>
        </is>
      </c>
      <c r="B58" t="inlineStr">
        <is>
          <t xml:space="preserve">Apartamento Avenida josé banús. Impresionante apartamento en primera línea de playa situado en p</t>
        </is>
      </c>
      <c r="C58" t="inlineStr">
        <is>
          <t xml:space="preserve">Marbella</t>
        </is>
      </c>
      <c r="D58">
        <v>5950000</v>
      </c>
      <c r="E58" t="inlineStr">
        <is>
          <t xml:space="preserve">336.00</t>
        </is>
      </c>
      <c r="F58">
        <v>17708.333333333</v>
      </c>
      <c r="G58">
        <f>IFERROR(INDEX(04_Area_Stats!$D$5:$D$999,MATCH(C58,04_Area_Stats!$A$5:$A$999,0)),"")</f>
      </c>
      <c r="H58">
        <f>IFERROR(ROUND(D58*(03_Assumptions!$B$7+03_Assumptions!$B$8),0),"")</f>
      </c>
      <c r="I58">
        <f>IFERROR(ROUND(E58*G58*03_Assumptions!$B$38-D58-H58,0),"")</f>
      </c>
      <c r="J58"/>
      <c r="K58">
        <f>IFERROR(D58+H58+IF(J58="",MAX(I58,0),J58),"")</f>
      </c>
      <c r="L58">
        <f>IFERROR(K58/E58,"")</f>
      </c>
      <c r="M58">
        <f>IFERROR(ROUND(E58*G58-K58,0),"")</f>
      </c>
      <c r="N58">
        <f>IFERROR(M58/K58,"")</f>
      </c>
      <c r="O58"/>
      <c r="P58"/>
      <c r="Q58"/>
      <c r="R58"/>
      <c r="S58"/>
      <c r="T58"/>
    </row>
    <row r="59">
      <c r="A59" t="inlineStr">
        <is>
          <t xml:space="preserve">HTC-10792003197744</t>
        </is>
      </c>
      <c r="B59" t="inlineStr">
        <is>
          <t xml:space="preserve">Apartamento Carretera mairena. Apartamento en la mairena</t>
        </is>
      </c>
      <c r="C59" t="inlineStr">
        <is>
          <t xml:space="preserve">Marbella</t>
        </is>
      </c>
      <c r="D59">
        <v>950000</v>
      </c>
      <c r="E59" t="inlineStr">
        <is>
          <t xml:space="preserve">332.00</t>
        </is>
      </c>
      <c r="F59">
        <v>2861.4457831325</v>
      </c>
      <c r="G59">
        <f>IFERROR(INDEX(04_Area_Stats!$D$5:$D$999,MATCH(C59,04_Area_Stats!$A$5:$A$999,0)),"")</f>
      </c>
      <c r="H59">
        <f>IFERROR(ROUND(D59*(03_Assumptions!$B$7+03_Assumptions!$B$8),0),"")</f>
      </c>
      <c r="I59">
        <f>IFERROR(ROUND(E59*G59*03_Assumptions!$B$38-D59-H59,0),"")</f>
      </c>
      <c r="J59"/>
      <c r="K59">
        <f>IFERROR(D59+H59+IF(J59="",MAX(I59,0),J59),"")</f>
      </c>
      <c r="L59">
        <f>IFERROR(K59/E59,"")</f>
      </c>
      <c r="M59">
        <f>IFERROR(ROUND(E59*G59-K59,0),"")</f>
      </c>
      <c r="N59">
        <f>IFERROR(M59/K59,"")</f>
      </c>
      <c r="O59"/>
      <c r="P59"/>
      <c r="Q59"/>
      <c r="R59"/>
      <c r="S59"/>
      <c r="T59"/>
    </row>
    <row r="60">
      <c r="A60" t="inlineStr">
        <is>
          <t xml:space="preserve">HTC-38129000001307</t>
        </is>
      </c>
      <c r="B60" t="inlineStr">
        <is>
          <t xml:space="preserve">Apartamento en Estebanez calderon 4. Apartamento en cipreses del mar en venta</t>
        </is>
      </c>
      <c r="C60" t="inlineStr">
        <is>
          <t xml:space="preserve">Marbella</t>
        </is>
      </c>
      <c r="D60">
        <v>2495000</v>
      </c>
      <c r="E60" t="inlineStr">
        <is>
          <t xml:space="preserve">332.00</t>
        </is>
      </c>
      <c r="F60">
        <v>7515.0602409639</v>
      </c>
      <c r="G60">
        <f>IFERROR(INDEX(04_Area_Stats!$D$5:$D$999,MATCH(C60,04_Area_Stats!$A$5:$A$999,0)),"")</f>
      </c>
      <c r="H60">
        <f>IFERROR(ROUND(D60*(03_Assumptions!$B$7+03_Assumptions!$B$8),0),"")</f>
      </c>
      <c r="I60">
        <f>IFERROR(ROUND(E60*G60*03_Assumptions!$B$38-D60-H60,0),"")</f>
      </c>
      <c r="J60"/>
      <c r="K60">
        <f>IFERROR(D60+H60+IF(J60="",MAX(I60,0),J60),"")</f>
      </c>
      <c r="L60">
        <f>IFERROR(K60/E60,"")</f>
      </c>
      <c r="M60">
        <f>IFERROR(ROUND(E60*G60-K60,0),"")</f>
      </c>
      <c r="N60">
        <f>IFERROR(M60/K60,"")</f>
      </c>
      <c r="O60"/>
      <c r="P60"/>
      <c r="Q60"/>
      <c r="R60"/>
      <c r="S60"/>
      <c r="T60"/>
    </row>
    <row r="61">
      <c r="A61" t="inlineStr">
        <is>
          <t xml:space="preserve">IDL-112403059</t>
        </is>
      </c>
      <c r="B61" t="inlineStr">
        <is>
          <t xml:space="preserve">Detached house in Urbanización el Rosario, El Rosario-Ricmar, Marbella</t>
        </is>
      </c>
      <c r="C61" t="inlineStr">
        <is>
          <t xml:space="preserve">Marbella</t>
        </is>
      </c>
      <c r="D61">
        <v>1995000</v>
      </c>
      <c r="E61" t="inlineStr">
        <is>
          <t xml:space="preserve">326.00</t>
        </is>
      </c>
      <c r="F61">
        <v>6119.6319018405</v>
      </c>
      <c r="G61">
        <f>IFERROR(INDEX(04_Area_Stats!$D$5:$D$999,MATCH(C61,04_Area_Stats!$A$5:$A$999,0)),"")</f>
      </c>
      <c r="H61">
        <f>IFERROR(ROUND(D61*(03_Assumptions!$B$7+03_Assumptions!$B$8),0),"")</f>
      </c>
      <c r="I61">
        <f>IFERROR(ROUND(E61*G61*03_Assumptions!$B$38-D61-H61,0),"")</f>
      </c>
      <c r="J61"/>
      <c r="K61">
        <f>IFERROR(D61+H61+IF(J61="",MAX(I61,0),J61),"")</f>
      </c>
      <c r="L61">
        <f>IFERROR(K61/E61,"")</f>
      </c>
      <c r="M61">
        <f>IFERROR(ROUND(E61*G61-K61,0),"")</f>
      </c>
      <c r="N61">
        <f>IFERROR(M61/K61,"")</f>
      </c>
      <c r="O61" t="inlineStr">
        <is>
          <t xml:space="preserve">KITCHEN_BATH</t>
        </is>
      </c>
      <c r="P61"/>
      <c r="Q61"/>
      <c r="R61"/>
      <c r="S61"/>
      <c r="T61" t="inlineStr">
        <is>
          <t xml:space="preserve">Renovated</t>
        </is>
      </c>
    </row>
    <row r="62">
      <c r="A62" t="inlineStr">
        <is>
          <t xml:space="preserve">HTC-23526000001300</t>
        </is>
      </c>
      <c r="B62" t="inlineStr">
        <is>
          <t xml:space="preserve">Ático en Elviria. Ático con solarium zew elviria west vive en armonía entre dise</t>
        </is>
      </c>
      <c r="C62" t="inlineStr">
        <is>
          <t xml:space="preserve">Marbella</t>
        </is>
      </c>
      <c r="D62">
        <v>1350000</v>
      </c>
      <c r="E62" t="inlineStr">
        <is>
          <t xml:space="preserve">326.00</t>
        </is>
      </c>
      <c r="F62">
        <v>4141.1042944785</v>
      </c>
      <c r="G62">
        <f>IFERROR(INDEX(04_Area_Stats!$D$5:$D$999,MATCH(C62,04_Area_Stats!$A$5:$A$999,0)),"")</f>
      </c>
      <c r="H62">
        <f>IFERROR(ROUND(D62*(03_Assumptions!$B$7+03_Assumptions!$B$8),0),"")</f>
      </c>
      <c r="I62">
        <f>IFERROR(ROUND(E62*G62*03_Assumptions!$B$38-D62-H62,0),"")</f>
      </c>
      <c r="J62"/>
      <c r="K62">
        <f>IFERROR(D62+H62+IF(J62="",MAX(I62,0),J62),"")</f>
      </c>
      <c r="L62">
        <f>IFERROR(K62/E62,"")</f>
      </c>
      <c r="M62">
        <f>IFERROR(ROUND(E62*G62-K62,0),"")</f>
      </c>
      <c r="N62">
        <f>IFERROR(M62/K62,"")</f>
      </c>
      <c r="O62"/>
      <c r="P62"/>
      <c r="Q62"/>
      <c r="R62"/>
      <c r="S62"/>
      <c r="T62"/>
    </row>
    <row r="63">
      <c r="A63" t="inlineStr">
        <is>
          <t xml:space="preserve">YAE-jht::real-estate::42996-112320824</t>
        </is>
      </c>
      <c r="B63" t="inlineStr">
        <is>
          <t xml:space="preserve">Dúplex en venta, Santa María en Elviria-Cabopino en Marbella</t>
        </is>
      </c>
      <c r="C63" t="inlineStr">
        <is>
          <t xml:space="preserve">Marbella</t>
        </is>
      </c>
      <c r="D63">
        <v>1350000</v>
      </c>
      <c r="E63" t="inlineStr">
        <is>
          <t xml:space="preserve">326.00</t>
        </is>
      </c>
      <c r="F63">
        <v>4141.1042944785</v>
      </c>
      <c r="G63">
        <f>IFERROR(INDEX(04_Area_Stats!$D$5:$D$999,MATCH(C63,04_Area_Stats!$A$5:$A$999,0)),"")</f>
      </c>
      <c r="H63">
        <f>IFERROR(ROUND(D63*(03_Assumptions!$B$7+03_Assumptions!$B$8),0),"")</f>
      </c>
      <c r="I63">
        <f>IFERROR(ROUND(E63*G63*03_Assumptions!$B$38-D63-H63,0),"")</f>
      </c>
      <c r="J63"/>
      <c r="K63">
        <f>IFERROR(D63+H63+IF(J63="",MAX(I63,0),J63),"")</f>
      </c>
      <c r="L63">
        <f>IFERROR(K63/E63,"")</f>
      </c>
      <c r="M63">
        <f>IFERROR(ROUND(E63*G63-K63,0),"")</f>
      </c>
      <c r="N63">
        <f>IFERROR(M63/K63,"")</f>
      </c>
      <c r="O63"/>
      <c r="P63"/>
      <c r="Q63"/>
      <c r="R63"/>
      <c r="S63"/>
      <c r="T63"/>
    </row>
    <row r="64">
      <c r="A64" t="inlineStr">
        <is>
          <t xml:space="preserve">FTC-186709814</t>
        </is>
      </c>
      <c r="B64" t="inlineStr">
        <is>
          <t xml:space="preserve">Casa o chalet en Avenida Alta Vista, 12, San Pedro de Alcántara pueblo</t>
        </is>
      </c>
      <c r="C64" t="inlineStr">
        <is>
          <t xml:space="preserve">Marbella</t>
        </is>
      </c>
      <c r="D64">
        <v>1925000</v>
      </c>
      <c r="E64" t="inlineStr">
        <is>
          <t xml:space="preserve">325.00</t>
        </is>
      </c>
      <c r="F64">
        <v>5923.0769230769</v>
      </c>
      <c r="G64">
        <f>IFERROR(INDEX(04_Area_Stats!$D$5:$D$999,MATCH(C64,04_Area_Stats!$A$5:$A$999,0)),"")</f>
      </c>
      <c r="H64">
        <f>IFERROR(ROUND(D64*(03_Assumptions!$B$7+03_Assumptions!$B$8),0),"")</f>
      </c>
      <c r="I64">
        <f>IFERROR(ROUND(E64*G64*03_Assumptions!$B$38-D64-H64,0),"")</f>
      </c>
      <c r="J64"/>
      <c r="K64">
        <f>IFERROR(D64+H64+IF(J64="",MAX(I64,0),J64),"")</f>
      </c>
      <c r="L64">
        <f>IFERROR(K64/E64,"")</f>
      </c>
      <c r="M64">
        <f>IFERROR(ROUND(E64*G64-K64,0),"")</f>
      </c>
      <c r="N64">
        <f>IFERROR(M64/K64,"")</f>
      </c>
      <c r="O64"/>
      <c r="P64"/>
      <c r="Q64"/>
      <c r="R64"/>
      <c r="S64"/>
      <c r="T64"/>
    </row>
    <row r="65">
      <c r="A65" t="inlineStr">
        <is>
          <t xml:space="preserve">FTC-187016801</t>
        </is>
      </c>
      <c r="B65" t="inlineStr">
        <is>
          <t xml:space="preserve">Ático con piscina en Elviria</t>
        </is>
      </c>
      <c r="C65" t="inlineStr">
        <is>
          <t xml:space="preserve">Marbella</t>
        </is>
      </c>
      <c r="D65">
        <v>850000</v>
      </c>
      <c r="E65" t="inlineStr">
        <is>
          <t xml:space="preserve">324.00</t>
        </is>
      </c>
      <c r="F65">
        <v>2623.4567901235</v>
      </c>
      <c r="G65">
        <f>IFERROR(INDEX(04_Area_Stats!$D$5:$D$999,MATCH(C65,04_Area_Stats!$A$5:$A$999,0)),"")</f>
      </c>
      <c r="H65">
        <f>IFERROR(ROUND(D65*(03_Assumptions!$B$7+03_Assumptions!$B$8),0),"")</f>
      </c>
      <c r="I65">
        <f>IFERROR(ROUND(E65*G65*03_Assumptions!$B$38-D65-H65,0),"")</f>
      </c>
      <c r="J65"/>
      <c r="K65">
        <f>IFERROR(D65+H65+IF(J65="",MAX(I65,0),J65),"")</f>
      </c>
      <c r="L65">
        <f>IFERROR(K65/E65,"")</f>
      </c>
      <c r="M65">
        <f>IFERROR(ROUND(E65*G65-K65,0),"")</f>
      </c>
      <c r="N65">
        <f>IFERROR(M65/K65,"")</f>
      </c>
      <c r="O65"/>
      <c r="P65"/>
      <c r="Q65"/>
      <c r="R65"/>
      <c r="S65"/>
      <c r="T65"/>
    </row>
    <row r="66">
      <c r="A66" t="inlineStr">
        <is>
          <t xml:space="preserve">YAE-jht::real-estate::42243-112321965</t>
        </is>
      </c>
      <c r="B66" t="inlineStr">
        <is>
          <t xml:space="preserve">Dúplex en venta, Nagüeles en Nagüeles-Milla de Oro en Marbella</t>
        </is>
      </c>
      <c r="C66" t="inlineStr">
        <is>
          <t xml:space="preserve">Marbella</t>
        </is>
      </c>
      <c r="D66">
        <v>1390000</v>
      </c>
      <c r="E66" t="inlineStr">
        <is>
          <t xml:space="preserve">315.00</t>
        </is>
      </c>
      <c r="F66">
        <v>4412.6984126984</v>
      </c>
      <c r="G66">
        <f>IFERROR(INDEX(04_Area_Stats!$D$5:$D$999,MATCH(C66,04_Area_Stats!$A$5:$A$999,0)),"")</f>
      </c>
      <c r="H66">
        <f>IFERROR(ROUND(D66*(03_Assumptions!$B$7+03_Assumptions!$B$8),0),"")</f>
      </c>
      <c r="I66">
        <f>IFERROR(ROUND(E66*G66*03_Assumptions!$B$38-D66-H66,0),"")</f>
      </c>
      <c r="J66"/>
      <c r="K66">
        <f>IFERROR(D66+H66+IF(J66="",MAX(I66,0),J66),"")</f>
      </c>
      <c r="L66">
        <f>IFERROR(K66/E66,"")</f>
      </c>
      <c r="M66">
        <f>IFERROR(ROUND(E66*G66-K66,0),"")</f>
      </c>
      <c r="N66">
        <f>IFERROR(M66/K66,"")</f>
      </c>
      <c r="O66"/>
      <c r="P66"/>
      <c r="Q66"/>
      <c r="R66"/>
      <c r="S66"/>
      <c r="T66" t="inlineStr">
        <is>
          <t xml:space="preserve">Good</t>
        </is>
      </c>
    </row>
    <row r="67">
      <c r="A67" t="inlineStr">
        <is>
          <t xml:space="preserve">YAE-jht::real-estate::44344-112342400</t>
        </is>
      </c>
      <c r="B67" t="inlineStr">
        <is>
          <t xml:space="preserve">Dúplex en venta, La Carolina-Guadalpín en Nagüeles-Milla de Oro en Marbella</t>
        </is>
      </c>
      <c r="C67" t="inlineStr">
        <is>
          <t xml:space="preserve">Marbella</t>
        </is>
      </c>
      <c r="D67">
        <v>3750000</v>
      </c>
      <c r="E67" t="inlineStr">
        <is>
          <t xml:space="preserve">315.00</t>
        </is>
      </c>
      <c r="F67">
        <v>11904.761904762</v>
      </c>
      <c r="G67">
        <f>IFERROR(INDEX(04_Area_Stats!$D$5:$D$999,MATCH(C67,04_Area_Stats!$A$5:$A$999,0)),"")</f>
      </c>
      <c r="H67">
        <f>IFERROR(ROUND(D67*(03_Assumptions!$B$7+03_Assumptions!$B$8),0),"")</f>
      </c>
      <c r="I67">
        <f>IFERROR(ROUND(E67*G67*03_Assumptions!$B$38-D67-H67,0),"")</f>
      </c>
      <c r="J67"/>
      <c r="K67">
        <f>IFERROR(D67+H67+IF(J67="",MAX(I67,0),J67),"")</f>
      </c>
      <c r="L67">
        <f>IFERROR(K67/E67,"")</f>
      </c>
      <c r="M67">
        <f>IFERROR(ROUND(E67*G67-K67,0),"")</f>
      </c>
      <c r="N67">
        <f>IFERROR(M67/K67,"")</f>
      </c>
      <c r="O67"/>
      <c r="P67"/>
      <c r="Q67"/>
      <c r="R67"/>
      <c r="S67"/>
      <c r="T67"/>
    </row>
    <row r="68">
      <c r="A68" t="inlineStr">
        <is>
          <t xml:space="preserve">IDL-112400589</t>
        </is>
      </c>
      <c r="B68" t="inlineStr">
        <is>
          <t xml:space="preserve">Detached house in Calle Limones, Bello Horizonte-Lindasol, Marbella</t>
        </is>
      </c>
      <c r="C68" t="inlineStr">
        <is>
          <t xml:space="preserve">Marbella</t>
        </is>
      </c>
      <c r="D68">
        <v>1795000</v>
      </c>
      <c r="E68" t="inlineStr">
        <is>
          <t xml:space="preserve">315.00</t>
        </is>
      </c>
      <c r="F68">
        <v>5698.4126984127</v>
      </c>
      <c r="G68">
        <f>IFERROR(INDEX(04_Area_Stats!$D$5:$D$999,MATCH(C68,04_Area_Stats!$A$5:$A$999,0)),"")</f>
      </c>
      <c r="H68">
        <f>IFERROR(ROUND(D68*(03_Assumptions!$B$7+03_Assumptions!$B$8),0),"")</f>
      </c>
      <c r="I68">
        <f>IFERROR(ROUND(E68*G68*03_Assumptions!$B$38-D68-H68,0),"")</f>
      </c>
      <c r="J68"/>
      <c r="K68">
        <f>IFERROR(D68+H68+IF(J68="",MAX(I68,0),J68),"")</f>
      </c>
      <c r="L68">
        <f>IFERROR(K68/E68,"")</f>
      </c>
      <c r="M68">
        <f>IFERROR(ROUND(E68*G68-K68,0),"")</f>
      </c>
      <c r="N68">
        <f>IFERROR(M68/K68,"")</f>
      </c>
      <c r="O68" t="inlineStr">
        <is>
          <t xml:space="preserve">FULL</t>
        </is>
      </c>
      <c r="P68"/>
      <c r="Q68"/>
      <c r="R68"/>
      <c r="S68"/>
      <c r="T68" t="inlineStr">
        <is>
          <t xml:space="preserve">Renovated</t>
        </is>
      </c>
    </row>
    <row r="69">
      <c r="A69" t="inlineStr">
        <is>
          <t xml:space="preserve">YAE-jht::real-estate::66882-112373697</t>
        </is>
      </c>
      <c r="B69" t="inlineStr">
        <is>
          <t xml:space="preserve">Dúplex en venta en calle Calderon de la Barcanva, Los Naranjos en Nueva Andalucía en Marbella</t>
        </is>
      </c>
      <c r="C69" t="inlineStr">
        <is>
          <t xml:space="preserve">Marbella</t>
        </is>
      </c>
      <c r="D69">
        <v>2850000</v>
      </c>
      <c r="E69" t="inlineStr">
        <is>
          <t xml:space="preserve">312.00</t>
        </is>
      </c>
      <c r="F69">
        <v>9134.6153846154</v>
      </c>
      <c r="G69">
        <f>IFERROR(INDEX(04_Area_Stats!$D$5:$D$999,MATCH(C69,04_Area_Stats!$A$5:$A$999,0)),"")</f>
      </c>
      <c r="H69">
        <f>IFERROR(ROUND(D69*(03_Assumptions!$B$7+03_Assumptions!$B$8),0),"")</f>
      </c>
      <c r="I69">
        <f>IFERROR(ROUND(E69*G69*03_Assumptions!$B$38-D69-H69,0),"")</f>
      </c>
      <c r="J69"/>
      <c r="K69">
        <f>IFERROR(D69+H69+IF(J69="",MAX(I69,0),J69),"")</f>
      </c>
      <c r="L69">
        <f>IFERROR(K69/E69,"")</f>
      </c>
      <c r="M69">
        <f>IFERROR(ROUND(E69*G69-K69,0),"")</f>
      </c>
      <c r="N69">
        <f>IFERROR(M69/K69,"")</f>
      </c>
      <c r="O69"/>
      <c r="P69"/>
      <c r="Q69"/>
      <c r="R69"/>
      <c r="S69"/>
      <c r="T69"/>
    </row>
    <row r="70">
      <c r="A70" t="inlineStr">
        <is>
          <t xml:space="preserve">FTC-184315932</t>
        </is>
      </c>
      <c r="B70" t="inlineStr">
        <is>
          <t xml:space="preserve">Casa adosada con piscina en San Pedro de Alcántara pueblo</t>
        </is>
      </c>
      <c r="C70" t="inlineStr">
        <is>
          <t xml:space="preserve">Marbella</t>
        </is>
      </c>
      <c r="D70">
        <v>1325000</v>
      </c>
      <c r="E70" t="inlineStr">
        <is>
          <t xml:space="preserve">309.00</t>
        </is>
      </c>
      <c r="F70">
        <v>4288.0258899676</v>
      </c>
      <c r="G70">
        <f>IFERROR(INDEX(04_Area_Stats!$D$5:$D$999,MATCH(C70,04_Area_Stats!$A$5:$A$999,0)),"")</f>
      </c>
      <c r="H70">
        <f>IFERROR(ROUND(D70*(03_Assumptions!$B$7+03_Assumptions!$B$8),0),"")</f>
      </c>
      <c r="I70">
        <f>IFERROR(ROUND(E70*G70*03_Assumptions!$B$38-D70-H70,0),"")</f>
      </c>
      <c r="J70"/>
      <c r="K70">
        <f>IFERROR(D70+H70+IF(J70="",MAX(I70,0),J70),"")</f>
      </c>
      <c r="L70">
        <f>IFERROR(K70/E70,"")</f>
      </c>
      <c r="M70">
        <f>IFERROR(ROUND(E70*G70-K70,0),"")</f>
      </c>
      <c r="N70">
        <f>IFERROR(M70/K70,"")</f>
      </c>
      <c r="O70"/>
      <c r="P70"/>
      <c r="Q70"/>
      <c r="R70"/>
      <c r="S70"/>
      <c r="T70"/>
    </row>
    <row r="71">
      <c r="A71" t="inlineStr">
        <is>
          <t xml:space="preserve">HTC-38129000000961</t>
        </is>
      </c>
      <c r="B71" t="inlineStr">
        <is>
          <t xml:space="preserve">Apartamento en Playa de la Fontanilla. Amplio apartamento lado playa a la venta en marbella</t>
        </is>
      </c>
      <c r="C71" t="inlineStr">
        <is>
          <t xml:space="preserve">Marbella</t>
        </is>
      </c>
      <c r="D71">
        <v>2300000</v>
      </c>
      <c r="E71" t="inlineStr">
        <is>
          <t xml:space="preserve">307.00</t>
        </is>
      </c>
      <c r="F71">
        <v>7491.8566775244</v>
      </c>
      <c r="G71">
        <f>IFERROR(INDEX(04_Area_Stats!$D$5:$D$999,MATCH(C71,04_Area_Stats!$A$5:$A$999,0)),"")</f>
      </c>
      <c r="H71">
        <f>IFERROR(ROUND(D71*(03_Assumptions!$B$7+03_Assumptions!$B$8),0),"")</f>
      </c>
      <c r="I71">
        <f>IFERROR(ROUND(E71*G71*03_Assumptions!$B$38-D71-H71,0),"")</f>
      </c>
      <c r="J71"/>
      <c r="K71">
        <f>IFERROR(D71+H71+IF(J71="",MAX(I71,0),J71),"")</f>
      </c>
      <c r="L71">
        <f>IFERROR(K71/E71,"")</f>
      </c>
      <c r="M71">
        <f>IFERROR(ROUND(E71*G71-K71,0),"")</f>
      </c>
      <c r="N71">
        <f>IFERROR(M71/K71,"")</f>
      </c>
      <c r="O71"/>
      <c r="P71"/>
      <c r="Q71"/>
      <c r="R71"/>
      <c r="S71"/>
      <c r="T71"/>
    </row>
    <row r="72">
      <c r="A72" t="inlineStr">
        <is>
          <t xml:space="preserve">HTC-23526000001029</t>
        </is>
      </c>
      <c r="B72" t="inlineStr">
        <is>
          <t xml:space="preserve">Ático en De la cruz 17. Último ático con vistas al mar listo para entrar a vivir!</t>
        </is>
      </c>
      <c r="C72" t="inlineStr">
        <is>
          <t xml:space="preserve">Marbella</t>
        </is>
      </c>
      <c r="D72">
        <v>5350000</v>
      </c>
      <c r="E72" t="inlineStr">
        <is>
          <t xml:space="preserve">307.00</t>
        </is>
      </c>
      <c r="F72">
        <v>17426.71009772</v>
      </c>
      <c r="G72">
        <f>IFERROR(INDEX(04_Area_Stats!$D$5:$D$999,MATCH(C72,04_Area_Stats!$A$5:$A$999,0)),"")</f>
      </c>
      <c r="H72">
        <f>IFERROR(ROUND(D72*(03_Assumptions!$B$7+03_Assumptions!$B$8),0),"")</f>
      </c>
      <c r="I72">
        <f>IFERROR(ROUND(E72*G72*03_Assumptions!$B$38-D72-H72,0),"")</f>
      </c>
      <c r="J72"/>
      <c r="K72">
        <f>IFERROR(D72+H72+IF(J72="",MAX(I72,0),J72),"")</f>
      </c>
      <c r="L72">
        <f>IFERROR(K72/E72,"")</f>
      </c>
      <c r="M72">
        <f>IFERROR(ROUND(E72*G72-K72,0),"")</f>
      </c>
      <c r="N72">
        <f>IFERROR(M72/K72,"")</f>
      </c>
      <c r="O72"/>
      <c r="P72"/>
      <c r="Q72"/>
      <c r="R72"/>
      <c r="S72"/>
      <c r="T72"/>
    </row>
    <row r="73">
      <c r="A73" t="inlineStr">
        <is>
          <t xml:space="preserve">YAE-jht::real-estate::74472-112322875</t>
        </is>
      </c>
      <c r="B73" t="inlineStr">
        <is>
          <t xml:space="preserve">Ático en venta, Lomas de Marbella Club en Nagüeles-Milla de Oro en Marbella</t>
        </is>
      </c>
      <c r="C73" t="inlineStr">
        <is>
          <t xml:space="preserve">Marbella</t>
        </is>
      </c>
      <c r="D73">
        <v>5350000</v>
      </c>
      <c r="E73" t="inlineStr">
        <is>
          <t xml:space="preserve">307.00</t>
        </is>
      </c>
      <c r="F73">
        <v>17426.71009772</v>
      </c>
      <c r="G73">
        <f>IFERROR(INDEX(04_Area_Stats!$D$5:$D$999,MATCH(C73,04_Area_Stats!$A$5:$A$999,0)),"")</f>
      </c>
      <c r="H73">
        <f>IFERROR(ROUND(D73*(03_Assumptions!$B$7+03_Assumptions!$B$8),0),"")</f>
      </c>
      <c r="I73">
        <f>IFERROR(ROUND(E73*G73*03_Assumptions!$B$38-D73-H73,0),"")</f>
      </c>
      <c r="J73"/>
      <c r="K73">
        <f>IFERROR(D73+H73+IF(J73="",MAX(I73,0),J73),"")</f>
      </c>
      <c r="L73">
        <f>IFERROR(K73/E73,"")</f>
      </c>
      <c r="M73">
        <f>IFERROR(ROUND(E73*G73-K73,0),"")</f>
      </c>
      <c r="N73">
        <f>IFERROR(M73/K73,"")</f>
      </c>
      <c r="O73"/>
      <c r="P73"/>
      <c r="Q73"/>
      <c r="R73"/>
      <c r="S73"/>
      <c r="T73"/>
    </row>
    <row r="74">
      <c r="A74" t="inlineStr">
        <is>
          <t xml:space="preserve">HTC-55824000001983</t>
        </is>
      </c>
      <c r="B74" t="inlineStr">
        <is>
          <t xml:space="preserve">Ático Calle torrevigía</t>
        </is>
      </c>
      <c r="C74" t="inlineStr">
        <is>
          <t xml:space="preserve">Marbella</t>
        </is>
      </c>
      <c r="D74">
        <v>1070000</v>
      </c>
      <c r="E74" t="inlineStr">
        <is>
          <t xml:space="preserve">306.00</t>
        </is>
      </c>
      <c r="F74">
        <v>3496.7320261438</v>
      </c>
      <c r="G74">
        <f>IFERROR(INDEX(04_Area_Stats!$D$5:$D$999,MATCH(C74,04_Area_Stats!$A$5:$A$999,0)),"")</f>
      </c>
      <c r="H74">
        <f>IFERROR(ROUND(D74*(03_Assumptions!$B$7+03_Assumptions!$B$8),0),"")</f>
      </c>
      <c r="I74">
        <f>IFERROR(ROUND(E74*G74*03_Assumptions!$B$38-D74-H74,0),"")</f>
      </c>
      <c r="J74"/>
      <c r="K74">
        <f>IFERROR(D74+H74+IF(J74="",MAX(I74,0),J74),"")</f>
      </c>
      <c r="L74">
        <f>IFERROR(K74/E74,"")</f>
      </c>
      <c r="M74">
        <f>IFERROR(ROUND(E74*G74-K74,0),"")</f>
      </c>
      <c r="N74">
        <f>IFERROR(M74/K74,"")</f>
      </c>
      <c r="O74"/>
      <c r="P74"/>
      <c r="Q74"/>
      <c r="R74"/>
      <c r="S74"/>
      <c r="T74"/>
    </row>
    <row r="75">
      <c r="A75" t="inlineStr">
        <is>
          <t xml:space="preserve">HTC-23979000001236</t>
        </is>
      </c>
      <c r="B75" t="inlineStr">
        <is>
          <t xml:space="preserve">Apartamento en Aloha. Exclusiva promoción residencial de lujo en nueva andalucía, marb</t>
        </is>
      </c>
      <c r="C75" t="inlineStr">
        <is>
          <t xml:space="preserve">Marbella</t>
        </is>
      </c>
      <c r="D75">
        <v>2141850</v>
      </c>
      <c r="E75" t="inlineStr">
        <is>
          <t xml:space="preserve">302.00</t>
        </is>
      </c>
      <c r="F75">
        <v>7092.2185430464</v>
      </c>
      <c r="G75">
        <f>IFERROR(INDEX(04_Area_Stats!$D$5:$D$999,MATCH(C75,04_Area_Stats!$A$5:$A$999,0)),"")</f>
      </c>
      <c r="H75">
        <f>IFERROR(ROUND(D75*(03_Assumptions!$B$7+03_Assumptions!$B$8),0),"")</f>
      </c>
      <c r="I75">
        <f>IFERROR(ROUND(E75*G75*03_Assumptions!$B$38-D75-H75,0),"")</f>
      </c>
      <c r="J75"/>
      <c r="K75">
        <f>IFERROR(D75+H75+IF(J75="",MAX(I75,0),J75),"")</f>
      </c>
      <c r="L75">
        <f>IFERROR(K75/E75,"")</f>
      </c>
      <c r="M75">
        <f>IFERROR(ROUND(E75*G75-K75,0),"")</f>
      </c>
      <c r="N75">
        <f>IFERROR(M75/K75,"")</f>
      </c>
      <c r="O75"/>
      <c r="P75"/>
      <c r="Q75"/>
      <c r="R75"/>
      <c r="S75"/>
      <c r="T75"/>
    </row>
    <row r="76">
      <c r="A76" t="inlineStr">
        <is>
          <t xml:space="preserve">HTC-23972000001910</t>
        </is>
      </c>
      <c r="B76" t="inlineStr">
        <is>
          <t xml:space="preserve">Ático Rio real playa. Amplio ático en 1ª línea de playa, en río real</t>
        </is>
      </c>
      <c r="C76" t="inlineStr">
        <is>
          <t xml:space="preserve">Marbella</t>
        </is>
      </c>
      <c r="D76">
        <v>3850000</v>
      </c>
      <c r="E76" t="inlineStr">
        <is>
          <t xml:space="preserve">302.00</t>
        </is>
      </c>
      <c r="F76">
        <v>12748.344370861</v>
      </c>
      <c r="G76">
        <f>IFERROR(INDEX(04_Area_Stats!$D$5:$D$999,MATCH(C76,04_Area_Stats!$A$5:$A$999,0)),"")</f>
      </c>
      <c r="H76">
        <f>IFERROR(ROUND(D76*(03_Assumptions!$B$7+03_Assumptions!$B$8),0),"")</f>
      </c>
      <c r="I76">
        <f>IFERROR(ROUND(E76*G76*03_Assumptions!$B$38-D76-H76,0),"")</f>
      </c>
      <c r="J76"/>
      <c r="K76">
        <f>IFERROR(D76+H76+IF(J76="",MAX(I76,0),J76),"")</f>
      </c>
      <c r="L76">
        <f>IFERROR(K76/E76,"")</f>
      </c>
      <c r="M76">
        <f>IFERROR(ROUND(E76*G76-K76,0),"")</f>
      </c>
      <c r="N76">
        <f>IFERROR(M76/K76,"")</f>
      </c>
      <c r="O76"/>
      <c r="P76"/>
      <c r="Q76"/>
      <c r="R76"/>
      <c r="S76"/>
      <c r="T76"/>
    </row>
    <row r="77">
      <c r="A77" t="inlineStr">
        <is>
          <t xml:space="preserve">HTC-22662000000392</t>
        </is>
      </c>
      <c r="B77" t="inlineStr">
        <is>
          <t xml:space="preserve">Apartamento Arrabal a cañas. Puerto banús – oportunidad excepcional para reformar a precio in</t>
        </is>
      </c>
      <c r="C77" t="inlineStr">
        <is>
          <t xml:space="preserve">Marbella</t>
        </is>
      </c>
      <c r="D77">
        <v>1850000</v>
      </c>
      <c r="E77" t="inlineStr">
        <is>
          <t xml:space="preserve">300.00</t>
        </is>
      </c>
      <c r="F77">
        <v>6166.6666666667</v>
      </c>
      <c r="G77">
        <f>IFERROR(INDEX(04_Area_Stats!$D$5:$D$999,MATCH(C77,04_Area_Stats!$A$5:$A$999,0)),"")</f>
      </c>
      <c r="H77">
        <f>IFERROR(ROUND(D77*(03_Assumptions!$B$7+03_Assumptions!$B$8),0),"")</f>
      </c>
      <c r="I77">
        <f>IFERROR(ROUND(E77*G77*03_Assumptions!$B$38-D77-H77,0),"")</f>
      </c>
      <c r="J77"/>
      <c r="K77">
        <f>IFERROR(D77+H77+IF(J77="",MAX(I77,0),J77),"")</f>
      </c>
      <c r="L77">
        <f>IFERROR(K77/E77,"")</f>
      </c>
      <c r="M77">
        <f>IFERROR(ROUND(E77*G77-K77,0),"")</f>
      </c>
      <c r="N77">
        <f>IFERROR(M77/K77,"")</f>
      </c>
      <c r="O77"/>
      <c r="P77"/>
      <c r="Q77"/>
      <c r="R77"/>
      <c r="S77"/>
      <c r="T77"/>
    </row>
    <row r="78">
      <c r="A78" t="inlineStr">
        <is>
          <t xml:space="preserve">YAE-jht::real-estate::43949-112383119</t>
        </is>
      </c>
      <c r="B78" t="inlineStr">
        <is>
          <t xml:space="preserve">Ático en venta, Las Brisas en Nueva Andalucía en Marbella</t>
        </is>
      </c>
      <c r="C78" t="inlineStr">
        <is>
          <t xml:space="preserve">Marbella</t>
        </is>
      </c>
      <c r="D78">
        <v>3480000</v>
      </c>
      <c r="E78" t="inlineStr">
        <is>
          <t xml:space="preserve">300.00</t>
        </is>
      </c>
      <c r="F78">
        <v>11600</v>
      </c>
      <c r="G78">
        <f>IFERROR(INDEX(04_Area_Stats!$D$5:$D$999,MATCH(C78,04_Area_Stats!$A$5:$A$999,0)),"")</f>
      </c>
      <c r="H78">
        <f>IFERROR(ROUND(D78*(03_Assumptions!$B$7+03_Assumptions!$B$8),0),"")</f>
      </c>
      <c r="I78">
        <f>IFERROR(ROUND(E78*G78*03_Assumptions!$B$38-D78-H78,0),"")</f>
      </c>
      <c r="J78"/>
      <c r="K78">
        <f>IFERROR(D78+H78+IF(J78="",MAX(I78,0),J78),"")</f>
      </c>
      <c r="L78">
        <f>IFERROR(K78/E78,"")</f>
      </c>
      <c r="M78">
        <f>IFERROR(ROUND(E78*G78-K78,0),"")</f>
      </c>
      <c r="N78">
        <f>IFERROR(M78/K78,"")</f>
      </c>
      <c r="O78"/>
      <c r="P78"/>
      <c r="Q78"/>
      <c r="R78"/>
      <c r="S78"/>
      <c r="T78"/>
    </row>
    <row r="79">
      <c r="A79" t="inlineStr">
        <is>
          <t xml:space="preserve">YAE-jht::real-estate::63654-112333759</t>
        </is>
      </c>
      <c r="B79" t="inlineStr">
        <is>
          <t xml:space="preserve">Dúplex en venta en calle Nva Andaluc, Nueva Andalucía en Nueva Andalucía en Marbella</t>
        </is>
      </c>
      <c r="C79" t="inlineStr">
        <is>
          <t xml:space="preserve">Marbella</t>
        </is>
      </c>
      <c r="D79">
        <v>1100000</v>
      </c>
      <c r="E79" t="inlineStr">
        <is>
          <t xml:space="preserve">297.00</t>
        </is>
      </c>
      <c r="F79">
        <v>3703.7037037037</v>
      </c>
      <c r="G79">
        <f>IFERROR(INDEX(04_Area_Stats!$D$5:$D$999,MATCH(C79,04_Area_Stats!$A$5:$A$999,0)),"")</f>
      </c>
      <c r="H79">
        <f>IFERROR(ROUND(D79*(03_Assumptions!$B$7+03_Assumptions!$B$8),0),"")</f>
      </c>
      <c r="I79">
        <f>IFERROR(ROUND(E79*G79*03_Assumptions!$B$38-D79-H79,0),"")</f>
      </c>
      <c r="J79"/>
      <c r="K79">
        <f>IFERROR(D79+H79+IF(J79="",MAX(I79,0),J79),"")</f>
      </c>
      <c r="L79">
        <f>IFERROR(K79/E79,"")</f>
      </c>
      <c r="M79">
        <f>IFERROR(ROUND(E79*G79-K79,0),"")</f>
      </c>
      <c r="N79">
        <f>IFERROR(M79/K79,"")</f>
      </c>
      <c r="O79"/>
      <c r="P79"/>
      <c r="Q79"/>
      <c r="R79"/>
      <c r="S79" t="inlineStr">
        <is>
          <t xml:space="preserve">Y</t>
        </is>
      </c>
      <c r="T79"/>
    </row>
    <row r="80">
      <c r="A80" t="inlineStr">
        <is>
          <t xml:space="preserve">FTC-189690476</t>
        </is>
      </c>
      <c r="B80" t="inlineStr">
        <is>
          <t xml:space="preserve">Casa adosada en ISABEL CLARA EUGENIA, 5, Puerto Banús</t>
        </is>
      </c>
      <c r="C80" t="inlineStr">
        <is>
          <t xml:space="preserve">Marbella</t>
        </is>
      </c>
      <c r="D80">
        <v>2585000</v>
      </c>
      <c r="E80" t="inlineStr">
        <is>
          <t xml:space="preserve">297.00</t>
        </is>
      </c>
      <c r="F80">
        <v>8703.7037037037</v>
      </c>
      <c r="G80">
        <f>IFERROR(INDEX(04_Area_Stats!$D$5:$D$999,MATCH(C80,04_Area_Stats!$A$5:$A$999,0)),"")</f>
      </c>
      <c r="H80">
        <f>IFERROR(ROUND(D80*(03_Assumptions!$B$7+03_Assumptions!$B$8),0),"")</f>
      </c>
      <c r="I80">
        <f>IFERROR(ROUND(E80*G80*03_Assumptions!$B$38-D80-H80,0),"")</f>
      </c>
      <c r="J80"/>
      <c r="K80">
        <f>IFERROR(D80+H80+IF(J80="",MAX(I80,0),J80),"")</f>
      </c>
      <c r="L80">
        <f>IFERROR(K80/E80,"")</f>
      </c>
      <c r="M80">
        <f>IFERROR(ROUND(E80*G80-K80,0),"")</f>
      </c>
      <c r="N80">
        <f>IFERROR(M80/K80,"")</f>
      </c>
      <c r="O80"/>
      <c r="P80"/>
      <c r="Q80"/>
      <c r="R80"/>
      <c r="S80"/>
      <c r="T80"/>
    </row>
    <row r="81">
      <c r="A81" t="inlineStr">
        <is>
          <t xml:space="preserve">HTC-24716000006230</t>
        </is>
      </c>
      <c r="B81" t="inlineStr">
        <is>
          <t xml:space="preserve">Apartamento 31a urbanizacion lomas de rio verde. Exclusive luxury apartment in lomas de sierra blanca, marbella</t>
        </is>
      </c>
      <c r="C81" t="inlineStr">
        <is>
          <t xml:space="preserve">Marbella</t>
        </is>
      </c>
      <c r="D81">
        <v>1850000</v>
      </c>
      <c r="E81" t="inlineStr">
        <is>
          <t xml:space="preserve">289.00</t>
        </is>
      </c>
      <c r="F81">
        <v>6401.384083045</v>
      </c>
      <c r="G81">
        <f>IFERROR(INDEX(04_Area_Stats!$D$5:$D$999,MATCH(C81,04_Area_Stats!$A$5:$A$999,0)),"")</f>
      </c>
      <c r="H81">
        <f>IFERROR(ROUND(D81*(03_Assumptions!$B$7+03_Assumptions!$B$8),0),"")</f>
      </c>
      <c r="I81">
        <f>IFERROR(ROUND(E81*G81*03_Assumptions!$B$38-D81-H81,0),"")</f>
      </c>
      <c r="J81"/>
      <c r="K81">
        <f>IFERROR(D81+H81+IF(J81="",MAX(I81,0),J81),"")</f>
      </c>
      <c r="L81">
        <f>IFERROR(K81/E81,"")</f>
      </c>
      <c r="M81">
        <f>IFERROR(ROUND(E81*G81-K81,0),"")</f>
      </c>
      <c r="N81">
        <f>IFERROR(M81/K81,"")</f>
      </c>
      <c r="O81"/>
      <c r="P81"/>
      <c r="Q81"/>
      <c r="R81"/>
      <c r="S81"/>
      <c r="T81"/>
    </row>
    <row r="82">
      <c r="A82" t="inlineStr">
        <is>
          <t xml:space="preserve">YAE-jht::real-estate::42162-112365948</t>
        </is>
      </c>
      <c r="B82" t="inlineStr">
        <is>
          <t xml:space="preserve">Piso en venta, Las Lomas de Río Verde en Nagüeles-Milla de Oro en Marbella</t>
        </is>
      </c>
      <c r="C82" t="inlineStr">
        <is>
          <t xml:space="preserve">Marbella</t>
        </is>
      </c>
      <c r="D82">
        <v>1850000</v>
      </c>
      <c r="E82" t="inlineStr">
        <is>
          <t xml:space="preserve">289.00</t>
        </is>
      </c>
      <c r="F82">
        <v>6401.384083045</v>
      </c>
      <c r="G82">
        <f>IFERROR(INDEX(04_Area_Stats!$D$5:$D$999,MATCH(C82,04_Area_Stats!$A$5:$A$999,0)),"")</f>
      </c>
      <c r="H82">
        <f>IFERROR(ROUND(D82*(03_Assumptions!$B$7+03_Assumptions!$B$8),0),"")</f>
      </c>
      <c r="I82">
        <f>IFERROR(ROUND(E82*G82*03_Assumptions!$B$38-D82-H82,0),"")</f>
      </c>
      <c r="J82"/>
      <c r="K82">
        <f>IFERROR(D82+H82+IF(J82="",MAX(I82,0),J82),"")</f>
      </c>
      <c r="L82">
        <f>IFERROR(K82/E82,"")</f>
      </c>
      <c r="M82">
        <f>IFERROR(ROUND(E82*G82-K82,0),"")</f>
      </c>
      <c r="N82">
        <f>IFERROR(M82/K82,"")</f>
      </c>
      <c r="O82"/>
      <c r="P82"/>
      <c r="Q82"/>
      <c r="R82" t="inlineStr">
        <is>
          <t xml:space="preserve">ground floor</t>
        </is>
      </c>
      <c r="S82"/>
      <c r="T82"/>
    </row>
    <row r="83">
      <c r="A83" t="inlineStr">
        <is>
          <t xml:space="preserve">HTC-59216000000016</t>
        </is>
      </c>
      <c r="B83" t="inlineStr">
        <is>
          <t xml:space="preserve">Apartamento en Cabopino - Artola</t>
        </is>
      </c>
      <c r="C83" t="inlineStr">
        <is>
          <t xml:space="preserve">Marbella</t>
        </is>
      </c>
      <c r="D83">
        <v>2950000</v>
      </c>
      <c r="E83" t="inlineStr">
        <is>
          <t xml:space="preserve">288.00</t>
        </is>
      </c>
      <c r="F83">
        <v>10243.055555556</v>
      </c>
      <c r="G83">
        <f>IFERROR(INDEX(04_Area_Stats!$D$5:$D$999,MATCH(C83,04_Area_Stats!$A$5:$A$999,0)),"")</f>
      </c>
      <c r="H83">
        <f>IFERROR(ROUND(D83*(03_Assumptions!$B$7+03_Assumptions!$B$8),0),"")</f>
      </c>
      <c r="I83">
        <f>IFERROR(ROUND(E83*G83*03_Assumptions!$B$38-D83-H83,0),"")</f>
      </c>
      <c r="J83"/>
      <c r="K83">
        <f>IFERROR(D83+H83+IF(J83="",MAX(I83,0),J83),"")</f>
      </c>
      <c r="L83">
        <f>IFERROR(K83/E83,"")</f>
      </c>
      <c r="M83">
        <f>IFERROR(ROUND(E83*G83-K83,0),"")</f>
      </c>
      <c r="N83">
        <f>IFERROR(M83/K83,"")</f>
      </c>
      <c r="O83"/>
      <c r="P83"/>
      <c r="Q83"/>
      <c r="R83"/>
      <c r="S83"/>
      <c r="T83"/>
    </row>
    <row r="84">
      <c r="A84" t="inlineStr">
        <is>
          <t xml:space="preserve">FTC-20736568</t>
        </is>
      </c>
      <c r="B84" t="inlineStr">
        <is>
          <t xml:space="preserve">Obra Nueva  · Apartamento con terraza en Cabopino - Artola</t>
        </is>
      </c>
      <c r="C84" t="inlineStr">
        <is>
          <t xml:space="preserve">Marbella</t>
        </is>
      </c>
      <c r="D84">
        <v>2950000</v>
      </c>
      <c r="E84" t="inlineStr">
        <is>
          <t xml:space="preserve">288.00</t>
        </is>
      </c>
      <c r="F84">
        <v>10243.055555556</v>
      </c>
      <c r="G84">
        <f>IFERROR(INDEX(04_Area_Stats!$D$5:$D$999,MATCH(C84,04_Area_Stats!$A$5:$A$999,0)),"")</f>
      </c>
      <c r="H84">
        <f>IFERROR(ROUND(D84*(03_Assumptions!$B$7+03_Assumptions!$B$8),0),"")</f>
      </c>
      <c r="I84">
        <f>IFERROR(ROUND(E84*G84*03_Assumptions!$B$38-D84-H84,0),"")</f>
      </c>
      <c r="J84"/>
      <c r="K84">
        <f>IFERROR(D84+H84+IF(J84="",MAX(I84,0),J84),"")</f>
      </c>
      <c r="L84">
        <f>IFERROR(K84/E84,"")</f>
      </c>
      <c r="M84">
        <f>IFERROR(ROUND(E84*G84-K84,0),"")</f>
      </c>
      <c r="N84">
        <f>IFERROR(M84/K84,"")</f>
      </c>
      <c r="O84"/>
      <c r="P84"/>
      <c r="Q84"/>
      <c r="R84"/>
      <c r="S84" t="inlineStr">
        <is>
          <t xml:space="preserve">Y</t>
        </is>
      </c>
      <c r="T84"/>
    </row>
    <row r="85">
      <c r="A85" t="inlineStr">
        <is>
          <t xml:space="preserve">IDL-112395639</t>
        </is>
      </c>
      <c r="B85" t="inlineStr">
        <is>
          <t xml:space="preserve">Flat / apartment in Calle Alba, El Higuerón, Fuengirola</t>
        </is>
      </c>
      <c r="C85" t="inlineStr">
        <is>
          <t xml:space="preserve">Fuengirola</t>
        </is>
      </c>
      <c r="D85">
        <v>994000</v>
      </c>
      <c r="E85" t="inlineStr">
        <is>
          <t xml:space="preserve">314.00</t>
        </is>
      </c>
      <c r="F85">
        <v>3165.6050955414</v>
      </c>
      <c r="G85">
        <f>IFERROR(INDEX(04_Area_Stats!$D$5:$D$999,MATCH(C85,04_Area_Stats!$A$5:$A$999,0)),"")</f>
      </c>
      <c r="H85">
        <f>IFERROR(ROUND(D85*(03_Assumptions!$B$7+03_Assumptions!$B$8),0),"")</f>
      </c>
      <c r="I85">
        <f>IFERROR(ROUND(E85*G85*03_Assumptions!$B$38-D85-H85,0),"")</f>
      </c>
      <c r="J85"/>
      <c r="K85">
        <f>IFERROR(D85+H85+IF(J85="",MAX(I85,0),J85),"")</f>
      </c>
      <c r="L85">
        <f>IFERROR(K85/E85,"")</f>
      </c>
      <c r="M85">
        <f>IFERROR(ROUND(E85*G85-K85,0),"")</f>
      </c>
      <c r="N85">
        <f>IFERROR(M85/K85,"")</f>
      </c>
      <c r="O85"/>
      <c r="P85"/>
      <c r="Q85"/>
      <c r="R85" t="inlineStr">
        <is>
          <t xml:space="preserve">3</t>
        </is>
      </c>
      <c r="S85" t="inlineStr">
        <is>
          <t xml:space="preserve">Y</t>
        </is>
      </c>
      <c r="T85"/>
    </row>
    <row r="86">
      <c r="A86" t="inlineStr">
        <is>
          <t xml:space="preserve">YAE-jht::real-estate::50956-112339223</t>
        </is>
      </c>
      <c r="B86" t="inlineStr">
        <is>
          <t xml:space="preserve">Dúplex en venta, Guadalmina Baja en San Pedro de Alcántara en Marbella</t>
        </is>
      </c>
      <c r="C86" t="inlineStr">
        <is>
          <t xml:space="preserve">Marbella</t>
        </is>
      </c>
      <c r="D86">
        <v>1060000</v>
      </c>
      <c r="E86" t="inlineStr">
        <is>
          <t xml:space="preserve">286.00</t>
        </is>
      </c>
      <c r="F86">
        <v>3706.2937062937</v>
      </c>
      <c r="G86">
        <f>IFERROR(INDEX(04_Area_Stats!$D$5:$D$999,MATCH(C86,04_Area_Stats!$A$5:$A$999,0)),"")</f>
      </c>
      <c r="H86">
        <f>IFERROR(ROUND(D86*(03_Assumptions!$B$7+03_Assumptions!$B$8),0),"")</f>
      </c>
      <c r="I86">
        <f>IFERROR(ROUND(E86*G86*03_Assumptions!$B$38-D86-H86,0),"")</f>
      </c>
      <c r="J86"/>
      <c r="K86">
        <f>IFERROR(D86+H86+IF(J86="",MAX(I86,0),J86),"")</f>
      </c>
      <c r="L86">
        <f>IFERROR(K86/E86,"")</f>
      </c>
      <c r="M86">
        <f>IFERROR(ROUND(E86*G86-K86,0),"")</f>
      </c>
      <c r="N86">
        <f>IFERROR(M86/K86,"")</f>
      </c>
      <c r="O86"/>
      <c r="P86"/>
      <c r="Q86"/>
      <c r="R86"/>
      <c r="S86"/>
      <c r="T86"/>
    </row>
    <row r="87">
      <c r="A87" t="inlineStr">
        <is>
          <t xml:space="preserve">IDL-112191915</t>
        </is>
      </c>
      <c r="B87" t="inlineStr">
        <is>
          <t xml:space="preserve">Detached house in Nueva Andalucía, Marbella</t>
        </is>
      </c>
      <c r="C87" t="inlineStr">
        <is>
          <t xml:space="preserve">Marbella</t>
        </is>
      </c>
      <c r="D87">
        <v>1375000</v>
      </c>
      <c r="E87" t="inlineStr">
        <is>
          <t xml:space="preserve">277.00</t>
        </is>
      </c>
      <c r="F87">
        <v>4963.8989169675</v>
      </c>
      <c r="G87">
        <f>IFERROR(INDEX(04_Area_Stats!$D$5:$D$999,MATCH(C87,04_Area_Stats!$A$5:$A$999,0)),"")</f>
      </c>
      <c r="H87">
        <f>IFERROR(ROUND(D87*(03_Assumptions!$B$7+03_Assumptions!$B$8),0),"")</f>
      </c>
      <c r="I87">
        <f>IFERROR(ROUND(E87*G87*03_Assumptions!$B$38-D87-H87,0),"")</f>
      </c>
      <c r="J87"/>
      <c r="K87">
        <f>IFERROR(D87+H87+IF(J87="",MAX(I87,0),J87),"")</f>
      </c>
      <c r="L87">
        <f>IFERROR(K87/E87,"")</f>
      </c>
      <c r="M87">
        <f>IFERROR(ROUND(E87*G87-K87,0),"")</f>
      </c>
      <c r="N87">
        <f>IFERROR(M87/K87,"")</f>
      </c>
      <c r="O87" t="inlineStr">
        <is>
          <t xml:space="preserve">FULL</t>
        </is>
      </c>
      <c r="P87" t="inlineStr">
        <is>
          <t xml:space="preserve">Subject to the relevant planning permissions</t>
        </is>
      </c>
      <c r="Q87"/>
      <c r="R87"/>
      <c r="S87"/>
      <c r="T87" t="inlineStr">
        <is>
          <t xml:space="preserve">To renovate</t>
        </is>
      </c>
    </row>
    <row r="88">
      <c r="A88" t="inlineStr">
        <is>
          <t xml:space="preserve">YAE-jht::real-estate::88518-112311019</t>
        </is>
      </c>
      <c r="B88" t="inlineStr">
        <is>
          <t xml:space="preserve">Piso en venta en calle Osa Mayor, Los Naranjos en Nueva Andalucía en Marbella</t>
        </is>
      </c>
      <c r="C88" t="inlineStr">
        <is>
          <t xml:space="preserve">Marbella</t>
        </is>
      </c>
      <c r="D88">
        <v>1100000</v>
      </c>
      <c r="E88" t="inlineStr">
        <is>
          <t xml:space="preserve">275.00</t>
        </is>
      </c>
      <c r="F88">
        <v>4000</v>
      </c>
      <c r="G88">
        <f>IFERROR(INDEX(04_Area_Stats!$D$5:$D$999,MATCH(C88,04_Area_Stats!$A$5:$A$999,0)),"")</f>
      </c>
      <c r="H88">
        <f>IFERROR(ROUND(D88*(03_Assumptions!$B$7+03_Assumptions!$B$8),0),"")</f>
      </c>
      <c r="I88">
        <f>IFERROR(ROUND(E88*G88*03_Assumptions!$B$38-D88-H88,0),"")</f>
      </c>
      <c r="J88"/>
      <c r="K88">
        <f>IFERROR(D88+H88+IF(J88="",MAX(I88,0),J88),"")</f>
      </c>
      <c r="L88">
        <f>IFERROR(K88/E88,"")</f>
      </c>
      <c r="M88">
        <f>IFERROR(ROUND(E88*G88-K88,0),"")</f>
      </c>
      <c r="N88">
        <f>IFERROR(M88/K88,"")</f>
      </c>
      <c r="O88"/>
      <c r="P88"/>
      <c r="Q88"/>
      <c r="R88"/>
      <c r="S88"/>
      <c r="T88"/>
    </row>
    <row r="89">
      <c r="A89" t="inlineStr">
        <is>
          <t xml:space="preserve">IDL-112403143</t>
        </is>
      </c>
      <c r="B89" t="inlineStr">
        <is>
          <t xml:space="preserve">Detached house in Calle las Amapolas, Nueva Andalucía, Marbella</t>
        </is>
      </c>
      <c r="C89" t="inlineStr">
        <is>
          <t xml:space="preserve">Marbella</t>
        </is>
      </c>
      <c r="D89">
        <v>892500</v>
      </c>
      <c r="E89" t="inlineStr">
        <is>
          <t xml:space="preserve">274.00</t>
        </is>
      </c>
      <c r="F89">
        <v>3257.299270073</v>
      </c>
      <c r="G89">
        <f>IFERROR(INDEX(04_Area_Stats!$D$5:$D$999,MATCH(C89,04_Area_Stats!$A$5:$A$999,0)),"")</f>
      </c>
      <c r="H89">
        <f>IFERROR(ROUND(D89*(03_Assumptions!$B$7+03_Assumptions!$B$8),0),"")</f>
      </c>
      <c r="I89">
        <f>IFERROR(ROUND(E89*G89*03_Assumptions!$B$38-D89-H89,0),"")</f>
      </c>
      <c r="J89"/>
      <c r="K89">
        <f>IFERROR(D89+H89+IF(J89="",MAX(I89,0),J89),"")</f>
      </c>
      <c r="L89">
        <f>IFERROR(K89/E89,"")</f>
      </c>
      <c r="M89">
        <f>IFERROR(ROUND(E89*G89-K89,0),"")</f>
      </c>
      <c r="N89">
        <f>IFERROR(M89/K89,"")</f>
      </c>
      <c r="O89" t="inlineStr">
        <is>
          <t xml:space="preserve">FULL</t>
        </is>
      </c>
      <c r="P89"/>
      <c r="Q89"/>
      <c r="R89"/>
      <c r="S89"/>
      <c r="T89"/>
    </row>
    <row r="90">
      <c r="A90" t="inlineStr">
        <is>
          <t xml:space="preserve">HTC-30596000001802</t>
        </is>
      </c>
      <c r="B90" t="inlineStr">
        <is>
          <t xml:space="preserve">Apartamento en Puerto Banús. Apartamento de lujo con vistas al mar en el embrujo banús, marbe</t>
        </is>
      </c>
      <c r="C90" t="inlineStr">
        <is>
          <t xml:space="preserve">Marbella</t>
        </is>
      </c>
      <c r="D90">
        <v>2330000</v>
      </c>
      <c r="E90" t="inlineStr">
        <is>
          <t xml:space="preserve">273.00</t>
        </is>
      </c>
      <c r="F90">
        <v>8534.7985347985</v>
      </c>
      <c r="G90">
        <f>IFERROR(INDEX(04_Area_Stats!$D$5:$D$999,MATCH(C90,04_Area_Stats!$A$5:$A$999,0)),"")</f>
      </c>
      <c r="H90">
        <f>IFERROR(ROUND(D90*(03_Assumptions!$B$7+03_Assumptions!$B$8),0),"")</f>
      </c>
      <c r="I90">
        <f>IFERROR(ROUND(E90*G90*03_Assumptions!$B$38-D90-H90,0),"")</f>
      </c>
      <c r="J90"/>
      <c r="K90">
        <f>IFERROR(D90+H90+IF(J90="",MAX(I90,0),J90),"")</f>
      </c>
      <c r="L90">
        <f>IFERROR(K90/E90,"")</f>
      </c>
      <c r="M90">
        <f>IFERROR(ROUND(E90*G90-K90,0),"")</f>
      </c>
      <c r="N90">
        <f>IFERROR(M90/K90,"")</f>
      </c>
      <c r="O90"/>
      <c r="P90"/>
      <c r="Q90"/>
      <c r="R90"/>
      <c r="S90"/>
      <c r="T90"/>
    </row>
    <row r="91">
      <c r="A91" t="inlineStr">
        <is>
          <t xml:space="preserve">YAE-jht::real-estate::63654-112334081</t>
        </is>
      </c>
      <c r="B91" t="inlineStr">
        <is>
          <t xml:space="preserve">Dúplex en venta en calle Tres F, Los Naranjos en Nueva Andalucía en Marbella</t>
        </is>
      </c>
      <c r="C91" t="inlineStr">
        <is>
          <t xml:space="preserve">Marbella</t>
        </is>
      </c>
      <c r="D91">
        <v>2595000</v>
      </c>
      <c r="E91" t="inlineStr">
        <is>
          <t xml:space="preserve">272.00</t>
        </is>
      </c>
      <c r="F91">
        <v>9540.4411764706</v>
      </c>
      <c r="G91">
        <f>IFERROR(INDEX(04_Area_Stats!$D$5:$D$999,MATCH(C91,04_Area_Stats!$A$5:$A$999,0)),"")</f>
      </c>
      <c r="H91">
        <f>IFERROR(ROUND(D91*(03_Assumptions!$B$7+03_Assumptions!$B$8),0),"")</f>
      </c>
      <c r="I91">
        <f>IFERROR(ROUND(E91*G91*03_Assumptions!$B$38-D91-H91,0),"")</f>
      </c>
      <c r="J91"/>
      <c r="K91">
        <f>IFERROR(D91+H91+IF(J91="",MAX(I91,0),J91),"")</f>
      </c>
      <c r="L91">
        <f>IFERROR(K91/E91,"")</f>
      </c>
      <c r="M91">
        <f>IFERROR(ROUND(E91*G91-K91,0),"")</f>
      </c>
      <c r="N91">
        <f>IFERROR(M91/K91,"")</f>
      </c>
      <c r="O91"/>
      <c r="P91"/>
      <c r="Q91"/>
      <c r="R91"/>
      <c r="S91"/>
      <c r="T91"/>
    </row>
    <row r="92">
      <c r="A92" t="inlineStr">
        <is>
          <t xml:space="preserve">HTC-23526000001058</t>
        </is>
      </c>
      <c r="B92" t="inlineStr">
        <is>
          <t xml:space="preserve">Ático en Elviria. Ático con solarium zew elviria west vive en armonía entre dise</t>
        </is>
      </c>
      <c r="C92" t="inlineStr">
        <is>
          <t xml:space="preserve">Marbella</t>
        </is>
      </c>
      <c r="D92">
        <v>990000</v>
      </c>
      <c r="E92" t="inlineStr">
        <is>
          <t xml:space="preserve">270.00</t>
        </is>
      </c>
      <c r="F92">
        <v>3666.6666666667</v>
      </c>
      <c r="G92">
        <f>IFERROR(INDEX(04_Area_Stats!$D$5:$D$999,MATCH(C92,04_Area_Stats!$A$5:$A$999,0)),"")</f>
      </c>
      <c r="H92">
        <f>IFERROR(ROUND(D92*(03_Assumptions!$B$7+03_Assumptions!$B$8),0),"")</f>
      </c>
      <c r="I92">
        <f>IFERROR(ROUND(E92*G92*03_Assumptions!$B$38-D92-H92,0),"")</f>
      </c>
      <c r="J92"/>
      <c r="K92">
        <f>IFERROR(D92+H92+IF(J92="",MAX(I92,0),J92),"")</f>
      </c>
      <c r="L92">
        <f>IFERROR(K92/E92,"")</f>
      </c>
      <c r="M92">
        <f>IFERROR(ROUND(E92*G92-K92,0),"")</f>
      </c>
      <c r="N92">
        <f>IFERROR(M92/K92,"")</f>
      </c>
      <c r="O92"/>
      <c r="P92"/>
      <c r="Q92"/>
      <c r="R92"/>
      <c r="S92"/>
      <c r="T92"/>
    </row>
    <row r="93">
      <c r="A93" t="inlineStr">
        <is>
          <t xml:space="preserve">FTC-190513020</t>
        </is>
      </c>
      <c r="B93" t="inlineStr">
        <is>
          <t xml:space="preserve">Ático con piscina en Elviria</t>
        </is>
      </c>
      <c r="C93" t="inlineStr">
        <is>
          <t xml:space="preserve">Marbella</t>
        </is>
      </c>
      <c r="D93">
        <v>1200000</v>
      </c>
      <c r="E93" t="inlineStr">
        <is>
          <t xml:space="preserve">267.00</t>
        </is>
      </c>
      <c r="F93">
        <v>4494.3820224719</v>
      </c>
      <c r="G93">
        <f>IFERROR(INDEX(04_Area_Stats!$D$5:$D$999,MATCH(C93,04_Area_Stats!$A$5:$A$999,0)),"")</f>
      </c>
      <c r="H93">
        <f>IFERROR(ROUND(D93*(03_Assumptions!$B$7+03_Assumptions!$B$8),0),"")</f>
      </c>
      <c r="I93">
        <f>IFERROR(ROUND(E93*G93*03_Assumptions!$B$38-D93-H93,0),"")</f>
      </c>
      <c r="J93"/>
      <c r="K93">
        <f>IFERROR(D93+H93+IF(J93="",MAX(I93,0),J93),"")</f>
      </c>
      <c r="L93">
        <f>IFERROR(K93/E93,"")</f>
      </c>
      <c r="M93">
        <f>IFERROR(ROUND(E93*G93-K93,0),"")</f>
      </c>
      <c r="N93">
        <f>IFERROR(M93/K93,"")</f>
      </c>
      <c r="O93"/>
      <c r="P93"/>
      <c r="Q93"/>
      <c r="R93"/>
      <c r="S93" t="inlineStr">
        <is>
          <t xml:space="preserve">Y</t>
        </is>
      </c>
      <c r="T93"/>
    </row>
    <row r="94">
      <c r="A94" t="inlineStr">
        <is>
          <t xml:space="preserve">FTC-190512311</t>
        </is>
      </c>
      <c r="B94" t="inlineStr">
        <is>
          <t xml:space="preserve">Ático con piscina en Elviria</t>
        </is>
      </c>
      <c r="C94" t="inlineStr">
        <is>
          <t xml:space="preserve">Marbella</t>
        </is>
      </c>
      <c r="D94">
        <v>1200000</v>
      </c>
      <c r="E94" t="inlineStr">
        <is>
          <t xml:space="preserve">267.00</t>
        </is>
      </c>
      <c r="F94">
        <v>4494.3820224719</v>
      </c>
      <c r="G94">
        <f>IFERROR(INDEX(04_Area_Stats!$D$5:$D$999,MATCH(C94,04_Area_Stats!$A$5:$A$999,0)),"")</f>
      </c>
      <c r="H94">
        <f>IFERROR(ROUND(D94*(03_Assumptions!$B$7+03_Assumptions!$B$8),0),"")</f>
      </c>
      <c r="I94">
        <f>IFERROR(ROUND(E94*G94*03_Assumptions!$B$38-D94-H94,0),"")</f>
      </c>
      <c r="J94"/>
      <c r="K94">
        <f>IFERROR(D94+H94+IF(J94="",MAX(I94,0),J94),"")</f>
      </c>
      <c r="L94">
        <f>IFERROR(K94/E94,"")</f>
      </c>
      <c r="M94">
        <f>IFERROR(ROUND(E94*G94-K94,0),"")</f>
      </c>
      <c r="N94">
        <f>IFERROR(M94/K94,"")</f>
      </c>
      <c r="O94"/>
      <c r="P94"/>
      <c r="Q94"/>
      <c r="R94"/>
      <c r="S94" t="inlineStr">
        <is>
          <t xml:space="preserve">Y</t>
        </is>
      </c>
      <c r="T94"/>
    </row>
    <row r="95">
      <c r="A95" t="inlineStr">
        <is>
          <t xml:space="preserve">HTC-23526000001299</t>
        </is>
      </c>
      <c r="B95" t="inlineStr">
        <is>
          <t xml:space="preserve">Ático en Elviria. Ático con solarium zew elviria west vive en armonía entre dise</t>
        </is>
      </c>
      <c r="C95" t="inlineStr">
        <is>
          <t xml:space="preserve">Marbella</t>
        </is>
      </c>
      <c r="D95">
        <v>1200000</v>
      </c>
      <c r="E95" t="inlineStr">
        <is>
          <t xml:space="preserve">267.00</t>
        </is>
      </c>
      <c r="F95">
        <v>4494.3820224719</v>
      </c>
      <c r="G95">
        <f>IFERROR(INDEX(04_Area_Stats!$D$5:$D$999,MATCH(C95,04_Area_Stats!$A$5:$A$999,0)),"")</f>
      </c>
      <c r="H95">
        <f>IFERROR(ROUND(D95*(03_Assumptions!$B$7+03_Assumptions!$B$8),0),"")</f>
      </c>
      <c r="I95">
        <f>IFERROR(ROUND(E95*G95*03_Assumptions!$B$38-D95-H95,0),"")</f>
      </c>
      <c r="J95"/>
      <c r="K95">
        <f>IFERROR(D95+H95+IF(J95="",MAX(I95,0),J95),"")</f>
      </c>
      <c r="L95">
        <f>IFERROR(K95/E95,"")</f>
      </c>
      <c r="M95">
        <f>IFERROR(ROUND(E95*G95-K95,0),"")</f>
      </c>
      <c r="N95">
        <f>IFERROR(M95/K95,"")</f>
      </c>
      <c r="O95"/>
      <c r="P95"/>
      <c r="Q95"/>
      <c r="R95"/>
      <c r="S95"/>
      <c r="T95"/>
    </row>
    <row r="96">
      <c r="A96" t="inlineStr">
        <is>
          <t xml:space="preserve">HTC-59730000000343</t>
        </is>
      </c>
      <c r="B96" t="inlineStr">
        <is>
          <t xml:space="preserve">Apartamento en Lomas de Marbella Club</t>
        </is>
      </c>
      <c r="C96" t="inlineStr">
        <is>
          <t xml:space="preserve">Marbella</t>
        </is>
      </c>
      <c r="D96">
        <v>1250000</v>
      </c>
      <c r="E96" t="inlineStr">
        <is>
          <t xml:space="preserve">267.00</t>
        </is>
      </c>
      <c r="F96">
        <v>4681.6479400749</v>
      </c>
      <c r="G96">
        <f>IFERROR(INDEX(04_Area_Stats!$D$5:$D$999,MATCH(C96,04_Area_Stats!$A$5:$A$999,0)),"")</f>
      </c>
      <c r="H96">
        <f>IFERROR(ROUND(D96*(03_Assumptions!$B$7+03_Assumptions!$B$8),0),"")</f>
      </c>
      <c r="I96">
        <f>IFERROR(ROUND(E96*G96*03_Assumptions!$B$38-D96-H96,0),"")</f>
      </c>
      <c r="J96"/>
      <c r="K96">
        <f>IFERROR(D96+H96+IF(J96="",MAX(I96,0),J96),"")</f>
      </c>
      <c r="L96">
        <f>IFERROR(K96/E96,"")</f>
      </c>
      <c r="M96">
        <f>IFERROR(ROUND(E96*G96-K96,0),"")</f>
      </c>
      <c r="N96">
        <f>IFERROR(M96/K96,"")</f>
      </c>
      <c r="O96"/>
      <c r="P96"/>
      <c r="Q96"/>
      <c r="R96"/>
      <c r="S96"/>
      <c r="T96"/>
    </row>
    <row r="97">
      <c r="A97" t="inlineStr">
        <is>
          <t xml:space="preserve">HTC-23526000001298</t>
        </is>
      </c>
      <c r="B97" t="inlineStr">
        <is>
          <t xml:space="preserve">Ático en Elviria. Ático con solarium zew elviria west vive en armonía entre dise</t>
        </is>
      </c>
      <c r="C97" t="inlineStr">
        <is>
          <t xml:space="preserve">Marbella</t>
        </is>
      </c>
      <c r="D97">
        <v>1200000</v>
      </c>
      <c r="E97" t="inlineStr">
        <is>
          <t xml:space="preserve">267.00</t>
        </is>
      </c>
      <c r="F97">
        <v>4494.3820224719</v>
      </c>
      <c r="G97">
        <f>IFERROR(INDEX(04_Area_Stats!$D$5:$D$999,MATCH(C97,04_Area_Stats!$A$5:$A$999,0)),"")</f>
      </c>
      <c r="H97">
        <f>IFERROR(ROUND(D97*(03_Assumptions!$B$7+03_Assumptions!$B$8),0),"")</f>
      </c>
      <c r="I97">
        <f>IFERROR(ROUND(E97*G97*03_Assumptions!$B$38-D97-H97,0),"")</f>
      </c>
      <c r="J97"/>
      <c r="K97">
        <f>IFERROR(D97+H97+IF(J97="",MAX(I97,0),J97),"")</f>
      </c>
      <c r="L97">
        <f>IFERROR(K97/E97,"")</f>
      </c>
      <c r="M97">
        <f>IFERROR(ROUND(E97*G97-K97,0),"")</f>
      </c>
      <c r="N97">
        <f>IFERROR(M97/K97,"")</f>
      </c>
      <c r="O97"/>
      <c r="P97"/>
      <c r="Q97"/>
      <c r="R97"/>
      <c r="S97"/>
      <c r="T97"/>
    </row>
    <row r="98">
      <c r="A98" t="inlineStr">
        <is>
          <t xml:space="preserve">YAE-jht::real-estate::51161-112376733</t>
        </is>
      </c>
      <c r="B98" t="inlineStr">
        <is>
          <t xml:space="preserve">Piso en venta, Aloha en Nueva Andalucía en Marbella</t>
        </is>
      </c>
      <c r="C98" t="inlineStr">
        <is>
          <t xml:space="preserve">Marbella</t>
        </is>
      </c>
      <c r="D98">
        <v>2495000</v>
      </c>
      <c r="E98" t="inlineStr">
        <is>
          <t xml:space="preserve">267.00</t>
        </is>
      </c>
      <c r="F98">
        <v>9344.5692883895</v>
      </c>
      <c r="G98">
        <f>IFERROR(INDEX(04_Area_Stats!$D$5:$D$999,MATCH(C98,04_Area_Stats!$A$5:$A$999,0)),"")</f>
      </c>
      <c r="H98">
        <f>IFERROR(ROUND(D98*(03_Assumptions!$B$7+03_Assumptions!$B$8),0),"")</f>
      </c>
      <c r="I98">
        <f>IFERROR(ROUND(E98*G98*03_Assumptions!$B$38-D98-H98,0),"")</f>
      </c>
      <c r="J98"/>
      <c r="K98">
        <f>IFERROR(D98+H98+IF(J98="",MAX(I98,0),J98),"")</f>
      </c>
      <c r="L98">
        <f>IFERROR(K98/E98,"")</f>
      </c>
      <c r="M98">
        <f>IFERROR(ROUND(E98*G98-K98,0),"")</f>
      </c>
      <c r="N98">
        <f>IFERROR(M98/K98,"")</f>
      </c>
      <c r="O98"/>
      <c r="P98"/>
      <c r="Q98"/>
      <c r="R98"/>
      <c r="S98" t="inlineStr">
        <is>
          <t xml:space="preserve">Y</t>
        </is>
      </c>
      <c r="T98"/>
    </row>
    <row r="99">
      <c r="A99" t="inlineStr">
        <is>
          <t xml:space="preserve">YAE-jht::real-estate::42996-112319951</t>
        </is>
      </c>
      <c r="B99" t="inlineStr">
        <is>
          <t xml:space="preserve">Dúplex en venta, Santa María en Elviria-Cabopino en Marbella</t>
        </is>
      </c>
      <c r="C99" t="inlineStr">
        <is>
          <t xml:space="preserve">Marbella</t>
        </is>
      </c>
      <c r="D99">
        <v>1200000</v>
      </c>
      <c r="E99" t="inlineStr">
        <is>
          <t xml:space="preserve">267.00</t>
        </is>
      </c>
      <c r="F99">
        <v>4494.3820224719</v>
      </c>
      <c r="G99">
        <f>IFERROR(INDEX(04_Area_Stats!$D$5:$D$999,MATCH(C99,04_Area_Stats!$A$5:$A$999,0)),"")</f>
      </c>
      <c r="H99">
        <f>IFERROR(ROUND(D99*(03_Assumptions!$B$7+03_Assumptions!$B$8),0),"")</f>
      </c>
      <c r="I99">
        <f>IFERROR(ROUND(E99*G99*03_Assumptions!$B$38-D99-H99,0),"")</f>
      </c>
      <c r="J99"/>
      <c r="K99">
        <f>IFERROR(D99+H99+IF(J99="",MAX(I99,0),J99),"")</f>
      </c>
      <c r="L99">
        <f>IFERROR(K99/E99,"")</f>
      </c>
      <c r="M99">
        <f>IFERROR(ROUND(E99*G99-K99,0),"")</f>
      </c>
      <c r="N99">
        <f>IFERROR(M99/K99,"")</f>
      </c>
      <c r="O99"/>
      <c r="P99"/>
      <c r="Q99"/>
      <c r="R99"/>
      <c r="S99"/>
      <c r="T99"/>
    </row>
    <row r="100">
      <c r="A100" t="inlineStr">
        <is>
          <t xml:space="preserve">YAE-jht::real-estate::42996-112320743</t>
        </is>
      </c>
      <c r="B100" t="inlineStr">
        <is>
          <t xml:space="preserve">Dúplex en venta, Santa María en Elviria-Cabopino en Marbella</t>
        </is>
      </c>
      <c r="C100" t="inlineStr">
        <is>
          <t xml:space="preserve">Marbella</t>
        </is>
      </c>
      <c r="D100">
        <v>1200000</v>
      </c>
      <c r="E100" t="inlineStr">
        <is>
          <t xml:space="preserve">267.00</t>
        </is>
      </c>
      <c r="F100">
        <v>4494.3820224719</v>
      </c>
      <c r="G100">
        <f>IFERROR(INDEX(04_Area_Stats!$D$5:$D$999,MATCH(C100,04_Area_Stats!$A$5:$A$999,0)),"")</f>
      </c>
      <c r="H100">
        <f>IFERROR(ROUND(D100*(03_Assumptions!$B$7+03_Assumptions!$B$8),0),"")</f>
      </c>
      <c r="I100">
        <f>IFERROR(ROUND(E100*G100*03_Assumptions!$B$38-D100-H100,0),"")</f>
      </c>
      <c r="J100"/>
      <c r="K100">
        <f>IFERROR(D100+H100+IF(J100="",MAX(I100,0),J100),"")</f>
      </c>
      <c r="L100">
        <f>IFERROR(K100/E100,"")</f>
      </c>
      <c r="M100">
        <f>IFERROR(ROUND(E100*G100-K100,0),"")</f>
      </c>
      <c r="N100">
        <f>IFERROR(M100/K100,"")</f>
      </c>
      <c r="O100"/>
      <c r="P100"/>
      <c r="Q100"/>
      <c r="R100"/>
      <c r="S100"/>
      <c r="T100"/>
    </row>
    <row r="101">
      <c r="A101" t="inlineStr">
        <is>
          <t xml:space="preserve">YAE-jht::real-estate::86400-112311523</t>
        </is>
      </c>
      <c r="B101" t="inlineStr">
        <is>
          <t xml:space="preserve">Ático en venta, Santa Clara en Las Chapas-El Rosario en Marbella</t>
        </is>
      </c>
      <c r="C101" t="inlineStr">
        <is>
          <t xml:space="preserve">Marbella</t>
        </is>
      </c>
      <c r="D101">
        <v>1275000</v>
      </c>
      <c r="E101" t="inlineStr">
        <is>
          <t xml:space="preserve">266.00</t>
        </is>
      </c>
      <c r="F101">
        <v>4793.2330827068</v>
      </c>
      <c r="G101">
        <f>IFERROR(INDEX(04_Area_Stats!$D$5:$D$999,MATCH(C101,04_Area_Stats!$A$5:$A$999,0)),"")</f>
      </c>
      <c r="H101">
        <f>IFERROR(ROUND(D101*(03_Assumptions!$B$7+03_Assumptions!$B$8),0),"")</f>
      </c>
      <c r="I101">
        <f>IFERROR(ROUND(E101*G101*03_Assumptions!$B$38-D101-H101,0),"")</f>
      </c>
      <c r="J101"/>
      <c r="K101">
        <f>IFERROR(D101+H101+IF(J101="",MAX(I101,0),J101),"")</f>
      </c>
      <c r="L101">
        <f>IFERROR(K101/E101,"")</f>
      </c>
      <c r="M101">
        <f>IFERROR(ROUND(E101*G101-K101,0),"")</f>
      </c>
      <c r="N101">
        <f>IFERROR(M101/K101,"")</f>
      </c>
      <c r="O101"/>
      <c r="P101"/>
      <c r="Q101"/>
      <c r="R101"/>
      <c r="S101"/>
      <c r="T101" t="inlineStr">
        <is>
          <t xml:space="preserve">New build</t>
        </is>
      </c>
    </row>
    <row r="102">
      <c r="A102" t="inlineStr">
        <is>
          <t xml:space="preserve">IDL-112402743</t>
        </is>
      </c>
      <c r="B102" t="inlineStr">
        <is>
          <t xml:space="preserve">Detached house in Guadalmina Alta, Marbella</t>
        </is>
      </c>
      <c r="C102" t="inlineStr">
        <is>
          <t xml:space="preserve">Marbella</t>
        </is>
      </c>
      <c r="D102">
        <v>2750000</v>
      </c>
      <c r="E102" t="inlineStr">
        <is>
          <t xml:space="preserve">265.00</t>
        </is>
      </c>
      <c r="F102">
        <v>10377.358490566</v>
      </c>
      <c r="G102">
        <f>IFERROR(INDEX(04_Area_Stats!$D$5:$D$999,MATCH(C102,04_Area_Stats!$A$5:$A$999,0)),"")</f>
      </c>
      <c r="H102">
        <f>IFERROR(ROUND(D102*(03_Assumptions!$B$7+03_Assumptions!$B$8),0),"")</f>
      </c>
      <c r="I102">
        <f>IFERROR(ROUND(E102*G102*03_Assumptions!$B$38-D102-H102,0),"")</f>
      </c>
      <c r="J102"/>
      <c r="K102">
        <f>IFERROR(D102+H102+IF(J102="",MAX(I102,0),J102),"")</f>
      </c>
      <c r="L102">
        <f>IFERROR(K102/E102,"")</f>
      </c>
      <c r="M102">
        <f>IFERROR(ROUND(E102*G102-K102,0),"")</f>
      </c>
      <c r="N102">
        <f>IFERROR(M102/K102,"")</f>
      </c>
      <c r="O102"/>
      <c r="P102"/>
      <c r="Q102"/>
      <c r="R102"/>
      <c r="S102"/>
      <c r="T102"/>
    </row>
    <row r="103">
      <c r="A103" t="inlineStr">
        <is>
          <t xml:space="preserve">YAE-jht::real-estate::63654-112333578</t>
        </is>
      </c>
      <c r="B103" t="inlineStr">
        <is>
          <t xml:space="preserve">Piso en venta en urbanización Jardines Golondrinas, Romana Playa en Elviria-Cabopino en Marbella</t>
        </is>
      </c>
      <c r="C103" t="inlineStr">
        <is>
          <t xml:space="preserve">Marbella</t>
        </is>
      </c>
      <c r="D103">
        <v>895000</v>
      </c>
      <c r="E103" t="inlineStr">
        <is>
          <t xml:space="preserve">265.00</t>
        </is>
      </c>
      <c r="F103">
        <v>3377.358490566</v>
      </c>
      <c r="G103">
        <f>IFERROR(INDEX(04_Area_Stats!$D$5:$D$999,MATCH(C103,04_Area_Stats!$A$5:$A$999,0)),"")</f>
      </c>
      <c r="H103">
        <f>IFERROR(ROUND(D103*(03_Assumptions!$B$7+03_Assumptions!$B$8),0),"")</f>
      </c>
      <c r="I103">
        <f>IFERROR(ROUND(E103*G103*03_Assumptions!$B$38-D103-H103,0),"")</f>
      </c>
      <c r="J103"/>
      <c r="K103">
        <f>IFERROR(D103+H103+IF(J103="",MAX(I103,0),J103),"")</f>
      </c>
      <c r="L103">
        <f>IFERROR(K103/E103,"")</f>
      </c>
      <c r="M103">
        <f>IFERROR(ROUND(E103*G103-K103,0),"")</f>
      </c>
      <c r="N103">
        <f>IFERROR(M103/K103,"")</f>
      </c>
      <c r="O103"/>
      <c r="P103"/>
      <c r="Q103"/>
      <c r="R103"/>
      <c r="S103"/>
      <c r="T103"/>
    </row>
    <row r="104">
      <c r="A104" t="inlineStr">
        <is>
          <t xml:space="preserve">YAE-jht::real-estate::93070-112311772</t>
        </is>
      </c>
      <c r="B104" t="inlineStr">
        <is>
          <t xml:space="preserve">Piso en venta en urbanización Marbellita, Cabopino-Artola en Elviria-Cabopino en Marbella</t>
        </is>
      </c>
      <c r="C104" t="inlineStr">
        <is>
          <t xml:space="preserve">Marbella</t>
        </is>
      </c>
      <c r="D104">
        <v>750000</v>
      </c>
      <c r="E104" t="inlineStr">
        <is>
          <t xml:space="preserve">264.00</t>
        </is>
      </c>
      <c r="F104">
        <v>2840.9090909091</v>
      </c>
      <c r="G104">
        <f>IFERROR(INDEX(04_Area_Stats!$D$5:$D$999,MATCH(C104,04_Area_Stats!$A$5:$A$999,0)),"")</f>
      </c>
      <c r="H104">
        <f>IFERROR(ROUND(D104*(03_Assumptions!$B$7+03_Assumptions!$B$8),0),"")</f>
      </c>
      <c r="I104">
        <f>IFERROR(ROUND(E104*G104*03_Assumptions!$B$38-D104-H104,0),"")</f>
      </c>
      <c r="J104"/>
      <c r="K104">
        <f>IFERROR(D104+H104+IF(J104="",MAX(I104,0),J104),"")</f>
      </c>
      <c r="L104">
        <f>IFERROR(K104/E104,"")</f>
      </c>
      <c r="M104">
        <f>IFERROR(ROUND(E104*G104-K104,0),"")</f>
      </c>
      <c r="N104">
        <f>IFERROR(M104/K104,"")</f>
      </c>
      <c r="O104"/>
      <c r="P104"/>
      <c r="Q104"/>
      <c r="R104" t="inlineStr">
        <is>
          <t xml:space="preserve">planta baja</t>
        </is>
      </c>
      <c r="S104"/>
      <c r="T104" t="inlineStr">
        <is>
          <t xml:space="preserve">Good</t>
        </is>
      </c>
    </row>
    <row r="105">
      <c r="A105" t="inlineStr">
        <is>
          <t xml:space="preserve">IDL-112033044</t>
        </is>
      </c>
      <c r="B105" t="inlineStr">
        <is>
          <t xml:space="preserve">Detached house in Calle 18b Nva Andaluc, Nueva Andalucía, Marbella</t>
        </is>
      </c>
      <c r="C105" t="inlineStr">
        <is>
          <t xml:space="preserve">Marbella</t>
        </is>
      </c>
      <c r="D105">
        <v>2775000</v>
      </c>
      <c r="E105" t="inlineStr">
        <is>
          <t xml:space="preserve">264.00</t>
        </is>
      </c>
      <c r="F105">
        <v>10511.363636364</v>
      </c>
      <c r="G105">
        <f>IFERROR(INDEX(04_Area_Stats!$D$5:$D$999,MATCH(C105,04_Area_Stats!$A$5:$A$999,0)),"")</f>
      </c>
      <c r="H105">
        <f>IFERROR(ROUND(D105*(03_Assumptions!$B$7+03_Assumptions!$B$8),0),"")</f>
      </c>
      <c r="I105">
        <f>IFERROR(ROUND(E105*G105*03_Assumptions!$B$38-D105-H105,0),"")</f>
      </c>
      <c r="J105"/>
      <c r="K105">
        <f>IFERROR(D105+H105+IF(J105="",MAX(I105,0),J105),"")</f>
      </c>
      <c r="L105">
        <f>IFERROR(K105/E105,"")</f>
      </c>
      <c r="M105">
        <f>IFERROR(ROUND(E105*G105-K105,0),"")</f>
      </c>
      <c r="N105">
        <f>IFERROR(M105/K105,"")</f>
      </c>
      <c r="O105"/>
      <c r="P105"/>
      <c r="Q105"/>
      <c r="R105"/>
      <c r="S105"/>
      <c r="T105"/>
    </row>
    <row r="106">
      <c r="A106" t="inlineStr">
        <is>
          <t xml:space="preserve">HTC-59198000000002</t>
        </is>
      </c>
      <c r="B106" t="inlineStr">
        <is>
          <t xml:space="preserve">Piso en Nueva Alcántara</t>
        </is>
      </c>
      <c r="C106" t="inlineStr">
        <is>
          <t xml:space="preserve">Marbella</t>
        </is>
      </c>
      <c r="D106">
        <v>1895000</v>
      </c>
      <c r="E106" t="inlineStr">
        <is>
          <t xml:space="preserve">260.00</t>
        </is>
      </c>
      <c r="F106">
        <v>7288.4615384615</v>
      </c>
      <c r="G106">
        <f>IFERROR(INDEX(04_Area_Stats!$D$5:$D$999,MATCH(C106,04_Area_Stats!$A$5:$A$999,0)),"")</f>
      </c>
      <c r="H106">
        <f>IFERROR(ROUND(D106*(03_Assumptions!$B$7+03_Assumptions!$B$8),0),"")</f>
      </c>
      <c r="I106">
        <f>IFERROR(ROUND(E106*G106*03_Assumptions!$B$38-D106-H106,0),"")</f>
      </c>
      <c r="J106"/>
      <c r="K106">
        <f>IFERROR(D106+H106+IF(J106="",MAX(I106,0),J106),"")</f>
      </c>
      <c r="L106">
        <f>IFERROR(K106/E106,"")</f>
      </c>
      <c r="M106">
        <f>IFERROR(ROUND(E106*G106-K106,0),"")</f>
      </c>
      <c r="N106">
        <f>IFERROR(M106/K106,"")</f>
      </c>
      <c r="O106"/>
      <c r="P106"/>
      <c r="Q106"/>
      <c r="R106"/>
      <c r="S106"/>
      <c r="T106"/>
    </row>
    <row r="107">
      <c r="A107" t="inlineStr">
        <is>
          <t xml:space="preserve">HTC-22151000002998</t>
        </is>
      </c>
      <c r="B107" t="inlineStr">
        <is>
          <t xml:space="preserve">Ático en Guadalmina Alta. Ático dúplex en guadalmina alta de 3 dormitorios con amplias ter</t>
        </is>
      </c>
      <c r="C107" t="inlineStr">
        <is>
          <t xml:space="preserve">Marbella</t>
        </is>
      </c>
      <c r="D107">
        <v>610000</v>
      </c>
      <c r="E107" t="inlineStr">
        <is>
          <t xml:space="preserve">259.00</t>
        </is>
      </c>
      <c r="F107">
        <v>2355.2123552124</v>
      </c>
      <c r="G107">
        <f>IFERROR(INDEX(04_Area_Stats!$D$5:$D$999,MATCH(C107,04_Area_Stats!$A$5:$A$999,0)),"")</f>
      </c>
      <c r="H107">
        <f>IFERROR(ROUND(D107*(03_Assumptions!$B$7+03_Assumptions!$B$8),0),"")</f>
      </c>
      <c r="I107">
        <f>IFERROR(ROUND(E107*G107*03_Assumptions!$B$38-D107-H107,0),"")</f>
      </c>
      <c r="J107"/>
      <c r="K107">
        <f>IFERROR(D107+H107+IF(J107="",MAX(I107,0),J107),"")</f>
      </c>
      <c r="L107">
        <f>IFERROR(K107/E107,"")</f>
      </c>
      <c r="M107">
        <f>IFERROR(ROUND(E107*G107-K107,0),"")</f>
      </c>
      <c r="N107">
        <f>IFERROR(M107/K107,"")</f>
      </c>
      <c r="O107"/>
      <c r="P107"/>
      <c r="Q107"/>
      <c r="R107"/>
      <c r="S107"/>
      <c r="T107"/>
    </row>
    <row r="108">
      <c r="A108" t="inlineStr">
        <is>
          <t xml:space="preserve">HTC-56143000000012</t>
        </is>
      </c>
      <c r="B108" t="inlineStr">
        <is>
          <t xml:space="preserve">Piso en Cabopino - Artola. Piso en venta - puerto de cabopino</t>
        </is>
      </c>
      <c r="C108" t="inlineStr">
        <is>
          <t xml:space="preserve">Marbella</t>
        </is>
      </c>
      <c r="D108">
        <v>849000</v>
      </c>
      <c r="E108" t="inlineStr">
        <is>
          <t xml:space="preserve">256.00</t>
        </is>
      </c>
      <c r="F108">
        <v>3316.40625</v>
      </c>
      <c r="G108">
        <f>IFERROR(INDEX(04_Area_Stats!$D$5:$D$999,MATCH(C108,04_Area_Stats!$A$5:$A$999,0)),"")</f>
      </c>
      <c r="H108">
        <f>IFERROR(ROUND(D108*(03_Assumptions!$B$7+03_Assumptions!$B$8),0),"")</f>
      </c>
      <c r="I108">
        <f>IFERROR(ROUND(E108*G108*03_Assumptions!$B$38-D108-H108,0),"")</f>
      </c>
      <c r="J108"/>
      <c r="K108">
        <f>IFERROR(D108+H108+IF(J108="",MAX(I108,0),J108),"")</f>
      </c>
      <c r="L108">
        <f>IFERROR(K108/E108,"")</f>
      </c>
      <c r="M108">
        <f>IFERROR(ROUND(E108*G108-K108,0),"")</f>
      </c>
      <c r="N108">
        <f>IFERROR(M108/K108,"")</f>
      </c>
      <c r="O108"/>
      <c r="P108"/>
      <c r="Q108"/>
      <c r="R108"/>
      <c r="S108"/>
      <c r="T108"/>
    </row>
    <row r="109">
      <c r="A109" t="inlineStr">
        <is>
          <t xml:space="preserve">IDL-112399515</t>
        </is>
      </c>
      <c r="B109" t="inlineStr">
        <is>
          <t xml:space="preserve">Penthouse in Calle Montemenor, Sierra Blanca, Marbella</t>
        </is>
      </c>
      <c r="C109" t="inlineStr">
        <is>
          <t xml:space="preserve">Marbella</t>
        </is>
      </c>
      <c r="D109">
        <v>2695000</v>
      </c>
      <c r="E109" t="inlineStr">
        <is>
          <t xml:space="preserve">256.00</t>
        </is>
      </c>
      <c r="F109">
        <v>10527.34375</v>
      </c>
      <c r="G109">
        <f>IFERROR(INDEX(04_Area_Stats!$D$5:$D$999,MATCH(C109,04_Area_Stats!$A$5:$A$999,0)),"")</f>
      </c>
      <c r="H109">
        <f>IFERROR(ROUND(D109*(03_Assumptions!$B$7+03_Assumptions!$B$8),0),"")</f>
      </c>
      <c r="I109">
        <f>IFERROR(ROUND(E109*G109*03_Assumptions!$B$38-D109-H109,0),"")</f>
      </c>
      <c r="J109"/>
      <c r="K109">
        <f>IFERROR(D109+H109+IF(J109="",MAX(I109,0),J109),"")</f>
      </c>
      <c r="L109">
        <f>IFERROR(K109/E109,"")</f>
      </c>
      <c r="M109">
        <f>IFERROR(ROUND(E109*G109-K109,0),"")</f>
      </c>
      <c r="N109">
        <f>IFERROR(M109/K109,"")</f>
      </c>
      <c r="O109" t="inlineStr">
        <is>
          <t xml:space="preserve">FULL</t>
        </is>
      </c>
      <c r="P109"/>
      <c r="Q109"/>
      <c r="R109" t="inlineStr">
        <is>
          <t xml:space="preserve">2</t>
        </is>
      </c>
      <c r="S109" t="inlineStr">
        <is>
          <t xml:space="preserve">N</t>
        </is>
      </c>
      <c r="T109" t="inlineStr">
        <is>
          <t xml:space="preserve">Renovated</t>
        </is>
      </c>
    </row>
    <row r="110">
      <c r="A110" t="inlineStr">
        <is>
          <t xml:space="preserve">IDL-112380667</t>
        </is>
      </c>
      <c r="B110" t="inlineStr">
        <is>
          <t xml:space="preserve">Detached house in Camino de la Iglesia, Linda Vista-Nueva Alcántara-Cortijo Blanco, Marbella</t>
        </is>
      </c>
      <c r="C110" t="inlineStr">
        <is>
          <t xml:space="preserve">Marbella</t>
        </is>
      </c>
      <c r="D110">
        <v>1300000</v>
      </c>
      <c r="E110" t="inlineStr">
        <is>
          <t xml:space="preserve">250.00</t>
        </is>
      </c>
      <c r="F110">
        <v>5200</v>
      </c>
      <c r="G110">
        <f>IFERROR(INDEX(04_Area_Stats!$D$5:$D$999,MATCH(C110,04_Area_Stats!$A$5:$A$999,0)),"")</f>
      </c>
      <c r="H110">
        <f>IFERROR(ROUND(D110*(03_Assumptions!$B$7+03_Assumptions!$B$8),0),"")</f>
      </c>
      <c r="I110">
        <f>IFERROR(ROUND(E110*G110*03_Assumptions!$B$38-D110-H110,0),"")</f>
      </c>
      <c r="J110"/>
      <c r="K110">
        <f>IFERROR(D110+H110+IF(J110="",MAX(I110,0),J110),"")</f>
      </c>
      <c r="L110">
        <f>IFERROR(K110/E110,"")</f>
      </c>
      <c r="M110">
        <f>IFERROR(ROUND(E110*G110-K110,0),"")</f>
      </c>
      <c r="N110">
        <f>IFERROR(M110/K110,"")</f>
      </c>
      <c r="O110"/>
      <c r="P110"/>
      <c r="Q110"/>
      <c r="R110"/>
      <c r="S110"/>
      <c r="T110" t="inlineStr">
        <is>
          <t xml:space="preserve">Good</t>
        </is>
      </c>
    </row>
    <row r="111">
      <c r="A111" t="inlineStr">
        <is>
          <t xml:space="preserve">YAE-jht::real-estate::51559-112318037</t>
        </is>
      </c>
      <c r="B111" t="inlineStr">
        <is>
          <t xml:space="preserve">Ático en venta en calle Cortes, Guadalmina Alta en San Pedro de Alcántara en Marbella</t>
        </is>
      </c>
      <c r="C111" t="inlineStr">
        <is>
          <t xml:space="preserve">Marbella</t>
        </is>
      </c>
      <c r="D111">
        <v>1695000</v>
      </c>
      <c r="E111" t="inlineStr">
        <is>
          <t xml:space="preserve">248.00</t>
        </is>
      </c>
      <c r="F111">
        <v>6834.6774193548</v>
      </c>
      <c r="G111">
        <f>IFERROR(INDEX(04_Area_Stats!$D$5:$D$999,MATCH(C111,04_Area_Stats!$A$5:$A$999,0)),"")</f>
      </c>
      <c r="H111">
        <f>IFERROR(ROUND(D111*(03_Assumptions!$B$7+03_Assumptions!$B$8),0),"")</f>
      </c>
      <c r="I111">
        <f>IFERROR(ROUND(E111*G111*03_Assumptions!$B$38-D111-H111,0),"")</f>
      </c>
      <c r="J111"/>
      <c r="K111">
        <f>IFERROR(D111+H111+IF(J111="",MAX(I111,0),J111),"")</f>
      </c>
      <c r="L111">
        <f>IFERROR(K111/E111,"")</f>
      </c>
      <c r="M111">
        <f>IFERROR(ROUND(E111*G111-K111,0),"")</f>
      </c>
      <c r="N111">
        <f>IFERROR(M111/K111,"")</f>
      </c>
      <c r="O111"/>
      <c r="P111"/>
      <c r="Q111"/>
      <c r="R111"/>
      <c r="S111" t="inlineStr">
        <is>
          <t xml:space="preserve">Y</t>
        </is>
      </c>
      <c r="T111"/>
    </row>
    <row r="112">
      <c r="A112" t="inlineStr">
        <is>
          <t xml:space="preserve">YAE-jht::real-estate::74340-112313131</t>
        </is>
      </c>
      <c r="B112" t="inlineStr">
        <is>
          <t xml:space="preserve">Dúplex en venta en calle Sierra Bermejalo Ma Club, Lomas de Marbella Club en Nagüeles-Milla de Oro en Marbella</t>
        </is>
      </c>
      <c r="C112" t="inlineStr">
        <is>
          <t xml:space="preserve">Marbella</t>
        </is>
      </c>
      <c r="D112">
        <v>1725000</v>
      </c>
      <c r="E112" t="inlineStr">
        <is>
          <t xml:space="preserve">248.00</t>
        </is>
      </c>
      <c r="F112">
        <v>6955.6451612903</v>
      </c>
      <c r="G112">
        <f>IFERROR(INDEX(04_Area_Stats!$D$5:$D$999,MATCH(C112,04_Area_Stats!$A$5:$A$999,0)),"")</f>
      </c>
      <c r="H112">
        <f>IFERROR(ROUND(D112*(03_Assumptions!$B$7+03_Assumptions!$B$8),0),"")</f>
      </c>
      <c r="I112">
        <f>IFERROR(ROUND(E112*G112*03_Assumptions!$B$38-D112-H112,0),"")</f>
      </c>
      <c r="J112"/>
      <c r="K112">
        <f>IFERROR(D112+H112+IF(J112="",MAX(I112,0),J112),"")</f>
      </c>
      <c r="L112">
        <f>IFERROR(K112/E112,"")</f>
      </c>
      <c r="M112">
        <f>IFERROR(ROUND(E112*G112-K112,0),"")</f>
      </c>
      <c r="N112">
        <f>IFERROR(M112/K112,"")</f>
      </c>
      <c r="O112"/>
      <c r="P112"/>
      <c r="Q112"/>
      <c r="R112"/>
      <c r="S112" t="inlineStr">
        <is>
          <t xml:space="preserve">Y</t>
        </is>
      </c>
      <c r="T112"/>
    </row>
    <row r="113">
      <c r="A113" t="inlineStr">
        <is>
          <t xml:space="preserve">HTC-56743000000042</t>
        </is>
      </c>
      <c r="B113" t="inlineStr">
        <is>
          <t xml:space="preserve">Ático Alcalá. Ático en venta reformado, amueblado con terraza y trastero en go</t>
        </is>
      </c>
      <c r="C113" t="inlineStr">
        <is>
          <t xml:space="preserve">Madrid</t>
        </is>
      </c>
      <c r="D113">
        <v>1620000</v>
      </c>
      <c r="E113" t="inlineStr">
        <is>
          <t xml:space="preserve">130.00</t>
        </is>
      </c>
      <c r="F113">
        <v>12461.538461538</v>
      </c>
      <c r="G113">
        <f>IFERROR(INDEX(04_Area_Stats!$D$5:$D$999,MATCH(C113,04_Area_Stats!$A$5:$A$999,0)),"")</f>
      </c>
      <c r="H113">
        <f>IFERROR(ROUND(D113*(03_Assumptions!$B$7+03_Assumptions!$B$8),0),"")</f>
      </c>
      <c r="I113">
        <f>IFERROR(ROUND(E113*G113*03_Assumptions!$B$38-D113-H113,0),"")</f>
      </c>
      <c r="J113"/>
      <c r="K113">
        <f>IFERROR(D113+H113+IF(J113="",MAX(I113,0),J113),"")</f>
      </c>
      <c r="L113">
        <f>IFERROR(K113/E113,"")</f>
      </c>
      <c r="M113">
        <f>IFERROR(ROUND(E113*G113-K113,0),"")</f>
      </c>
      <c r="N113">
        <f>IFERROR(M113/K113,"")</f>
      </c>
      <c r="O113"/>
      <c r="P113"/>
      <c r="Q113"/>
      <c r="R113"/>
      <c r="S113"/>
      <c r="T113"/>
    </row>
    <row r="114">
      <c r="A114" t="inlineStr">
        <is>
          <t xml:space="preserve">HTC-23979000001238</t>
        </is>
      </c>
      <c r="B114" t="inlineStr">
        <is>
          <t xml:space="preserve">Dúplex en Guadalmina Alta. Este exclusivo ático dúplex de 3 dormitorios y 3 baños se encuen</t>
        </is>
      </c>
      <c r="C114" t="inlineStr">
        <is>
          <t xml:space="preserve">Marbella</t>
        </is>
      </c>
      <c r="D114">
        <v>495000</v>
      </c>
      <c r="E114" t="inlineStr">
        <is>
          <t xml:space="preserve">241.00</t>
        </is>
      </c>
      <c r="F114">
        <v>2053.9419087137</v>
      </c>
      <c r="G114">
        <f>IFERROR(INDEX(04_Area_Stats!$D$5:$D$999,MATCH(C114,04_Area_Stats!$A$5:$A$999,0)),"")</f>
      </c>
      <c r="H114">
        <f>IFERROR(ROUND(D114*(03_Assumptions!$B$7+03_Assumptions!$B$8),0),"")</f>
      </c>
      <c r="I114">
        <f>IFERROR(ROUND(E114*G114*03_Assumptions!$B$38-D114-H114,0),"")</f>
      </c>
      <c r="J114"/>
      <c r="K114">
        <f>IFERROR(D114+H114+IF(J114="",MAX(I114,0),J114),"")</f>
      </c>
      <c r="L114">
        <f>IFERROR(K114/E114,"")</f>
      </c>
      <c r="M114">
        <f>IFERROR(ROUND(E114*G114-K114,0),"")</f>
      </c>
      <c r="N114">
        <f>IFERROR(M114/K114,"")</f>
      </c>
      <c r="O114"/>
      <c r="P114"/>
      <c r="Q114"/>
      <c r="R114"/>
      <c r="S114"/>
      <c r="T114"/>
    </row>
    <row r="115">
      <c r="A115" t="inlineStr">
        <is>
          <t xml:space="preserve">HTC-45298000000834</t>
        </is>
      </c>
      <c r="B115" t="inlineStr">
        <is>
          <t xml:space="preserve">Apartamento Calle incosol. Lujoso apartamento con jardin y total privacidad en rio real</t>
        </is>
      </c>
      <c r="C115" t="inlineStr">
        <is>
          <t xml:space="preserve">Marbella</t>
        </is>
      </c>
      <c r="D115">
        <v>695000</v>
      </c>
      <c r="E115" t="inlineStr">
        <is>
          <t xml:space="preserve">240.00</t>
        </is>
      </c>
      <c r="F115">
        <v>2895.8333333333</v>
      </c>
      <c r="G115">
        <f>IFERROR(INDEX(04_Area_Stats!$D$5:$D$999,MATCH(C115,04_Area_Stats!$A$5:$A$999,0)),"")</f>
      </c>
      <c r="H115">
        <f>IFERROR(ROUND(D115*(03_Assumptions!$B$7+03_Assumptions!$B$8),0),"")</f>
      </c>
      <c r="I115">
        <f>IFERROR(ROUND(E115*G115*03_Assumptions!$B$38-D115-H115,0),"")</f>
      </c>
      <c r="J115"/>
      <c r="K115">
        <f>IFERROR(D115+H115+IF(J115="",MAX(I115,0),J115),"")</f>
      </c>
      <c r="L115">
        <f>IFERROR(K115/E115,"")</f>
      </c>
      <c r="M115">
        <f>IFERROR(ROUND(E115*G115-K115,0),"")</f>
      </c>
      <c r="N115">
        <f>IFERROR(M115/K115,"")</f>
      </c>
      <c r="O115"/>
      <c r="P115"/>
      <c r="Q115"/>
      <c r="R115"/>
      <c r="S115"/>
      <c r="T115"/>
    </row>
    <row r="116">
      <c r="A116" t="inlineStr">
        <is>
          <t xml:space="preserve">IDL-112377010</t>
        </is>
      </c>
      <c r="B116" t="inlineStr">
        <is>
          <t xml:space="preserve">Terraced house in urb. Villas y Golf, 60, Guadalmina Alta, Marbella</t>
        </is>
      </c>
      <c r="C116" t="inlineStr">
        <is>
          <t xml:space="preserve">Marbella</t>
        </is>
      </c>
      <c r="D116">
        <v>730000</v>
      </c>
      <c r="E116" t="inlineStr">
        <is>
          <t xml:space="preserve">240.00</t>
        </is>
      </c>
      <c r="F116">
        <v>3041.6666666667</v>
      </c>
      <c r="G116">
        <f>IFERROR(INDEX(04_Area_Stats!$D$5:$D$999,MATCH(C116,04_Area_Stats!$A$5:$A$999,0)),"")</f>
      </c>
      <c r="H116">
        <f>IFERROR(ROUND(D116*(03_Assumptions!$B$7+03_Assumptions!$B$8),0),"")</f>
      </c>
      <c r="I116">
        <f>IFERROR(ROUND(E116*G116*03_Assumptions!$B$38-D116-H116,0),"")</f>
      </c>
      <c r="J116"/>
      <c r="K116">
        <f>IFERROR(D116+H116+IF(J116="",MAX(I116,0),J116),"")</f>
      </c>
      <c r="L116">
        <f>IFERROR(K116/E116,"")</f>
      </c>
      <c r="M116">
        <f>IFERROR(ROUND(E116*G116-K116,0),"")</f>
      </c>
      <c r="N116">
        <f>IFERROR(M116/K116,"")</f>
      </c>
      <c r="O116"/>
      <c r="P116"/>
      <c r="Q116"/>
      <c r="R116"/>
      <c r="S116"/>
      <c r="T116" t="inlineStr">
        <is>
          <t xml:space="preserve">Good</t>
        </is>
      </c>
    </row>
    <row r="117">
      <c r="A117" t="inlineStr">
        <is>
          <t xml:space="preserve">YAE-jht::real-estate::30996-112383269</t>
        </is>
      </c>
      <c r="B117" t="inlineStr">
        <is>
          <t xml:space="preserve">Piso en venta, Santa Clara en Las Chapas-El Rosario en Marbella</t>
        </is>
      </c>
      <c r="C117" t="inlineStr">
        <is>
          <t xml:space="preserve">Marbella</t>
        </is>
      </c>
      <c r="D117">
        <v>1695000</v>
      </c>
      <c r="E117" t="inlineStr">
        <is>
          <t xml:space="preserve">239.00</t>
        </is>
      </c>
      <c r="F117">
        <v>7092.050209205</v>
      </c>
      <c r="G117">
        <f>IFERROR(INDEX(04_Area_Stats!$D$5:$D$999,MATCH(C117,04_Area_Stats!$A$5:$A$999,0)),"")</f>
      </c>
      <c r="H117">
        <f>IFERROR(ROUND(D117*(03_Assumptions!$B$7+03_Assumptions!$B$8),0),"")</f>
      </c>
      <c r="I117">
        <f>IFERROR(ROUND(E117*G117*03_Assumptions!$B$38-D117-H117,0),"")</f>
      </c>
      <c r="J117"/>
      <c r="K117">
        <f>IFERROR(D117+H117+IF(J117="",MAX(I117,0),J117),"")</f>
      </c>
      <c r="L117">
        <f>IFERROR(K117/E117,"")</f>
      </c>
      <c r="M117">
        <f>IFERROR(ROUND(E117*G117-K117,0),"")</f>
      </c>
      <c r="N117">
        <f>IFERROR(M117/K117,"")</f>
      </c>
      <c r="O117"/>
      <c r="P117"/>
      <c r="Q117"/>
      <c r="R117"/>
      <c r="S117" t="inlineStr">
        <is>
          <t xml:space="preserve">Y</t>
        </is>
      </c>
      <c r="T117" t="inlineStr">
        <is>
          <t xml:space="preserve">Good</t>
        </is>
      </c>
    </row>
    <row r="118">
      <c r="A118" t="inlineStr">
        <is>
          <t xml:space="preserve">HTC-23972000001887</t>
        </is>
      </c>
      <c r="B118" t="inlineStr">
        <is>
          <t xml:space="preserve">Piso Calle de la playa. Amplio piso en puerto cabopino</t>
        </is>
      </c>
      <c r="C118" t="inlineStr">
        <is>
          <t xml:space="preserve">Marbella</t>
        </is>
      </c>
      <c r="D118">
        <v>835000</v>
      </c>
      <c r="E118" t="inlineStr">
        <is>
          <t xml:space="preserve">238.00</t>
        </is>
      </c>
      <c r="F118">
        <v>3508.4033613445</v>
      </c>
      <c r="G118">
        <f>IFERROR(INDEX(04_Area_Stats!$D$5:$D$999,MATCH(C118,04_Area_Stats!$A$5:$A$999,0)),"")</f>
      </c>
      <c r="H118">
        <f>IFERROR(ROUND(D118*(03_Assumptions!$B$7+03_Assumptions!$B$8),0),"")</f>
      </c>
      <c r="I118">
        <f>IFERROR(ROUND(E118*G118*03_Assumptions!$B$38-D118-H118,0),"")</f>
      </c>
      <c r="J118"/>
      <c r="K118">
        <f>IFERROR(D118+H118+IF(J118="",MAX(I118,0),J118),"")</f>
      </c>
      <c r="L118">
        <f>IFERROR(K118/E118,"")</f>
      </c>
      <c r="M118">
        <f>IFERROR(ROUND(E118*G118-K118,0),"")</f>
      </c>
      <c r="N118">
        <f>IFERROR(M118/K118,"")</f>
      </c>
      <c r="O118"/>
      <c r="P118"/>
      <c r="Q118"/>
      <c r="R118"/>
      <c r="S118"/>
      <c r="T118"/>
    </row>
    <row r="119">
      <c r="A119" t="inlineStr">
        <is>
          <t xml:space="preserve">YAE-jht::real-estate::57053-112369364</t>
        </is>
      </c>
      <c r="B119" t="inlineStr">
        <is>
          <t xml:space="preserve">Piso en venta, Sierra Blanca en Nagüeles-Milla de Oro en Marbella</t>
        </is>
      </c>
      <c r="C119" t="inlineStr">
        <is>
          <t xml:space="preserve">Marbella</t>
        </is>
      </c>
      <c r="D119">
        <v>1050000</v>
      </c>
      <c r="E119" t="inlineStr">
        <is>
          <t xml:space="preserve">237.00</t>
        </is>
      </c>
      <c r="F119">
        <v>4430.3797468354</v>
      </c>
      <c r="G119">
        <f>IFERROR(INDEX(04_Area_Stats!$D$5:$D$999,MATCH(C119,04_Area_Stats!$A$5:$A$999,0)),"")</f>
      </c>
      <c r="H119">
        <f>IFERROR(ROUND(D119*(03_Assumptions!$B$7+03_Assumptions!$B$8),0),"")</f>
      </c>
      <c r="I119">
        <f>IFERROR(ROUND(E119*G119*03_Assumptions!$B$38-D119-H119,0),"")</f>
      </c>
      <c r="J119"/>
      <c r="K119">
        <f>IFERROR(D119+H119+IF(J119="",MAX(I119,0),J119),"")</f>
      </c>
      <c r="L119">
        <f>IFERROR(K119/E119,"")</f>
      </c>
      <c r="M119">
        <f>IFERROR(ROUND(E119*G119-K119,0),"")</f>
      </c>
      <c r="N119">
        <f>IFERROR(M119/K119,"")</f>
      </c>
      <c r="O119"/>
      <c r="P119"/>
      <c r="Q119"/>
      <c r="R119" t="inlineStr">
        <is>
          <t xml:space="preserve">Ground floor / planta baja</t>
        </is>
      </c>
      <c r="S119"/>
      <c r="T119"/>
    </row>
    <row r="120">
      <c r="A120" t="inlineStr">
        <is>
          <t xml:space="preserve">YAE-jht::real-estate::42996-112347328</t>
        </is>
      </c>
      <c r="B120" t="inlineStr">
        <is>
          <t xml:space="preserve">Dúplex en venta, Santa María en Elviria-Cabopino en Marbella</t>
        </is>
      </c>
      <c r="C120" t="inlineStr">
        <is>
          <t xml:space="preserve">Marbella</t>
        </is>
      </c>
      <c r="D120">
        <v>990000</v>
      </c>
      <c r="E120" t="inlineStr">
        <is>
          <t xml:space="preserve">236.00</t>
        </is>
      </c>
      <c r="F120">
        <v>4194.9152542373</v>
      </c>
      <c r="G120">
        <f>IFERROR(INDEX(04_Area_Stats!$D$5:$D$999,MATCH(C120,04_Area_Stats!$A$5:$A$999,0)),"")</f>
      </c>
      <c r="H120">
        <f>IFERROR(ROUND(D120*(03_Assumptions!$B$7+03_Assumptions!$B$8),0),"")</f>
      </c>
      <c r="I120">
        <f>IFERROR(ROUND(E120*G120*03_Assumptions!$B$38-D120-H120,0),"")</f>
      </c>
      <c r="J120"/>
      <c r="K120">
        <f>IFERROR(D120+H120+IF(J120="",MAX(I120,0),J120),"")</f>
      </c>
      <c r="L120">
        <f>IFERROR(K120/E120,"")</f>
      </c>
      <c r="M120">
        <f>IFERROR(ROUND(E120*G120-K120,0),"")</f>
      </c>
      <c r="N120">
        <f>IFERROR(M120/K120,"")</f>
      </c>
      <c r="O120"/>
      <c r="P120"/>
      <c r="Q120"/>
      <c r="R120"/>
      <c r="S120"/>
      <c r="T120"/>
    </row>
    <row r="121">
      <c r="A121" t="inlineStr">
        <is>
          <t xml:space="preserve">HTC-22048000009557</t>
        </is>
      </c>
      <c r="B121" t="inlineStr">
        <is>
          <t xml:space="preserve">Apartamento en Guadalmina Alta. Excepcionalmente amplio, soleado apartamento, 2 dormitorios, 2 b</t>
        </is>
      </c>
      <c r="C121" t="inlineStr">
        <is>
          <t xml:space="preserve">Marbella</t>
        </is>
      </c>
      <c r="D121">
        <v>695000</v>
      </c>
      <c r="E121" t="inlineStr">
        <is>
          <t xml:space="preserve">234.00</t>
        </is>
      </c>
      <c r="F121">
        <v>2970.0854700855</v>
      </c>
      <c r="G121">
        <f>IFERROR(INDEX(04_Area_Stats!$D$5:$D$999,MATCH(C121,04_Area_Stats!$A$5:$A$999,0)),"")</f>
      </c>
      <c r="H121">
        <f>IFERROR(ROUND(D121*(03_Assumptions!$B$7+03_Assumptions!$B$8),0),"")</f>
      </c>
      <c r="I121">
        <f>IFERROR(ROUND(E121*G121*03_Assumptions!$B$38-D121-H121,0),"")</f>
      </c>
      <c r="J121"/>
      <c r="K121">
        <f>IFERROR(D121+H121+IF(J121="",MAX(I121,0),J121),"")</f>
      </c>
      <c r="L121">
        <f>IFERROR(K121/E121,"")</f>
      </c>
      <c r="M121">
        <f>IFERROR(ROUND(E121*G121-K121,0),"")</f>
      </c>
      <c r="N121">
        <f>IFERROR(M121/K121,"")</f>
      </c>
      <c r="O121"/>
      <c r="P121"/>
      <c r="Q121"/>
      <c r="R121"/>
      <c r="S121"/>
      <c r="T121"/>
    </row>
    <row r="122">
      <c r="A122" t="inlineStr">
        <is>
          <t xml:space="preserve">YAE-jht::real-estate::63953-112358320</t>
        </is>
      </c>
      <c r="B122" t="inlineStr">
        <is>
          <t xml:space="preserve">Ático en venta, Nagüeles en Nagüeles-Milla de Oro en Marbella</t>
        </is>
      </c>
      <c r="C122" t="inlineStr">
        <is>
          <t xml:space="preserve">Marbella</t>
        </is>
      </c>
      <c r="D122">
        <v>2595000</v>
      </c>
      <c r="E122" t="inlineStr">
        <is>
          <t xml:space="preserve">233.00</t>
        </is>
      </c>
      <c r="F122">
        <v>11137.339055794</v>
      </c>
      <c r="G122">
        <f>IFERROR(INDEX(04_Area_Stats!$D$5:$D$999,MATCH(C122,04_Area_Stats!$A$5:$A$999,0)),"")</f>
      </c>
      <c r="H122">
        <f>IFERROR(ROUND(D122*(03_Assumptions!$B$7+03_Assumptions!$B$8),0),"")</f>
      </c>
      <c r="I122">
        <f>IFERROR(ROUND(E122*G122*03_Assumptions!$B$38-D122-H122,0),"")</f>
      </c>
      <c r="J122"/>
      <c r="K122">
        <f>IFERROR(D122+H122+IF(J122="",MAX(I122,0),J122),"")</f>
      </c>
      <c r="L122">
        <f>IFERROR(K122/E122,"")</f>
      </c>
      <c r="M122">
        <f>IFERROR(ROUND(E122*G122-K122,0),"")</f>
      </c>
      <c r="N122">
        <f>IFERROR(M122/K122,"")</f>
      </c>
      <c r="O122"/>
      <c r="P122"/>
      <c r="Q122"/>
      <c r="R122"/>
      <c r="S122"/>
      <c r="T122"/>
    </row>
    <row r="123">
      <c r="A123" t="inlineStr">
        <is>
          <t xml:space="preserve">YAE-jht::real-estate::49402-112384537</t>
        </is>
      </c>
      <c r="B123" t="inlineStr">
        <is>
          <t xml:space="preserve">Dúplex en venta, Puente Romano en Nagüeles-Milla de Oro en Marbella</t>
        </is>
      </c>
      <c r="C123" t="inlineStr">
        <is>
          <t xml:space="preserve">Marbella</t>
        </is>
      </c>
      <c r="D123">
        <v>7895000</v>
      </c>
      <c r="E123" t="inlineStr">
        <is>
          <t xml:space="preserve">232.00</t>
        </is>
      </c>
      <c r="F123">
        <v>34030.172413793</v>
      </c>
      <c r="G123">
        <f>IFERROR(INDEX(04_Area_Stats!$D$5:$D$999,MATCH(C123,04_Area_Stats!$A$5:$A$999,0)),"")</f>
      </c>
      <c r="H123">
        <f>IFERROR(ROUND(D123*(03_Assumptions!$B$7+03_Assumptions!$B$8),0),"")</f>
      </c>
      <c r="I123">
        <f>IFERROR(ROUND(E123*G123*03_Assumptions!$B$38-D123-H123,0),"")</f>
      </c>
      <c r="J123"/>
      <c r="K123">
        <f>IFERROR(D123+H123+IF(J123="",MAX(I123,0),J123),"")</f>
      </c>
      <c r="L123">
        <f>IFERROR(K123/E123,"")</f>
      </c>
      <c r="M123">
        <f>IFERROR(ROUND(E123*G123-K123,0),"")</f>
      </c>
      <c r="N123">
        <f>IFERROR(M123/K123,"")</f>
      </c>
      <c r="O123" t="inlineStr">
        <is>
          <t xml:space="preserve">FULL</t>
        </is>
      </c>
      <c r="P123"/>
      <c r="Q123"/>
      <c r="R123" t="inlineStr">
        <is>
          <t xml:space="preserve">ático</t>
        </is>
      </c>
      <c r="S123"/>
      <c r="T123" t="inlineStr">
        <is>
          <t xml:space="preserve">Renovated</t>
        </is>
      </c>
    </row>
    <row r="124">
      <c r="A124" t="inlineStr">
        <is>
          <t xml:space="preserve">IDL-111463229</t>
        </is>
      </c>
      <c r="B124" t="inlineStr">
        <is>
          <t xml:space="preserve">Terraced house in Urbanización el Rosario, El Rosario-Ricmar, Marbella</t>
        </is>
      </c>
      <c r="C124" t="inlineStr">
        <is>
          <t xml:space="preserve">Marbella</t>
        </is>
      </c>
      <c r="D124">
        <v>630000</v>
      </c>
      <c r="E124" t="inlineStr">
        <is>
          <t xml:space="preserve">230.00</t>
        </is>
      </c>
      <c r="F124">
        <v>2739.1304347826</v>
      </c>
      <c r="G124">
        <f>IFERROR(INDEX(04_Area_Stats!$D$5:$D$999,MATCH(C124,04_Area_Stats!$A$5:$A$999,0)),"")</f>
      </c>
      <c r="H124">
        <f>IFERROR(ROUND(D124*(03_Assumptions!$B$7+03_Assumptions!$B$8),0),"")</f>
      </c>
      <c r="I124">
        <f>IFERROR(ROUND(E124*G124*03_Assumptions!$B$38-D124-H124,0),"")</f>
      </c>
      <c r="J124"/>
      <c r="K124">
        <f>IFERROR(D124+H124+IF(J124="",MAX(I124,0),J124),"")</f>
      </c>
      <c r="L124">
        <f>IFERROR(K124/E124,"")</f>
      </c>
      <c r="M124">
        <f>IFERROR(ROUND(E124*G124-K124,0),"")</f>
      </c>
      <c r="N124">
        <f>IFERROR(M124/K124,"")</f>
      </c>
      <c r="O124"/>
      <c r="P124"/>
      <c r="Q124"/>
      <c r="R124"/>
      <c r="S124"/>
      <c r="T124" t="inlineStr">
        <is>
          <t xml:space="preserve">Good</t>
        </is>
      </c>
    </row>
    <row r="125">
      <c r="A125" t="inlineStr">
        <is>
          <t xml:space="preserve">FTC-189849668</t>
        </is>
      </c>
      <c r="B125" t="inlineStr">
        <is>
          <t xml:space="preserve">Ático con piscina en Cabopino - Artola</t>
        </is>
      </c>
      <c r="C125" t="inlineStr">
        <is>
          <t xml:space="preserve">Marbella</t>
        </is>
      </c>
      <c r="D125">
        <v>1057000</v>
      </c>
      <c r="E125" t="inlineStr">
        <is>
          <t xml:space="preserve">229.00</t>
        </is>
      </c>
      <c r="F125">
        <v>4615.7205240175</v>
      </c>
      <c r="G125">
        <f>IFERROR(INDEX(04_Area_Stats!$D$5:$D$999,MATCH(C125,04_Area_Stats!$A$5:$A$999,0)),"")</f>
      </c>
      <c r="H125">
        <f>IFERROR(ROUND(D125*(03_Assumptions!$B$7+03_Assumptions!$B$8),0),"")</f>
      </c>
      <c r="I125">
        <f>IFERROR(ROUND(E125*G125*03_Assumptions!$B$38-D125-H125,0),"")</f>
      </c>
      <c r="J125"/>
      <c r="K125">
        <f>IFERROR(D125+H125+IF(J125="",MAX(I125,0),J125),"")</f>
      </c>
      <c r="L125">
        <f>IFERROR(K125/E125,"")</f>
      </c>
      <c r="M125">
        <f>IFERROR(ROUND(E125*G125-K125,0),"")</f>
      </c>
      <c r="N125">
        <f>IFERROR(M125/K125,"")</f>
      </c>
      <c r="O125"/>
      <c r="P125"/>
      <c r="Q125"/>
      <c r="R125"/>
      <c r="S125" t="inlineStr">
        <is>
          <t xml:space="preserve">Y</t>
        </is>
      </c>
      <c r="T125"/>
    </row>
    <row r="126">
      <c r="A126" t="inlineStr">
        <is>
          <t xml:space="preserve">HTC-58972000000049</t>
        </is>
      </c>
      <c r="B126" t="inlineStr">
        <is>
          <t xml:space="preserve">Ático en Cabopino - Artola. En exlcusiva increible ático en zona cabopino</t>
        </is>
      </c>
      <c r="C126" t="inlineStr">
        <is>
          <t xml:space="preserve">Marbella</t>
        </is>
      </c>
      <c r="D126">
        <v>1057000</v>
      </c>
      <c r="E126" t="inlineStr">
        <is>
          <t xml:space="preserve">229.00</t>
        </is>
      </c>
      <c r="F126">
        <v>4615.7205240175</v>
      </c>
      <c r="G126">
        <f>IFERROR(INDEX(04_Area_Stats!$D$5:$D$999,MATCH(C126,04_Area_Stats!$A$5:$A$999,0)),"")</f>
      </c>
      <c r="H126">
        <f>IFERROR(ROUND(D126*(03_Assumptions!$B$7+03_Assumptions!$B$8),0),"")</f>
      </c>
      <c r="I126">
        <f>IFERROR(ROUND(E126*G126*03_Assumptions!$B$38-D126-H126,0),"")</f>
      </c>
      <c r="J126"/>
      <c r="K126">
        <f>IFERROR(D126+H126+IF(J126="",MAX(I126,0),J126),"")</f>
      </c>
      <c r="L126">
        <f>IFERROR(K126/E126,"")</f>
      </c>
      <c r="M126">
        <f>IFERROR(ROUND(E126*G126-K126,0),"")</f>
      </c>
      <c r="N126">
        <f>IFERROR(M126/K126,"")</f>
      </c>
      <c r="O126"/>
      <c r="P126"/>
      <c r="Q126"/>
      <c r="R126"/>
      <c r="S126"/>
      <c r="T126"/>
    </row>
    <row r="127">
      <c r="A127" t="inlineStr">
        <is>
          <t xml:space="preserve">HTC-23979000001282</t>
        </is>
      </c>
      <c r="B127" t="inlineStr">
        <is>
          <t xml:space="preserve">Apartamento en Las Lomas de Río Verde. Exclusiva propiedad frente al mar en la milla de oro de marbella</t>
        </is>
      </c>
      <c r="C127" t="inlineStr">
        <is>
          <t xml:space="preserve">Marbella</t>
        </is>
      </c>
      <c r="D127">
        <v>3300000</v>
      </c>
      <c r="E127" t="inlineStr">
        <is>
          <t xml:space="preserve">228.00</t>
        </is>
      </c>
      <c r="F127">
        <v>14473.684210526</v>
      </c>
      <c r="G127">
        <f>IFERROR(INDEX(04_Area_Stats!$D$5:$D$999,MATCH(C127,04_Area_Stats!$A$5:$A$999,0)),"")</f>
      </c>
      <c r="H127">
        <f>IFERROR(ROUND(D127*(03_Assumptions!$B$7+03_Assumptions!$B$8),0),"")</f>
      </c>
      <c r="I127">
        <f>IFERROR(ROUND(E127*G127*03_Assumptions!$B$38-D127-H127,0),"")</f>
      </c>
      <c r="J127"/>
      <c r="K127">
        <f>IFERROR(D127+H127+IF(J127="",MAX(I127,0),J127),"")</f>
      </c>
      <c r="L127">
        <f>IFERROR(K127/E127,"")</f>
      </c>
      <c r="M127">
        <f>IFERROR(ROUND(E127*G127-K127,0),"")</f>
      </c>
      <c r="N127">
        <f>IFERROR(M127/K127,"")</f>
      </c>
      <c r="O127"/>
      <c r="P127"/>
      <c r="Q127"/>
      <c r="R127"/>
      <c r="S127"/>
      <c r="T127"/>
    </row>
    <row r="128">
      <c r="A128" t="inlineStr">
        <is>
          <t xml:space="preserve">HTC-30596000001860</t>
        </is>
      </c>
      <c r="B128" t="inlineStr">
        <is>
          <t xml:space="preserve">Ático en Guadalmina Baja. Ático dúplex con encanto en guadalmina baja</t>
        </is>
      </c>
      <c r="C128" t="inlineStr">
        <is>
          <t xml:space="preserve">Marbella</t>
        </is>
      </c>
      <c r="D128">
        <v>780000</v>
      </c>
      <c r="E128" t="inlineStr">
        <is>
          <t xml:space="preserve">226.00</t>
        </is>
      </c>
      <c r="F128">
        <v>3451.3274336283</v>
      </c>
      <c r="G128">
        <f>IFERROR(INDEX(04_Area_Stats!$D$5:$D$999,MATCH(C128,04_Area_Stats!$A$5:$A$999,0)),"")</f>
      </c>
      <c r="H128">
        <f>IFERROR(ROUND(D128*(03_Assumptions!$B$7+03_Assumptions!$B$8),0),"")</f>
      </c>
      <c r="I128">
        <f>IFERROR(ROUND(E128*G128*03_Assumptions!$B$38-D128-H128,0),"")</f>
      </c>
      <c r="J128"/>
      <c r="K128">
        <f>IFERROR(D128+H128+IF(J128="",MAX(I128,0),J128),"")</f>
      </c>
      <c r="L128">
        <f>IFERROR(K128/E128,"")</f>
      </c>
      <c r="M128">
        <f>IFERROR(ROUND(E128*G128-K128,0),"")</f>
      </c>
      <c r="N128">
        <f>IFERROR(M128/K128,"")</f>
      </c>
      <c r="O128"/>
      <c r="P128"/>
      <c r="Q128"/>
      <c r="R128"/>
      <c r="S128"/>
      <c r="T128"/>
    </row>
    <row r="129">
      <c r="A129" t="inlineStr">
        <is>
          <t xml:space="preserve">YAE-jht::real-estate::43533-112370632</t>
        </is>
      </c>
      <c r="B129" t="inlineStr">
        <is>
          <t xml:space="preserve">Ático en venta, Santa Clara en Las Chapas-El Rosario en Marbella</t>
        </is>
      </c>
      <c r="C129" t="inlineStr">
        <is>
          <t xml:space="preserve">Marbella</t>
        </is>
      </c>
      <c r="D129">
        <v>2950000</v>
      </c>
      <c r="E129" t="inlineStr">
        <is>
          <t xml:space="preserve">226.00</t>
        </is>
      </c>
      <c r="F129">
        <v>13053.097345133</v>
      </c>
      <c r="G129">
        <f>IFERROR(INDEX(04_Area_Stats!$D$5:$D$999,MATCH(C129,04_Area_Stats!$A$5:$A$999,0)),"")</f>
      </c>
      <c r="H129">
        <f>IFERROR(ROUND(D129*(03_Assumptions!$B$7+03_Assumptions!$B$8),0),"")</f>
      </c>
      <c r="I129">
        <f>IFERROR(ROUND(E129*G129*03_Assumptions!$B$38-D129-H129,0),"")</f>
      </c>
      <c r="J129"/>
      <c r="K129">
        <f>IFERROR(D129+H129+IF(J129="",MAX(I129,0),J129),"")</f>
      </c>
      <c r="L129">
        <f>IFERROR(K129/E129,"")</f>
      </c>
      <c r="M129">
        <f>IFERROR(ROUND(E129*G129-K129,0),"")</f>
      </c>
      <c r="N129">
        <f>IFERROR(M129/K129,"")</f>
      </c>
      <c r="O129"/>
      <c r="P129"/>
      <c r="Q129"/>
      <c r="R129"/>
      <c r="S129"/>
      <c r="T129"/>
    </row>
    <row r="130">
      <c r="A130" t="inlineStr">
        <is>
          <t xml:space="preserve">YAE-jht::real-estate::48157-112399907</t>
        </is>
      </c>
      <c r="B130" t="inlineStr">
        <is>
          <t xml:space="preserve">Ático en venta, Las Gaviotas en Fuengirola</t>
        </is>
      </c>
      <c r="C130" t="inlineStr">
        <is>
          <t xml:space="preserve">Fuengirola</t>
        </is>
      </c>
      <c r="D130">
        <v>1250000</v>
      </c>
      <c r="E130" t="inlineStr">
        <is>
          <t xml:space="preserve">245.00</t>
        </is>
      </c>
      <c r="F130">
        <v>5102.0408163265</v>
      </c>
      <c r="G130">
        <f>IFERROR(INDEX(04_Area_Stats!$D$5:$D$999,MATCH(C130,04_Area_Stats!$A$5:$A$999,0)),"")</f>
      </c>
      <c r="H130">
        <f>IFERROR(ROUND(D130*(03_Assumptions!$B$7+03_Assumptions!$B$8),0),"")</f>
      </c>
      <c r="I130">
        <f>IFERROR(ROUND(E130*G130*03_Assumptions!$B$38-D130-H130,0),"")</f>
      </c>
      <c r="J130"/>
      <c r="K130">
        <f>IFERROR(D130+H130+IF(J130="",MAX(I130,0),J130),"")</f>
      </c>
      <c r="L130">
        <f>IFERROR(K130/E130,"")</f>
      </c>
      <c r="M130">
        <f>IFERROR(ROUND(E130*G130-K130,0),"")</f>
      </c>
      <c r="N130">
        <f>IFERROR(M130/K130,"")</f>
      </c>
      <c r="O130"/>
      <c r="P130"/>
      <c r="Q130"/>
      <c r="R130"/>
      <c r="S130" t="inlineStr">
        <is>
          <t xml:space="preserve">Y</t>
        </is>
      </c>
      <c r="T130" t="inlineStr">
        <is>
          <t xml:space="preserve">Good</t>
        </is>
      </c>
    </row>
    <row r="131">
      <c r="A131" t="inlineStr">
        <is>
          <t xml:space="preserve">YAE-jht::real-estate::48157-112399906</t>
        </is>
      </c>
      <c r="B131" t="inlineStr">
        <is>
          <t xml:space="preserve">Ático en venta, Las Gaviotas en Fuengirola</t>
        </is>
      </c>
      <c r="C131" t="inlineStr">
        <is>
          <t xml:space="preserve">Fuengirola</t>
        </is>
      </c>
      <c r="D131">
        <v>1100000</v>
      </c>
      <c r="E131" t="inlineStr">
        <is>
          <t xml:space="preserve">245.00</t>
        </is>
      </c>
      <c r="F131">
        <v>4489.7959183673</v>
      </c>
      <c r="G131">
        <f>IFERROR(INDEX(04_Area_Stats!$D$5:$D$999,MATCH(C131,04_Area_Stats!$A$5:$A$999,0)),"")</f>
      </c>
      <c r="H131">
        <f>IFERROR(ROUND(D131*(03_Assumptions!$B$7+03_Assumptions!$B$8),0),"")</f>
      </c>
      <c r="I131">
        <f>IFERROR(ROUND(E131*G131*03_Assumptions!$B$38-D131-H131,0),"")</f>
      </c>
      <c r="J131"/>
      <c r="K131">
        <f>IFERROR(D131+H131+IF(J131="",MAX(I131,0),J131),"")</f>
      </c>
      <c r="L131">
        <f>IFERROR(K131/E131,"")</f>
      </c>
      <c r="M131">
        <f>IFERROR(ROUND(E131*G131-K131,0),"")</f>
      </c>
      <c r="N131">
        <f>IFERROR(M131/K131,"")</f>
      </c>
      <c r="O131"/>
      <c r="P131"/>
      <c r="Q131"/>
      <c r="R131"/>
      <c r="S131"/>
      <c r="T131"/>
    </row>
    <row r="132">
      <c r="A132" t="inlineStr">
        <is>
          <t xml:space="preserve">YAE-jht::real-estate::48157-112399893</t>
        </is>
      </c>
      <c r="B132" t="inlineStr">
        <is>
          <t xml:space="preserve">Ático en venta, Las Gaviotas en Fuengirola</t>
        </is>
      </c>
      <c r="C132" t="inlineStr">
        <is>
          <t xml:space="preserve">Fuengirola</t>
        </is>
      </c>
      <c r="D132">
        <v>950000</v>
      </c>
      <c r="E132" t="inlineStr">
        <is>
          <t xml:space="preserve">245.00</t>
        </is>
      </c>
      <c r="F132">
        <v>3877.5510204082</v>
      </c>
      <c r="G132">
        <f>IFERROR(INDEX(04_Area_Stats!$D$5:$D$999,MATCH(C132,04_Area_Stats!$A$5:$A$999,0)),"")</f>
      </c>
      <c r="H132">
        <f>IFERROR(ROUND(D132*(03_Assumptions!$B$7+03_Assumptions!$B$8),0),"")</f>
      </c>
      <c r="I132">
        <f>IFERROR(ROUND(E132*G132*03_Assumptions!$B$38-D132-H132,0),"")</f>
      </c>
      <c r="J132"/>
      <c r="K132">
        <f>IFERROR(D132+H132+IF(J132="",MAX(I132,0),J132),"")</f>
      </c>
      <c r="L132">
        <f>IFERROR(K132/E132,"")</f>
      </c>
      <c r="M132">
        <f>IFERROR(ROUND(E132*G132-K132,0),"")</f>
      </c>
      <c r="N132">
        <f>IFERROR(M132/K132,"")</f>
      </c>
      <c r="O132"/>
      <c r="P132"/>
      <c r="Q132"/>
      <c r="R132"/>
      <c r="S132" t="inlineStr">
        <is>
          <t xml:space="preserve">Y</t>
        </is>
      </c>
      <c r="T132" t="inlineStr">
        <is>
          <t xml:space="preserve">New build</t>
        </is>
      </c>
    </row>
    <row r="133">
      <c r="A133" t="inlineStr">
        <is>
          <t xml:space="preserve">YAE-jht::real-estate::48157-112399860</t>
        </is>
      </c>
      <c r="B133" t="inlineStr">
        <is>
          <t xml:space="preserve">Ático en venta, Las Gaviotas en Fuengirola</t>
        </is>
      </c>
      <c r="C133" t="inlineStr">
        <is>
          <t xml:space="preserve">Fuengirola</t>
        </is>
      </c>
      <c r="D133">
        <v>1150000</v>
      </c>
      <c r="E133" t="inlineStr">
        <is>
          <t xml:space="preserve">245.00</t>
        </is>
      </c>
      <c r="F133">
        <v>4693.8775510204</v>
      </c>
      <c r="G133">
        <f>IFERROR(INDEX(04_Area_Stats!$D$5:$D$999,MATCH(C133,04_Area_Stats!$A$5:$A$999,0)),"")</f>
      </c>
      <c r="H133">
        <f>IFERROR(ROUND(D133*(03_Assumptions!$B$7+03_Assumptions!$B$8),0),"")</f>
      </c>
      <c r="I133">
        <f>IFERROR(ROUND(E133*G133*03_Assumptions!$B$38-D133-H133,0),"")</f>
      </c>
      <c r="J133"/>
      <c r="K133">
        <f>IFERROR(D133+H133+IF(J133="",MAX(I133,0),J133),"")</f>
      </c>
      <c r="L133">
        <f>IFERROR(K133/E133,"")</f>
      </c>
      <c r="M133">
        <f>IFERROR(ROUND(E133*G133-K133,0),"")</f>
      </c>
      <c r="N133">
        <f>IFERROR(M133/K133,"")</f>
      </c>
      <c r="O133"/>
      <c r="P133"/>
      <c r="Q133"/>
      <c r="R133"/>
      <c r="S133"/>
      <c r="T133" t="inlineStr">
        <is>
          <t xml:space="preserve">Good</t>
        </is>
      </c>
    </row>
    <row r="134">
      <c r="A134" t="inlineStr">
        <is>
          <t xml:space="preserve">YAE-jht::real-estate::48157-112399853</t>
        </is>
      </c>
      <c r="B134" t="inlineStr">
        <is>
          <t xml:space="preserve">Ático en venta, Las Gaviotas en Fuengirola</t>
        </is>
      </c>
      <c r="C134" t="inlineStr">
        <is>
          <t xml:space="preserve">Fuengirola</t>
        </is>
      </c>
      <c r="D134">
        <v>1220000</v>
      </c>
      <c r="E134" t="inlineStr">
        <is>
          <t xml:space="preserve">245.00</t>
        </is>
      </c>
      <c r="F134">
        <v>4979.5918367347</v>
      </c>
      <c r="G134">
        <f>IFERROR(INDEX(04_Area_Stats!$D$5:$D$999,MATCH(C134,04_Area_Stats!$A$5:$A$999,0)),"")</f>
      </c>
      <c r="H134">
        <f>IFERROR(ROUND(D134*(03_Assumptions!$B$7+03_Assumptions!$B$8),0),"")</f>
      </c>
      <c r="I134">
        <f>IFERROR(ROUND(E134*G134*03_Assumptions!$B$38-D134-H134,0),"")</f>
      </c>
      <c r="J134"/>
      <c r="K134">
        <f>IFERROR(D134+H134+IF(J134="",MAX(I134,0),J134),"")</f>
      </c>
      <c r="L134">
        <f>IFERROR(K134/E134,"")</f>
      </c>
      <c r="M134">
        <f>IFERROR(ROUND(E134*G134-K134,0),"")</f>
      </c>
      <c r="N134">
        <f>IFERROR(M134/K134,"")</f>
      </c>
      <c r="O134"/>
      <c r="P134"/>
      <c r="Q134"/>
      <c r="R134"/>
      <c r="S134" t="inlineStr">
        <is>
          <t xml:space="preserve">Y</t>
        </is>
      </c>
      <c r="T134"/>
    </row>
    <row r="135">
      <c r="A135" t="inlineStr">
        <is>
          <t xml:space="preserve">YAE-jht::real-estate::48157-112399908</t>
        </is>
      </c>
      <c r="B135" t="inlineStr">
        <is>
          <t xml:space="preserve">Ático en venta, Las Gaviotas en Fuengirola</t>
        </is>
      </c>
      <c r="C135" t="inlineStr">
        <is>
          <t xml:space="preserve">Fuengirola</t>
        </is>
      </c>
      <c r="D135">
        <v>1515000</v>
      </c>
      <c r="E135" t="inlineStr">
        <is>
          <t xml:space="preserve">245.00</t>
        </is>
      </c>
      <c r="F135">
        <v>6183.6734693878</v>
      </c>
      <c r="G135">
        <f>IFERROR(INDEX(04_Area_Stats!$D$5:$D$999,MATCH(C135,04_Area_Stats!$A$5:$A$999,0)),"")</f>
      </c>
      <c r="H135">
        <f>IFERROR(ROUND(D135*(03_Assumptions!$B$7+03_Assumptions!$B$8),0),"")</f>
      </c>
      <c r="I135">
        <f>IFERROR(ROUND(E135*G135*03_Assumptions!$B$38-D135-H135,0),"")</f>
      </c>
      <c r="J135"/>
      <c r="K135">
        <f>IFERROR(D135+H135+IF(J135="",MAX(I135,0),J135),"")</f>
      </c>
      <c r="L135">
        <f>IFERROR(K135/E135,"")</f>
      </c>
      <c r="M135">
        <f>IFERROR(ROUND(E135*G135-K135,0),"")</f>
      </c>
      <c r="N135">
        <f>IFERROR(M135/K135,"")</f>
      </c>
      <c r="O135"/>
      <c r="P135"/>
      <c r="Q135"/>
      <c r="R135"/>
      <c r="S135"/>
      <c r="T135"/>
    </row>
    <row r="136">
      <c r="A136" t="inlineStr">
        <is>
          <t xml:space="preserve">YAE-jht::real-estate::66585-112395457</t>
        </is>
      </c>
      <c r="B136" t="inlineStr">
        <is>
          <t xml:space="preserve">Piso en venta en plaza Maestranza la, Nueva Andalucía en Nueva Andalucía en Marbella</t>
        </is>
      </c>
      <c r="C136" t="inlineStr">
        <is>
          <t xml:space="preserve">Marbella</t>
        </is>
      </c>
      <c r="D136">
        <v>950000</v>
      </c>
      <c r="E136" t="inlineStr">
        <is>
          <t xml:space="preserve">224.00</t>
        </is>
      </c>
      <c r="F136">
        <v>4241.0714285714</v>
      </c>
      <c r="G136">
        <f>IFERROR(INDEX(04_Area_Stats!$D$5:$D$999,MATCH(C136,04_Area_Stats!$A$5:$A$999,0)),"")</f>
      </c>
      <c r="H136">
        <f>IFERROR(ROUND(D136*(03_Assumptions!$B$7+03_Assumptions!$B$8),0),"")</f>
      </c>
      <c r="I136">
        <f>IFERROR(ROUND(E136*G136*03_Assumptions!$B$38-D136-H136,0),"")</f>
      </c>
      <c r="J136"/>
      <c r="K136">
        <f>IFERROR(D136+H136+IF(J136="",MAX(I136,0),J136),"")</f>
      </c>
      <c r="L136">
        <f>IFERROR(K136/E136,"")</f>
      </c>
      <c r="M136">
        <f>IFERROR(ROUND(E136*G136-K136,0),"")</f>
      </c>
      <c r="N136">
        <f>IFERROR(M136/K136,"")</f>
      </c>
      <c r="O136"/>
      <c r="P136"/>
      <c r="Q136"/>
      <c r="R136"/>
      <c r="S136"/>
      <c r="T136" t="inlineStr">
        <is>
          <t xml:space="preserve">Good</t>
        </is>
      </c>
    </row>
    <row r="137">
      <c r="A137" t="inlineStr">
        <is>
          <t xml:space="preserve">HTC-39921000000936</t>
        </is>
      </c>
      <c r="B137" t="inlineStr">
        <is>
          <t xml:space="preserve">Piso Calle de rafael bergamín. Piso en exclusiva urbanización de lujo en venta en san juan baut</t>
        </is>
      </c>
      <c r="C137" t="inlineStr">
        <is>
          <t xml:space="preserve">Madrid</t>
        </is>
      </c>
      <c r="D137">
        <v>745000</v>
      </c>
      <c r="E137" t="inlineStr">
        <is>
          <t xml:space="preserve">118.00</t>
        </is>
      </c>
      <c r="F137">
        <v>6313.5593220339</v>
      </c>
      <c r="G137">
        <f>IFERROR(INDEX(04_Area_Stats!$D$5:$D$999,MATCH(C137,04_Area_Stats!$A$5:$A$999,0)),"")</f>
      </c>
      <c r="H137">
        <f>IFERROR(ROUND(D137*(03_Assumptions!$B$7+03_Assumptions!$B$8),0),"")</f>
      </c>
      <c r="I137">
        <f>IFERROR(ROUND(E137*G137*03_Assumptions!$B$38-D137-H137,0),"")</f>
      </c>
      <c r="J137"/>
      <c r="K137">
        <f>IFERROR(D137+H137+IF(J137="",MAX(I137,0),J137),"")</f>
      </c>
      <c r="L137">
        <f>IFERROR(K137/E137,"")</f>
      </c>
      <c r="M137">
        <f>IFERROR(ROUND(E137*G137-K137,0),"")</f>
      </c>
      <c r="N137">
        <f>IFERROR(M137/K137,"")</f>
      </c>
      <c r="O137"/>
      <c r="P137"/>
      <c r="Q137"/>
      <c r="R137"/>
      <c r="S137"/>
      <c r="T137"/>
    </row>
    <row r="138">
      <c r="A138" t="inlineStr">
        <is>
          <t xml:space="preserve">FTC-189993122</t>
        </is>
      </c>
      <c r="B138" t="inlineStr">
        <is>
          <t xml:space="preserve">Casa adosada con terraza en  2F Avenida José María Gironella #Casa 5, Huerta Belón - Calvario</t>
        </is>
      </c>
      <c r="C138" t="inlineStr">
        <is>
          <t xml:space="preserve">Marbella</t>
        </is>
      </c>
      <c r="D138">
        <v>845000</v>
      </c>
      <c r="E138" t="inlineStr">
        <is>
          <t xml:space="preserve">221.00</t>
        </is>
      </c>
      <c r="F138">
        <v>3823.5294117647</v>
      </c>
      <c r="G138">
        <f>IFERROR(INDEX(04_Area_Stats!$D$5:$D$999,MATCH(C138,04_Area_Stats!$A$5:$A$999,0)),"")</f>
      </c>
      <c r="H138">
        <f>IFERROR(ROUND(D138*(03_Assumptions!$B$7+03_Assumptions!$B$8),0),"")</f>
      </c>
      <c r="I138">
        <f>IFERROR(ROUND(E138*G138*03_Assumptions!$B$38-D138-H138,0),"")</f>
      </c>
      <c r="J138"/>
      <c r="K138">
        <f>IFERROR(D138+H138+IF(J138="",MAX(I138,0),J138),"")</f>
      </c>
      <c r="L138">
        <f>IFERROR(K138/E138,"")</f>
      </c>
      <c r="M138">
        <f>IFERROR(ROUND(E138*G138-K138,0),"")</f>
      </c>
      <c r="N138">
        <f>IFERROR(M138/K138,"")</f>
      </c>
      <c r="O138"/>
      <c r="P138"/>
      <c r="Q138"/>
      <c r="R138"/>
      <c r="S138"/>
      <c r="T138"/>
    </row>
    <row r="139">
      <c r="A139" t="inlineStr">
        <is>
          <t xml:space="preserve">HTC-26153000003463</t>
        </is>
      </c>
      <c r="B139" t="inlineStr">
        <is>
          <t xml:space="preserve">Piso Ar a cañas-f rodeo. Exclusivo piso de 3 dormitorios en el embrujo de banus</t>
        </is>
      </c>
      <c r="C139" t="inlineStr">
        <is>
          <t xml:space="preserve">Marbella</t>
        </is>
      </c>
      <c r="D139">
        <v>1690000</v>
      </c>
      <c r="E139" t="inlineStr">
        <is>
          <t xml:space="preserve">221.00</t>
        </is>
      </c>
      <c r="F139">
        <v>7647.0588235294</v>
      </c>
      <c r="G139">
        <f>IFERROR(INDEX(04_Area_Stats!$D$5:$D$999,MATCH(C139,04_Area_Stats!$A$5:$A$999,0)),"")</f>
      </c>
      <c r="H139">
        <f>IFERROR(ROUND(D139*(03_Assumptions!$B$7+03_Assumptions!$B$8),0),"")</f>
      </c>
      <c r="I139">
        <f>IFERROR(ROUND(E139*G139*03_Assumptions!$B$38-D139-H139,0),"")</f>
      </c>
      <c r="J139"/>
      <c r="K139">
        <f>IFERROR(D139+H139+IF(J139="",MAX(I139,0),J139),"")</f>
      </c>
      <c r="L139">
        <f>IFERROR(K139/E139,"")</f>
      </c>
      <c r="M139">
        <f>IFERROR(ROUND(E139*G139-K139,0),"")</f>
      </c>
      <c r="N139">
        <f>IFERROR(M139/K139,"")</f>
      </c>
      <c r="O139"/>
      <c r="P139"/>
      <c r="Q139"/>
      <c r="R139"/>
      <c r="S139"/>
      <c r="T139"/>
    </row>
    <row r="140">
      <c r="A140" t="inlineStr">
        <is>
          <t xml:space="preserve">FTC-190513251</t>
        </is>
      </c>
      <c r="B140" t="inlineStr">
        <is>
          <t xml:space="preserve">Planta baja con piscina en Elviria</t>
        </is>
      </c>
      <c r="C140" t="inlineStr">
        <is>
          <t xml:space="preserve">Marbella</t>
        </is>
      </c>
      <c r="D140">
        <v>1100000</v>
      </c>
      <c r="E140" t="inlineStr">
        <is>
          <t xml:space="preserve">220.00</t>
        </is>
      </c>
      <c r="F140">
        <v>5000</v>
      </c>
      <c r="G140">
        <f>IFERROR(INDEX(04_Area_Stats!$D$5:$D$999,MATCH(C140,04_Area_Stats!$A$5:$A$999,0)),"")</f>
      </c>
      <c r="H140">
        <f>IFERROR(ROUND(D140*(03_Assumptions!$B$7+03_Assumptions!$B$8),0),"")</f>
      </c>
      <c r="I140">
        <f>IFERROR(ROUND(E140*G140*03_Assumptions!$B$38-D140-H140,0),"")</f>
      </c>
      <c r="J140"/>
      <c r="K140">
        <f>IFERROR(D140+H140+IF(J140="",MAX(I140,0),J140),"")</f>
      </c>
      <c r="L140">
        <f>IFERROR(K140/E140,"")</f>
      </c>
      <c r="M140">
        <f>IFERROR(ROUND(E140*G140-K140,0),"")</f>
      </c>
      <c r="N140">
        <f>IFERROR(M140/K140,"")</f>
      </c>
      <c r="O140"/>
      <c r="P140"/>
      <c r="Q140"/>
      <c r="R140"/>
      <c r="S140"/>
      <c r="T140"/>
    </row>
    <row r="141">
      <c r="A141" t="inlineStr">
        <is>
          <t xml:space="preserve">HTC-23526000001301</t>
        </is>
      </c>
      <c r="B141" t="inlineStr">
        <is>
          <t xml:space="preserve">Planta baja en Elviria. Planta baja con jardín zew elviria west vive en armonía entre</t>
        </is>
      </c>
      <c r="C141" t="inlineStr">
        <is>
          <t xml:space="preserve">Marbella</t>
        </is>
      </c>
      <c r="D141">
        <v>1100000</v>
      </c>
      <c r="E141" t="inlineStr">
        <is>
          <t xml:space="preserve">220.00</t>
        </is>
      </c>
      <c r="F141">
        <v>5000</v>
      </c>
      <c r="G141">
        <f>IFERROR(INDEX(04_Area_Stats!$D$5:$D$999,MATCH(C141,04_Area_Stats!$A$5:$A$999,0)),"")</f>
      </c>
      <c r="H141">
        <f>IFERROR(ROUND(D141*(03_Assumptions!$B$7+03_Assumptions!$B$8),0),"")</f>
      </c>
      <c r="I141">
        <f>IFERROR(ROUND(E141*G141*03_Assumptions!$B$38-D141-H141,0),"")</f>
      </c>
      <c r="J141"/>
      <c r="K141">
        <f>IFERROR(D141+H141+IF(J141="",MAX(I141,0),J141),"")</f>
      </c>
      <c r="L141">
        <f>IFERROR(K141/E141,"")</f>
      </c>
      <c r="M141">
        <f>IFERROR(ROUND(E141*G141-K141,0),"")</f>
      </c>
      <c r="N141">
        <f>IFERROR(M141/K141,"")</f>
      </c>
      <c r="O141"/>
      <c r="P141"/>
      <c r="Q141"/>
      <c r="R141" t="inlineStr">
        <is>
          <t xml:space="preserve">0</t>
        </is>
      </c>
      <c r="S141"/>
      <c r="T141"/>
    </row>
    <row r="142">
      <c r="A142" t="inlineStr">
        <is>
          <t xml:space="preserve">YAE-jht::real-estate::42996-112320937</t>
        </is>
      </c>
      <c r="B142" t="inlineStr">
        <is>
          <t xml:space="preserve">Dúplex en venta, Santa María en Elviria-Cabopino en Marbella</t>
        </is>
      </c>
      <c r="C142" t="inlineStr">
        <is>
          <t xml:space="preserve">Marbella</t>
        </is>
      </c>
      <c r="D142">
        <v>1100000</v>
      </c>
      <c r="E142" t="inlineStr">
        <is>
          <t xml:space="preserve">220.00</t>
        </is>
      </c>
      <c r="F142">
        <v>5000</v>
      </c>
      <c r="G142">
        <f>IFERROR(INDEX(04_Area_Stats!$D$5:$D$999,MATCH(C142,04_Area_Stats!$A$5:$A$999,0)),"")</f>
      </c>
      <c r="H142">
        <f>IFERROR(ROUND(D142*(03_Assumptions!$B$7+03_Assumptions!$B$8),0),"")</f>
      </c>
      <c r="I142">
        <f>IFERROR(ROUND(E142*G142*03_Assumptions!$B$38-D142-H142,0),"")</f>
      </c>
      <c r="J142"/>
      <c r="K142">
        <f>IFERROR(D142+H142+IF(J142="",MAX(I142,0),J142),"")</f>
      </c>
      <c r="L142">
        <f>IFERROR(K142/E142,"")</f>
      </c>
      <c r="M142">
        <f>IFERROR(ROUND(E142*G142-K142,0),"")</f>
      </c>
      <c r="N142">
        <f>IFERROR(M142/K142,"")</f>
      </c>
      <c r="O142"/>
      <c r="P142"/>
      <c r="Q142"/>
      <c r="R142"/>
      <c r="S142"/>
      <c r="T142" t="inlineStr">
        <is>
          <t xml:space="preserve">Good</t>
        </is>
      </c>
    </row>
    <row r="143">
      <c r="A143" t="inlineStr">
        <is>
          <t xml:space="preserve">YAE-jht::real-estate::79746-112321809</t>
        </is>
      </c>
      <c r="B143" t="inlineStr">
        <is>
          <t xml:space="preserve">Piso en venta, Playa de la Fontanilla en Marbella Pueblo en Marbella</t>
        </is>
      </c>
      <c r="C143" t="inlineStr">
        <is>
          <t xml:space="preserve">Marbella</t>
        </is>
      </c>
      <c r="D143">
        <v>2200000</v>
      </c>
      <c r="E143" t="inlineStr">
        <is>
          <t xml:space="preserve">217.00</t>
        </is>
      </c>
      <c r="F143">
        <v>10138.248847926</v>
      </c>
      <c r="G143">
        <f>IFERROR(INDEX(04_Area_Stats!$D$5:$D$999,MATCH(C143,04_Area_Stats!$A$5:$A$999,0)),"")</f>
      </c>
      <c r="H143">
        <f>IFERROR(ROUND(D143*(03_Assumptions!$B$7+03_Assumptions!$B$8),0),"")</f>
      </c>
      <c r="I143">
        <f>IFERROR(ROUND(E143*G143*03_Assumptions!$B$38-D143-H143,0),"")</f>
      </c>
      <c r="J143"/>
      <c r="K143">
        <f>IFERROR(D143+H143+IF(J143="",MAX(I143,0),J143),"")</f>
      </c>
      <c r="L143">
        <f>IFERROR(K143/E143,"")</f>
      </c>
      <c r="M143">
        <f>IFERROR(ROUND(E143*G143-K143,0),"")</f>
      </c>
      <c r="N143">
        <f>IFERROR(M143/K143,"")</f>
      </c>
      <c r="O143"/>
      <c r="P143"/>
      <c r="Q143"/>
      <c r="R143"/>
      <c r="S143"/>
      <c r="T143" t="inlineStr">
        <is>
          <t xml:space="preserve">Good</t>
        </is>
      </c>
    </row>
    <row r="144">
      <c r="A144" t="inlineStr">
        <is>
          <t xml:space="preserve">FTC-190503474</t>
        </is>
      </c>
      <c r="B144" t="inlineStr">
        <is>
          <t xml:space="preserve">Planta baja con piscina en Elviria</t>
        </is>
      </c>
      <c r="C144" t="inlineStr">
        <is>
          <t xml:space="preserve">Marbella</t>
        </is>
      </c>
      <c r="D144">
        <v>1250000</v>
      </c>
      <c r="E144" t="inlineStr">
        <is>
          <t xml:space="preserve">216.00</t>
        </is>
      </c>
      <c r="F144">
        <v>5787.037037037</v>
      </c>
      <c r="G144">
        <f>IFERROR(INDEX(04_Area_Stats!$D$5:$D$999,MATCH(C144,04_Area_Stats!$A$5:$A$999,0)),"")</f>
      </c>
      <c r="H144">
        <f>IFERROR(ROUND(D144*(03_Assumptions!$B$7+03_Assumptions!$B$8),0),"")</f>
      </c>
      <c r="I144">
        <f>IFERROR(ROUND(E144*G144*03_Assumptions!$B$38-D144-H144,0),"")</f>
      </c>
      <c r="J144"/>
      <c r="K144">
        <f>IFERROR(D144+H144+IF(J144="",MAX(I144,0),J144),"")</f>
      </c>
      <c r="L144">
        <f>IFERROR(K144/E144,"")</f>
      </c>
      <c r="M144">
        <f>IFERROR(ROUND(E144*G144-K144,0),"")</f>
      </c>
      <c r="N144">
        <f>IFERROR(M144/K144,"")</f>
      </c>
      <c r="O144"/>
      <c r="P144"/>
      <c r="Q144"/>
      <c r="R144"/>
      <c r="S144" t="inlineStr">
        <is>
          <t xml:space="preserve">Y</t>
        </is>
      </c>
      <c r="T144"/>
    </row>
    <row r="145">
      <c r="A145" t="inlineStr">
        <is>
          <t xml:space="preserve">FTC-187016788</t>
        </is>
      </c>
      <c r="B145" t="inlineStr">
        <is>
          <t xml:space="preserve">Planta baja con piscina en Elviria</t>
        </is>
      </c>
      <c r="C145" t="inlineStr">
        <is>
          <t xml:space="preserve">Marbella</t>
        </is>
      </c>
      <c r="D145">
        <v>970000</v>
      </c>
      <c r="E145" t="inlineStr">
        <is>
          <t xml:space="preserve">216.00</t>
        </is>
      </c>
      <c r="F145">
        <v>4490.7407407407</v>
      </c>
      <c r="G145">
        <f>IFERROR(INDEX(04_Area_Stats!$D$5:$D$999,MATCH(C145,04_Area_Stats!$A$5:$A$999,0)),"")</f>
      </c>
      <c r="H145">
        <f>IFERROR(ROUND(D145*(03_Assumptions!$B$7+03_Assumptions!$B$8),0),"")</f>
      </c>
      <c r="I145">
        <f>IFERROR(ROUND(E145*G145*03_Assumptions!$B$38-D145-H145,0),"")</f>
      </c>
      <c r="J145"/>
      <c r="K145">
        <f>IFERROR(D145+H145+IF(J145="",MAX(I145,0),J145),"")</f>
      </c>
      <c r="L145">
        <f>IFERROR(K145/E145,"")</f>
      </c>
      <c r="M145">
        <f>IFERROR(ROUND(E145*G145-K145,0),"")</f>
      </c>
      <c r="N145">
        <f>IFERROR(M145/K145,"")</f>
      </c>
      <c r="O145"/>
      <c r="P145"/>
      <c r="Q145"/>
      <c r="R145"/>
      <c r="S145"/>
      <c r="T145"/>
    </row>
    <row r="146">
      <c r="A146" t="inlineStr">
        <is>
          <t xml:space="preserve">HTC-23526000001297</t>
        </is>
      </c>
      <c r="B146" t="inlineStr">
        <is>
          <t xml:space="preserve">Planta baja en Elviria. Exclusivo complejo residencial en elviria hills, marbella</t>
        </is>
      </c>
      <c r="C146" t="inlineStr">
        <is>
          <t xml:space="preserve">Marbella</t>
        </is>
      </c>
      <c r="D146">
        <v>1250000</v>
      </c>
      <c r="E146" t="inlineStr">
        <is>
          <t xml:space="preserve">216.00</t>
        </is>
      </c>
      <c r="F146">
        <v>5787.037037037</v>
      </c>
      <c r="G146">
        <f>IFERROR(INDEX(04_Area_Stats!$D$5:$D$999,MATCH(C146,04_Area_Stats!$A$5:$A$999,0)),"")</f>
      </c>
      <c r="H146">
        <f>IFERROR(ROUND(D146*(03_Assumptions!$B$7+03_Assumptions!$B$8),0),"")</f>
      </c>
      <c r="I146">
        <f>IFERROR(ROUND(E146*G146*03_Assumptions!$B$38-D146-H146,0),"")</f>
      </c>
      <c r="J146"/>
      <c r="K146">
        <f>IFERROR(D146+H146+IF(J146="",MAX(I146,0),J146),"")</f>
      </c>
      <c r="L146">
        <f>IFERROR(K146/E146,"")</f>
      </c>
      <c r="M146">
        <f>IFERROR(ROUND(E146*G146-K146,0),"")</f>
      </c>
      <c r="N146">
        <f>IFERROR(M146/K146,"")</f>
      </c>
      <c r="O146"/>
      <c r="P146"/>
      <c r="Q146"/>
      <c r="R146" t="inlineStr">
        <is>
          <t xml:space="preserve">0</t>
        </is>
      </c>
      <c r="S146"/>
      <c r="T146"/>
    </row>
    <row r="147">
      <c r="A147" t="inlineStr">
        <is>
          <t xml:space="preserve">HTC-23526000001062</t>
        </is>
      </c>
      <c r="B147" t="inlineStr">
        <is>
          <t xml:space="preserve">Planta baja en Elviria. Planta baja con jardín zew elviria west vive en armonía entre</t>
        </is>
      </c>
      <c r="C147" t="inlineStr">
        <is>
          <t xml:space="preserve">Marbella</t>
        </is>
      </c>
      <c r="D147">
        <v>970000</v>
      </c>
      <c r="E147" t="inlineStr">
        <is>
          <t xml:space="preserve">216.00</t>
        </is>
      </c>
      <c r="F147">
        <v>4490.7407407407</v>
      </c>
      <c r="G147">
        <f>IFERROR(INDEX(04_Area_Stats!$D$5:$D$999,MATCH(C147,04_Area_Stats!$A$5:$A$999,0)),"")</f>
      </c>
      <c r="H147">
        <f>IFERROR(ROUND(D147*(03_Assumptions!$B$7+03_Assumptions!$B$8),0),"")</f>
      </c>
      <c r="I147">
        <f>IFERROR(ROUND(E147*G147*03_Assumptions!$B$38-D147-H147,0),"")</f>
      </c>
      <c r="J147"/>
      <c r="K147">
        <f>IFERROR(D147+H147+IF(J147="",MAX(I147,0),J147),"")</f>
      </c>
      <c r="L147">
        <f>IFERROR(K147/E147,"")</f>
      </c>
      <c r="M147">
        <f>IFERROR(ROUND(E147*G147-K147,0),"")</f>
      </c>
      <c r="N147">
        <f>IFERROR(M147/K147,"")</f>
      </c>
      <c r="O147"/>
      <c r="P147"/>
      <c r="Q147"/>
      <c r="R147" t="inlineStr">
        <is>
          <t xml:space="preserve">0</t>
        </is>
      </c>
      <c r="S147"/>
      <c r="T147"/>
    </row>
    <row r="148">
      <c r="A148" t="inlineStr">
        <is>
          <t xml:space="preserve">HTC-56743000000045</t>
        </is>
      </c>
      <c r="B148" t="inlineStr">
        <is>
          <t xml:space="preserve">Piso Cuesta de santo domingo. Piso en venta exterior con 6 balcones a la calle en palacio</t>
        </is>
      </c>
      <c r="C148" t="inlineStr">
        <is>
          <t xml:space="preserve">Madrid</t>
        </is>
      </c>
      <c r="D148">
        <v>1295000</v>
      </c>
      <c r="E148" t="inlineStr">
        <is>
          <t xml:space="preserve">115.00</t>
        </is>
      </c>
      <c r="F148">
        <v>11260.869565217</v>
      </c>
      <c r="G148">
        <f>IFERROR(INDEX(04_Area_Stats!$D$5:$D$999,MATCH(C148,04_Area_Stats!$A$5:$A$999,0)),"")</f>
      </c>
      <c r="H148">
        <f>IFERROR(ROUND(D148*(03_Assumptions!$B$7+03_Assumptions!$B$8),0),"")</f>
      </c>
      <c r="I148">
        <f>IFERROR(ROUND(E148*G148*03_Assumptions!$B$38-D148-H148,0),"")</f>
      </c>
      <c r="J148"/>
      <c r="K148">
        <f>IFERROR(D148+H148+IF(J148="",MAX(I148,0),J148),"")</f>
      </c>
      <c r="L148">
        <f>IFERROR(K148/E148,"")</f>
      </c>
      <c r="M148">
        <f>IFERROR(ROUND(E148*G148-K148,0),"")</f>
      </c>
      <c r="N148">
        <f>IFERROR(M148/K148,"")</f>
      </c>
      <c r="O148"/>
      <c r="P148"/>
      <c r="Q148"/>
      <c r="R148"/>
      <c r="S148"/>
      <c r="T148"/>
    </row>
    <row r="149">
      <c r="A149" t="inlineStr">
        <is>
          <t xml:space="preserve">YAE-jht::real-estate::42010-112372846</t>
        </is>
      </c>
      <c r="B149" t="inlineStr">
        <is>
          <t xml:space="preserve">Piso en venta en urbanización Marbella Sierra Blanca, Nagüeles en Nagüeles-Milla de Oro en Marbella</t>
        </is>
      </c>
      <c r="C149" t="inlineStr">
        <is>
          <t xml:space="preserve">Marbella</t>
        </is>
      </c>
      <c r="D149">
        <v>595000</v>
      </c>
      <c r="E149" t="inlineStr">
        <is>
          <t xml:space="preserve">215.00</t>
        </is>
      </c>
      <c r="F149">
        <v>2767.4418604651</v>
      </c>
      <c r="G149">
        <f>IFERROR(INDEX(04_Area_Stats!$D$5:$D$999,MATCH(C149,04_Area_Stats!$A$5:$A$999,0)),"")</f>
      </c>
      <c r="H149">
        <f>IFERROR(ROUND(D149*(03_Assumptions!$B$7+03_Assumptions!$B$8),0),"")</f>
      </c>
      <c r="I149">
        <f>IFERROR(ROUND(E149*G149*03_Assumptions!$B$38-D149-H149,0),"")</f>
      </c>
      <c r="J149"/>
      <c r="K149">
        <f>IFERROR(D149+H149+IF(J149="",MAX(I149,0),J149),"")</f>
      </c>
      <c r="L149">
        <f>IFERROR(K149/E149,"")</f>
      </c>
      <c r="M149">
        <f>IFERROR(ROUND(E149*G149-K149,0),"")</f>
      </c>
      <c r="N149">
        <f>IFERROR(M149/K149,"")</f>
      </c>
      <c r="O149"/>
      <c r="P149"/>
      <c r="Q149"/>
      <c r="R149"/>
      <c r="S149"/>
      <c r="T149" t="inlineStr">
        <is>
          <t xml:space="preserve">Good</t>
        </is>
      </c>
    </row>
    <row r="150">
      <c r="A150" t="inlineStr">
        <is>
          <t xml:space="preserve">HTC-25097000000422</t>
        </is>
      </c>
      <c r="B150" t="inlineStr">
        <is>
          <t xml:space="preserve">Apartamento en Nagüeles Alto</t>
        </is>
      </c>
      <c r="C150" t="inlineStr">
        <is>
          <t xml:space="preserve">Marbella</t>
        </is>
      </c>
      <c r="D150">
        <v>1675000</v>
      </c>
      <c r="E150" t="inlineStr">
        <is>
          <t xml:space="preserve">214.00</t>
        </is>
      </c>
      <c r="F150">
        <v>7827.1028037383</v>
      </c>
      <c r="G150">
        <f>IFERROR(INDEX(04_Area_Stats!$D$5:$D$999,MATCH(C150,04_Area_Stats!$A$5:$A$999,0)),"")</f>
      </c>
      <c r="H150">
        <f>IFERROR(ROUND(D150*(03_Assumptions!$B$7+03_Assumptions!$B$8),0),"")</f>
      </c>
      <c r="I150">
        <f>IFERROR(ROUND(E150*G150*03_Assumptions!$B$38-D150-H150,0),"")</f>
      </c>
      <c r="J150"/>
      <c r="K150">
        <f>IFERROR(D150+H150+IF(J150="",MAX(I150,0),J150),"")</f>
      </c>
      <c r="L150">
        <f>IFERROR(K150/E150,"")</f>
      </c>
      <c r="M150">
        <f>IFERROR(ROUND(E150*G150-K150,0),"")</f>
      </c>
      <c r="N150">
        <f>IFERROR(M150/K150,"")</f>
      </c>
      <c r="O150"/>
      <c r="P150"/>
      <c r="Q150"/>
      <c r="R150"/>
      <c r="S150"/>
      <c r="T150"/>
    </row>
    <row r="151">
      <c r="A151" t="inlineStr">
        <is>
          <t xml:space="preserve">HTC-23526000001260</t>
        </is>
      </c>
      <c r="B151" t="inlineStr">
        <is>
          <t xml:space="preserve">Ático en Casco Antiguo. Luminoso ático duplex en marbella centro con plaza de garaje inc</t>
        </is>
      </c>
      <c r="C151" t="inlineStr">
        <is>
          <t xml:space="preserve">Marbella</t>
        </is>
      </c>
      <c r="D151">
        <v>1350000</v>
      </c>
      <c r="E151" t="inlineStr">
        <is>
          <t xml:space="preserve">213.00</t>
        </is>
      </c>
      <c r="F151">
        <v>6338.0281690141</v>
      </c>
      <c r="G151">
        <f>IFERROR(INDEX(04_Area_Stats!$D$5:$D$999,MATCH(C151,04_Area_Stats!$A$5:$A$999,0)),"")</f>
      </c>
      <c r="H151">
        <f>IFERROR(ROUND(D151*(03_Assumptions!$B$7+03_Assumptions!$B$8),0),"")</f>
      </c>
      <c r="I151">
        <f>IFERROR(ROUND(E151*G151*03_Assumptions!$B$38-D151-H151,0),"")</f>
      </c>
      <c r="J151"/>
      <c r="K151">
        <f>IFERROR(D151+H151+IF(J151="",MAX(I151,0),J151),"")</f>
      </c>
      <c r="L151">
        <f>IFERROR(K151/E151,"")</f>
      </c>
      <c r="M151">
        <f>IFERROR(ROUND(E151*G151-K151,0),"")</f>
      </c>
      <c r="N151">
        <f>IFERROR(M151/K151,"")</f>
      </c>
      <c r="O151"/>
      <c r="P151"/>
      <c r="Q151"/>
      <c r="R151"/>
      <c r="S151"/>
      <c r="T151"/>
    </row>
    <row r="152">
      <c r="A152" t="inlineStr">
        <is>
          <t xml:space="preserve">HTC-23526000001163</t>
        </is>
      </c>
      <c r="B152" t="inlineStr">
        <is>
          <t xml:space="preserve">Ático en Calle manuel gonzález portilla 3v. Salvia: spectacular new project close to the beach in san pedro</t>
        </is>
      </c>
      <c r="C152" t="inlineStr">
        <is>
          <t xml:space="preserve">Marbella</t>
        </is>
      </c>
      <c r="D152">
        <v>1330000</v>
      </c>
      <c r="E152" t="inlineStr">
        <is>
          <t xml:space="preserve">211.00</t>
        </is>
      </c>
      <c r="F152">
        <v>6303.317535545</v>
      </c>
      <c r="G152">
        <f>IFERROR(INDEX(04_Area_Stats!$D$5:$D$999,MATCH(C152,04_Area_Stats!$A$5:$A$999,0)),"")</f>
      </c>
      <c r="H152">
        <f>IFERROR(ROUND(D152*(03_Assumptions!$B$7+03_Assumptions!$B$8),0),"")</f>
      </c>
      <c r="I152">
        <f>IFERROR(ROUND(E152*G152*03_Assumptions!$B$38-D152-H152,0),"")</f>
      </c>
      <c r="J152"/>
      <c r="K152">
        <f>IFERROR(D152+H152+IF(J152="",MAX(I152,0),J152),"")</f>
      </c>
      <c r="L152">
        <f>IFERROR(K152/E152,"")</f>
      </c>
      <c r="M152">
        <f>IFERROR(ROUND(E152*G152-K152,0),"")</f>
      </c>
      <c r="N152">
        <f>IFERROR(M152/K152,"")</f>
      </c>
      <c r="O152"/>
      <c r="P152"/>
      <c r="Q152"/>
      <c r="R152"/>
      <c r="S152"/>
      <c r="T152"/>
    </row>
    <row r="153">
      <c r="A153" t="inlineStr">
        <is>
          <t xml:space="preserve">YAE-jht::real-estate::41386-112365072</t>
        </is>
      </c>
      <c r="B153" t="inlineStr">
        <is>
          <t xml:space="preserve">Piso en venta, San Pedro Pueblo en San Pedro de Alcántara en Marbella</t>
        </is>
      </c>
      <c r="C153" t="inlineStr">
        <is>
          <t xml:space="preserve">Marbella</t>
        </is>
      </c>
      <c r="D153">
        <v>475000</v>
      </c>
      <c r="E153" t="inlineStr">
        <is>
          <t xml:space="preserve">211.00</t>
        </is>
      </c>
      <c r="F153">
        <v>2251.1848341232</v>
      </c>
      <c r="G153">
        <f>IFERROR(INDEX(04_Area_Stats!$D$5:$D$999,MATCH(C153,04_Area_Stats!$A$5:$A$999,0)),"")</f>
      </c>
      <c r="H153">
        <f>IFERROR(ROUND(D153*(03_Assumptions!$B$7+03_Assumptions!$B$8),0),"")</f>
      </c>
      <c r="I153">
        <f>IFERROR(ROUND(E153*G153*03_Assumptions!$B$38-D153-H153,0),"")</f>
      </c>
      <c r="J153"/>
      <c r="K153">
        <f>IFERROR(D153+H153+IF(J153="",MAX(I153,0),J153),"")</f>
      </c>
      <c r="L153">
        <f>IFERROR(K153/E153,"")</f>
      </c>
      <c r="M153">
        <f>IFERROR(ROUND(E153*G153-K153,0),"")</f>
      </c>
      <c r="N153">
        <f>IFERROR(M153/K153,"")</f>
      </c>
      <c r="O153"/>
      <c r="P153"/>
      <c r="Q153"/>
      <c r="R153"/>
      <c r="S153"/>
      <c r="T153"/>
    </row>
    <row r="154">
      <c r="A154" t="inlineStr">
        <is>
          <t xml:space="preserve">IDL-112365072</t>
        </is>
      </c>
      <c r="B154" t="inlineStr">
        <is>
          <t xml:space="preserve">Flat / apartment in Calle Santa Isabel, San Pedro Pueblo, Marbella</t>
        </is>
      </c>
      <c r="C154" t="inlineStr">
        <is>
          <t xml:space="preserve">Marbella</t>
        </is>
      </c>
      <c r="D154">
        <v>475000</v>
      </c>
      <c r="E154" t="inlineStr">
        <is>
          <t xml:space="preserve">211.00</t>
        </is>
      </c>
      <c r="F154">
        <v>2251.1848341232</v>
      </c>
      <c r="G154">
        <f>IFERROR(INDEX(04_Area_Stats!$D$5:$D$999,MATCH(C154,04_Area_Stats!$A$5:$A$999,0)),"")</f>
      </c>
      <c r="H154">
        <f>IFERROR(ROUND(D154*(03_Assumptions!$B$7+03_Assumptions!$B$8),0),"")</f>
      </c>
      <c r="I154">
        <f>IFERROR(ROUND(E154*G154*03_Assumptions!$B$38-D154-H154,0),"")</f>
      </c>
      <c r="J154"/>
      <c r="K154">
        <f>IFERROR(D154+H154+IF(J154="",MAX(I154,0),J154),"")</f>
      </c>
      <c r="L154">
        <f>IFERROR(K154/E154,"")</f>
      </c>
      <c r="M154">
        <f>IFERROR(ROUND(E154*G154-K154,0),"")</f>
      </c>
      <c r="N154">
        <f>IFERROR(M154/K154,"")</f>
      </c>
      <c r="O154"/>
      <c r="P154"/>
      <c r="Q154"/>
      <c r="R154"/>
      <c r="S154" t="inlineStr">
        <is>
          <t xml:space="preserve">N</t>
        </is>
      </c>
      <c r="T154"/>
    </row>
    <row r="155">
      <c r="A155" t="inlineStr">
        <is>
          <t xml:space="preserve">HTC-24415000002042</t>
        </is>
      </c>
      <c r="B155" t="inlineStr">
        <is>
          <t xml:space="preserve">Apartamento en Avenida buchinger 17. Exclusivo apartamento en venta en marbella</t>
        </is>
      </c>
      <c r="C155" t="inlineStr">
        <is>
          <t xml:space="preserve">Marbella</t>
        </is>
      </c>
      <c r="D155">
        <v>1099000</v>
      </c>
      <c r="E155" t="inlineStr">
        <is>
          <t xml:space="preserve">208.00</t>
        </is>
      </c>
      <c r="F155">
        <v>5283.6538461538</v>
      </c>
      <c r="G155">
        <f>IFERROR(INDEX(04_Area_Stats!$D$5:$D$999,MATCH(C155,04_Area_Stats!$A$5:$A$999,0)),"")</f>
      </c>
      <c r="H155">
        <f>IFERROR(ROUND(D155*(03_Assumptions!$B$7+03_Assumptions!$B$8),0),"")</f>
      </c>
      <c r="I155">
        <f>IFERROR(ROUND(E155*G155*03_Assumptions!$B$38-D155-H155,0),"")</f>
      </c>
      <c r="J155"/>
      <c r="K155">
        <f>IFERROR(D155+H155+IF(J155="",MAX(I155,0),J155),"")</f>
      </c>
      <c r="L155">
        <f>IFERROR(K155/E155,"")</f>
      </c>
      <c r="M155">
        <f>IFERROR(ROUND(E155*G155-K155,0),"")</f>
      </c>
      <c r="N155">
        <f>IFERROR(M155/K155,"")</f>
      </c>
      <c r="O155"/>
      <c r="P155"/>
      <c r="Q155"/>
      <c r="R155"/>
      <c r="S155"/>
      <c r="T155"/>
    </row>
    <row r="156">
      <c r="A156" t="inlineStr">
        <is>
          <t xml:space="preserve">YAE-jht::real-estate::41458-112375195</t>
        </is>
      </c>
      <c r="B156" t="inlineStr">
        <is>
          <t xml:space="preserve">Piso en venta, Los Naranjos en Nueva Andalucía en Marbella</t>
        </is>
      </c>
      <c r="C156" t="inlineStr">
        <is>
          <t xml:space="preserve">Marbella</t>
        </is>
      </c>
      <c r="D156">
        <v>1350000</v>
      </c>
      <c r="E156" t="inlineStr">
        <is>
          <t xml:space="preserve">208.00</t>
        </is>
      </c>
      <c r="F156">
        <v>6490.3846153846</v>
      </c>
      <c r="G156">
        <f>IFERROR(INDEX(04_Area_Stats!$D$5:$D$999,MATCH(C156,04_Area_Stats!$A$5:$A$999,0)),"")</f>
      </c>
      <c r="H156">
        <f>IFERROR(ROUND(D156*(03_Assumptions!$B$7+03_Assumptions!$B$8),0),"")</f>
      </c>
      <c r="I156">
        <f>IFERROR(ROUND(E156*G156*03_Assumptions!$B$38-D156-H156,0),"")</f>
      </c>
      <c r="J156"/>
      <c r="K156">
        <f>IFERROR(D156+H156+IF(J156="",MAX(I156,0),J156),"")</f>
      </c>
      <c r="L156">
        <f>IFERROR(K156/E156,"")</f>
      </c>
      <c r="M156">
        <f>IFERROR(ROUND(E156*G156-K156,0),"")</f>
      </c>
      <c r="N156">
        <f>IFERROR(M156/K156,"")</f>
      </c>
      <c r="O156"/>
      <c r="P156"/>
      <c r="Q156"/>
      <c r="R156" t="inlineStr">
        <is>
          <t xml:space="preserve">planta baja</t>
        </is>
      </c>
      <c r="S156"/>
      <c r="T156"/>
    </row>
    <row r="157">
      <c r="A157" t="inlineStr">
        <is>
          <t xml:space="preserve">IDL-112036893</t>
        </is>
      </c>
      <c r="B157" t="inlineStr">
        <is>
          <t xml:space="preserve">Flat / apartment in Sierra Blanca, Marbella</t>
        </is>
      </c>
      <c r="C157" t="inlineStr">
        <is>
          <t xml:space="preserve">Marbella</t>
        </is>
      </c>
      <c r="D157">
        <v>1200000</v>
      </c>
      <c r="E157" t="inlineStr">
        <is>
          <t xml:space="preserve">207.00</t>
        </is>
      </c>
      <c r="F157">
        <v>5797.1014492754</v>
      </c>
      <c r="G157">
        <f>IFERROR(INDEX(04_Area_Stats!$D$5:$D$999,MATCH(C157,04_Area_Stats!$A$5:$A$999,0)),"")</f>
      </c>
      <c r="H157">
        <f>IFERROR(ROUND(D157*(03_Assumptions!$B$7+03_Assumptions!$B$8),0),"")</f>
      </c>
      <c r="I157">
        <f>IFERROR(ROUND(E157*G157*03_Assumptions!$B$38-D157-H157,0),"")</f>
      </c>
      <c r="J157"/>
      <c r="K157">
        <f>IFERROR(D157+H157+IF(J157="",MAX(I157,0),J157),"")</f>
      </c>
      <c r="L157">
        <f>IFERROR(K157/E157,"")</f>
      </c>
      <c r="M157">
        <f>IFERROR(ROUND(E157*G157-K157,0),"")</f>
      </c>
      <c r="N157">
        <f>IFERROR(M157/K157,"")</f>
      </c>
      <c r="O157"/>
      <c r="P157"/>
      <c r="Q157"/>
      <c r="R157"/>
      <c r="S157" t="inlineStr">
        <is>
          <t xml:space="preserve">Y</t>
        </is>
      </c>
      <c r="T157" t="inlineStr">
        <is>
          <t xml:space="preserve">Good</t>
        </is>
      </c>
    </row>
    <row r="158">
      <c r="A158" t="inlineStr">
        <is>
          <t xml:space="preserve">HTC-23972000001913</t>
        </is>
      </c>
      <c r="B158" t="inlineStr">
        <is>
          <t xml:space="preserve">Piso Avenida ricardo soriano. Apartamento en marbella ciudad</t>
        </is>
      </c>
      <c r="C158" t="inlineStr">
        <is>
          <t xml:space="preserve">Marbella</t>
        </is>
      </c>
      <c r="D158">
        <v>975000</v>
      </c>
      <c r="E158" t="inlineStr">
        <is>
          <t xml:space="preserve">206.00</t>
        </is>
      </c>
      <c r="F158">
        <v>4733.0097087379</v>
      </c>
      <c r="G158">
        <f>IFERROR(INDEX(04_Area_Stats!$D$5:$D$999,MATCH(C158,04_Area_Stats!$A$5:$A$999,0)),"")</f>
      </c>
      <c r="H158">
        <f>IFERROR(ROUND(D158*(03_Assumptions!$B$7+03_Assumptions!$B$8),0),"")</f>
      </c>
      <c r="I158">
        <f>IFERROR(ROUND(E158*G158*03_Assumptions!$B$38-D158-H158,0),"")</f>
      </c>
      <c r="J158"/>
      <c r="K158">
        <f>IFERROR(D158+H158+IF(J158="",MAX(I158,0),J158),"")</f>
      </c>
      <c r="L158">
        <f>IFERROR(K158/E158,"")</f>
      </c>
      <c r="M158">
        <f>IFERROR(ROUND(E158*G158-K158,0),"")</f>
      </c>
      <c r="N158">
        <f>IFERROR(M158/K158,"")</f>
      </c>
      <c r="O158"/>
      <c r="P158"/>
      <c r="Q158"/>
      <c r="R158"/>
      <c r="S158"/>
      <c r="T158"/>
    </row>
    <row r="159">
      <c r="A159" t="inlineStr">
        <is>
          <t xml:space="preserve">HTC-21938000012949</t>
        </is>
      </c>
      <c r="B159" t="inlineStr">
        <is>
          <t xml:space="preserve">Ático en Reserva de Marbella. Ático de 2 dormitorios en reserva de marbella</t>
        </is>
      </c>
      <c r="C159" t="inlineStr">
        <is>
          <t xml:space="preserve">Marbella</t>
        </is>
      </c>
      <c r="D159">
        <v>325000</v>
      </c>
      <c r="E159" t="inlineStr">
        <is>
          <t xml:space="preserve">205.00</t>
        </is>
      </c>
      <c r="F159">
        <v>1585.3658536585</v>
      </c>
      <c r="G159">
        <f>IFERROR(INDEX(04_Area_Stats!$D$5:$D$999,MATCH(C159,04_Area_Stats!$A$5:$A$999,0)),"")</f>
      </c>
      <c r="H159">
        <f>IFERROR(ROUND(D159*(03_Assumptions!$B$7+03_Assumptions!$B$8),0),"")</f>
      </c>
      <c r="I159">
        <f>IFERROR(ROUND(E159*G159*03_Assumptions!$B$38-D159-H159,0),"")</f>
      </c>
      <c r="J159"/>
      <c r="K159">
        <f>IFERROR(D159+H159+IF(J159="",MAX(I159,0),J159),"")</f>
      </c>
      <c r="L159">
        <f>IFERROR(K159/E159,"")</f>
      </c>
      <c r="M159">
        <f>IFERROR(ROUND(E159*G159-K159,0),"")</f>
      </c>
      <c r="N159">
        <f>IFERROR(M159/K159,"")</f>
      </c>
      <c r="O159"/>
      <c r="P159"/>
      <c r="Q159"/>
      <c r="R159"/>
      <c r="S159"/>
      <c r="T159"/>
    </row>
    <row r="160">
      <c r="A160" t="inlineStr">
        <is>
          <t xml:space="preserve">YAE-jht::real-estate::42815-112386389</t>
        </is>
      </c>
      <c r="B160" t="inlineStr">
        <is>
          <t xml:space="preserve">Piso en venta, Lomas de Marbella Club en Nagüeles-Milla de Oro en Marbella</t>
        </is>
      </c>
      <c r="C160" t="inlineStr">
        <is>
          <t xml:space="preserve">Marbella</t>
        </is>
      </c>
      <c r="D160">
        <v>1250000</v>
      </c>
      <c r="E160" t="inlineStr">
        <is>
          <t xml:space="preserve">205.00</t>
        </is>
      </c>
      <c r="F160">
        <v>6097.5609756098</v>
      </c>
      <c r="G160">
        <f>IFERROR(INDEX(04_Area_Stats!$D$5:$D$999,MATCH(C160,04_Area_Stats!$A$5:$A$999,0)),"")</f>
      </c>
      <c r="H160">
        <f>IFERROR(ROUND(D160*(03_Assumptions!$B$7+03_Assumptions!$B$8),0),"")</f>
      </c>
      <c r="I160">
        <f>IFERROR(ROUND(E160*G160*03_Assumptions!$B$38-D160-H160,0),"")</f>
      </c>
      <c r="J160"/>
      <c r="K160">
        <f>IFERROR(D160+H160+IF(J160="",MAX(I160,0),J160),"")</f>
      </c>
      <c r="L160">
        <f>IFERROR(K160/E160,"")</f>
      </c>
      <c r="M160">
        <f>IFERROR(ROUND(E160*G160-K160,0),"")</f>
      </c>
      <c r="N160">
        <f>IFERROR(M160/K160,"")</f>
      </c>
      <c r="O160"/>
      <c r="P160"/>
      <c r="Q160"/>
      <c r="R160"/>
      <c r="S160"/>
      <c r="T160"/>
    </row>
    <row r="161">
      <c r="A161" t="inlineStr">
        <is>
          <t xml:space="preserve">HTC-24716000005903</t>
        </is>
      </c>
      <c r="B161" t="inlineStr">
        <is>
          <t xml:space="preserve">Apartamento Avenida severo ochoa #12 planta 4. Living in marbella, just 50 meters from the medite...</t>
        </is>
      </c>
      <c r="C161" t="inlineStr">
        <is>
          <t xml:space="preserve">Marbella</t>
        </is>
      </c>
      <c r="D161">
        <v>1250000</v>
      </c>
      <c r="E161" t="inlineStr">
        <is>
          <t xml:space="preserve">203.00</t>
        </is>
      </c>
      <c r="F161">
        <v>6157.6354679803</v>
      </c>
      <c r="G161">
        <f>IFERROR(INDEX(04_Area_Stats!$D$5:$D$999,MATCH(C161,04_Area_Stats!$A$5:$A$999,0)),"")</f>
      </c>
      <c r="H161">
        <f>IFERROR(ROUND(D161*(03_Assumptions!$B$7+03_Assumptions!$B$8),0),"")</f>
      </c>
      <c r="I161">
        <f>IFERROR(ROUND(E161*G161*03_Assumptions!$B$38-D161-H161,0),"")</f>
      </c>
      <c r="J161"/>
      <c r="K161">
        <f>IFERROR(D161+H161+IF(J161="",MAX(I161,0),J161),"")</f>
      </c>
      <c r="L161">
        <f>IFERROR(K161/E161,"")</f>
      </c>
      <c r="M161">
        <f>IFERROR(ROUND(E161*G161-K161,0),"")</f>
      </c>
      <c r="N161">
        <f>IFERROR(M161/K161,"")</f>
      </c>
      <c r="O161"/>
      <c r="P161"/>
      <c r="Q161"/>
      <c r="R161" t="inlineStr">
        <is>
          <t xml:space="preserve">12</t>
        </is>
      </c>
      <c r="S161"/>
      <c r="T161"/>
    </row>
    <row r="162">
      <c r="A162" t="inlineStr">
        <is>
          <t xml:space="preserve">HTC-22179000001400</t>
        </is>
      </c>
      <c r="B162" t="inlineStr">
        <is>
          <t xml:space="preserve">Ático en Calle calle 18a 5. Espectacular amplio ático dúplex en primera linea de golf anclad</t>
        </is>
      </c>
      <c r="C162" t="inlineStr">
        <is>
          <t xml:space="preserve">Marbella</t>
        </is>
      </c>
      <c r="D162">
        <v>650000</v>
      </c>
      <c r="E162" t="inlineStr">
        <is>
          <t xml:space="preserve">203.00</t>
        </is>
      </c>
      <c r="F162">
        <v>3201.9704433498</v>
      </c>
      <c r="G162">
        <f>IFERROR(INDEX(04_Area_Stats!$D$5:$D$999,MATCH(C162,04_Area_Stats!$A$5:$A$999,0)),"")</f>
      </c>
      <c r="H162">
        <f>IFERROR(ROUND(D162*(03_Assumptions!$B$7+03_Assumptions!$B$8),0),"")</f>
      </c>
      <c r="I162">
        <f>IFERROR(ROUND(E162*G162*03_Assumptions!$B$38-D162-H162,0),"")</f>
      </c>
      <c r="J162"/>
      <c r="K162">
        <f>IFERROR(D162+H162+IF(J162="",MAX(I162,0),J162),"")</f>
      </c>
      <c r="L162">
        <f>IFERROR(K162/E162,"")</f>
      </c>
      <c r="M162">
        <f>IFERROR(ROUND(E162*G162-K162,0),"")</f>
      </c>
      <c r="N162">
        <f>IFERROR(M162/K162,"")</f>
      </c>
      <c r="O162"/>
      <c r="P162"/>
      <c r="Q162"/>
      <c r="R162"/>
      <c r="S162"/>
      <c r="T162"/>
    </row>
    <row r="163">
      <c r="A163" t="inlineStr">
        <is>
          <t xml:space="preserve">HTC-22179000001411</t>
        </is>
      </c>
      <c r="B163" t="inlineStr">
        <is>
          <t xml:space="preserve">Ático en Calle calle 18a 5. Espectacular amplio ático dúplex en primera linea de golf anclad</t>
        </is>
      </c>
      <c r="C163" t="inlineStr">
        <is>
          <t xml:space="preserve">Marbella</t>
        </is>
      </c>
      <c r="D163">
        <v>650000</v>
      </c>
      <c r="E163" t="inlineStr">
        <is>
          <t xml:space="preserve">203.00</t>
        </is>
      </c>
      <c r="F163">
        <v>3201.9704433498</v>
      </c>
      <c r="G163">
        <f>IFERROR(INDEX(04_Area_Stats!$D$5:$D$999,MATCH(C163,04_Area_Stats!$A$5:$A$999,0)),"")</f>
      </c>
      <c r="H163">
        <f>IFERROR(ROUND(D163*(03_Assumptions!$B$7+03_Assumptions!$B$8),0),"")</f>
      </c>
      <c r="I163">
        <f>IFERROR(ROUND(E163*G163*03_Assumptions!$B$38-D163-H163,0),"")</f>
      </c>
      <c r="J163"/>
      <c r="K163">
        <f>IFERROR(D163+H163+IF(J163="",MAX(I163,0),J163),"")</f>
      </c>
      <c r="L163">
        <f>IFERROR(K163/E163,"")</f>
      </c>
      <c r="M163">
        <f>IFERROR(ROUND(E163*G163-K163,0),"")</f>
      </c>
      <c r="N163">
        <f>IFERROR(M163/K163,"")</f>
      </c>
      <c r="O163"/>
      <c r="P163"/>
      <c r="Q163"/>
      <c r="R163"/>
      <c r="S163"/>
      <c r="T163"/>
    </row>
    <row r="164">
      <c r="A164" t="inlineStr">
        <is>
          <t xml:space="preserve">IDL-112390466</t>
        </is>
      </c>
      <c r="B164" t="inlineStr">
        <is>
          <t xml:space="preserve">Duplex in Torreblanca del Sol, Fuengirola</t>
        </is>
      </c>
      <c r="C164" t="inlineStr">
        <is>
          <t xml:space="preserve">Fuengirola</t>
        </is>
      </c>
      <c r="D164">
        <v>550000</v>
      </c>
      <c r="E164" t="inlineStr">
        <is>
          <t xml:space="preserve">220.00</t>
        </is>
      </c>
      <c r="F164">
        <v>2500</v>
      </c>
      <c r="G164">
        <f>IFERROR(INDEX(04_Area_Stats!$D$5:$D$999,MATCH(C164,04_Area_Stats!$A$5:$A$999,0)),"")</f>
      </c>
      <c r="H164">
        <f>IFERROR(ROUND(D164*(03_Assumptions!$B$7+03_Assumptions!$B$8),0),"")</f>
      </c>
      <c r="I164">
        <f>IFERROR(ROUND(E164*G164*03_Assumptions!$B$38-D164-H164,0),"")</f>
      </c>
      <c r="J164"/>
      <c r="K164">
        <f>IFERROR(D164+H164+IF(J164="",MAX(I164,0),J164),"")</f>
      </c>
      <c r="L164">
        <f>IFERROR(K164/E164,"")</f>
      </c>
      <c r="M164">
        <f>IFERROR(ROUND(E164*G164-K164,0),"")</f>
      </c>
      <c r="N164">
        <f>IFERROR(M164/K164,"")</f>
      </c>
      <c r="O164"/>
      <c r="P164"/>
      <c r="Q164"/>
      <c r="R164" t="inlineStr">
        <is>
          <t xml:space="preserve">2</t>
        </is>
      </c>
      <c r="S164" t="inlineStr">
        <is>
          <t xml:space="preserve">Y</t>
        </is>
      </c>
      <c r="T164"/>
    </row>
    <row r="165">
      <c r="A165" t="inlineStr">
        <is>
          <t xml:space="preserve">HTC-37172000000635</t>
        </is>
      </c>
      <c r="B165" t="inlineStr">
        <is>
          <t xml:space="preserve">Apartamento en Rodeo Alto - Guadaiza - La Campana. Amplio apartamento en la campana, nueva andalucía con vistas al</t>
        </is>
      </c>
      <c r="C165" t="inlineStr">
        <is>
          <t xml:space="preserve">Marbella</t>
        </is>
      </c>
      <c r="D165">
        <v>550000</v>
      </c>
      <c r="E165" t="inlineStr">
        <is>
          <t xml:space="preserve">200.95</t>
        </is>
      </c>
      <c r="F165">
        <v>2736.9992535457</v>
      </c>
      <c r="G165">
        <f>IFERROR(INDEX(04_Area_Stats!$D$5:$D$999,MATCH(C165,04_Area_Stats!$A$5:$A$999,0)),"")</f>
      </c>
      <c r="H165">
        <f>IFERROR(ROUND(D165*(03_Assumptions!$B$7+03_Assumptions!$B$8),0),"")</f>
      </c>
      <c r="I165">
        <f>IFERROR(ROUND(E165*G165*03_Assumptions!$B$38-D165-H165,0),"")</f>
      </c>
      <c r="J165"/>
      <c r="K165">
        <f>IFERROR(D165+H165+IF(J165="",MAX(I165,0),J165),"")</f>
      </c>
      <c r="L165">
        <f>IFERROR(K165/E165,"")</f>
      </c>
      <c r="M165">
        <f>IFERROR(ROUND(E165*G165-K165,0),"")</f>
      </c>
      <c r="N165">
        <f>IFERROR(M165/K165,"")</f>
      </c>
      <c r="O165"/>
      <c r="P165"/>
      <c r="Q165"/>
      <c r="R165"/>
      <c r="S165"/>
      <c r="T165"/>
    </row>
    <row r="166">
      <c r="A166" t="inlineStr">
        <is>
          <t xml:space="preserve">HTC-23526000001281</t>
        </is>
      </c>
      <c r="B166" t="inlineStr">
        <is>
          <t xml:space="preserve">Dúplex en Guadalmina Alta. Entrega en 2026 . hermoso apartamento duplex en primera linea de</t>
        </is>
      </c>
      <c r="C166" t="inlineStr">
        <is>
          <t xml:space="preserve">Marbella</t>
        </is>
      </c>
      <c r="D166">
        <v>890000</v>
      </c>
      <c r="E166" t="inlineStr">
        <is>
          <t xml:space="preserve">200.00</t>
        </is>
      </c>
      <c r="F166">
        <v>4450</v>
      </c>
      <c r="G166">
        <f>IFERROR(INDEX(04_Area_Stats!$D$5:$D$999,MATCH(C166,04_Area_Stats!$A$5:$A$999,0)),"")</f>
      </c>
      <c r="H166">
        <f>IFERROR(ROUND(D166*(03_Assumptions!$B$7+03_Assumptions!$B$8),0),"")</f>
      </c>
      <c r="I166">
        <f>IFERROR(ROUND(E166*G166*03_Assumptions!$B$38-D166-H166,0),"")</f>
      </c>
      <c r="J166"/>
      <c r="K166">
        <f>IFERROR(D166+H166+IF(J166="",MAX(I166,0),J166),"")</f>
      </c>
      <c r="L166">
        <f>IFERROR(K166/E166,"")</f>
      </c>
      <c r="M166">
        <f>IFERROR(ROUND(E166*G166-K166,0),"")</f>
      </c>
      <c r="N166">
        <f>IFERROR(M166/K166,"")</f>
      </c>
      <c r="O166"/>
      <c r="P166"/>
      <c r="Q166"/>
      <c r="R166"/>
      <c r="S166"/>
      <c r="T166"/>
    </row>
    <row r="167">
      <c r="A167" t="inlineStr">
        <is>
          <t xml:space="preserve">HTC-23972000001906</t>
        </is>
      </c>
      <c r="B167" t="inlineStr">
        <is>
          <t xml:space="preserve">Piso Carretera de lomas de marbella. Apartamento de lujo con impresionantes vistas</t>
        </is>
      </c>
      <c r="C167" t="inlineStr">
        <is>
          <t xml:space="preserve">Marbella</t>
        </is>
      </c>
      <c r="D167">
        <v>770000</v>
      </c>
      <c r="E167" t="inlineStr">
        <is>
          <t xml:space="preserve">200.00</t>
        </is>
      </c>
      <c r="F167">
        <v>3850</v>
      </c>
      <c r="G167">
        <f>IFERROR(INDEX(04_Area_Stats!$D$5:$D$999,MATCH(C167,04_Area_Stats!$A$5:$A$999,0)),"")</f>
      </c>
      <c r="H167">
        <f>IFERROR(ROUND(D167*(03_Assumptions!$B$7+03_Assumptions!$B$8),0),"")</f>
      </c>
      <c r="I167">
        <f>IFERROR(ROUND(E167*G167*03_Assumptions!$B$38-D167-H167,0),"")</f>
      </c>
      <c r="J167"/>
      <c r="K167">
        <f>IFERROR(D167+H167+IF(J167="",MAX(I167,0),J167),"")</f>
      </c>
      <c r="L167">
        <f>IFERROR(K167/E167,"")</f>
      </c>
      <c r="M167">
        <f>IFERROR(ROUND(E167*G167-K167,0),"")</f>
      </c>
      <c r="N167">
        <f>IFERROR(M167/K167,"")</f>
      </c>
      <c r="O167"/>
      <c r="P167"/>
      <c r="Q167"/>
      <c r="R167"/>
      <c r="S167"/>
      <c r="T167"/>
    </row>
    <row r="168">
      <c r="A168" t="inlineStr">
        <is>
          <t xml:space="preserve">YAE-jht::real-estate::76529-112393779</t>
        </is>
      </c>
      <c r="B168" t="inlineStr">
        <is>
          <t xml:space="preserve">Piso en venta, Nagüeles en Nagüeles-Milla de Oro en Marbella</t>
        </is>
      </c>
      <c r="C168" t="inlineStr">
        <is>
          <t xml:space="preserve">Marbella</t>
        </is>
      </c>
      <c r="D168">
        <v>495000</v>
      </c>
      <c r="E168" t="inlineStr">
        <is>
          <t xml:space="preserve">200.00</t>
        </is>
      </c>
      <c r="F168">
        <v>2475</v>
      </c>
      <c r="G168">
        <f>IFERROR(INDEX(04_Area_Stats!$D$5:$D$999,MATCH(C168,04_Area_Stats!$A$5:$A$999,0)),"")</f>
      </c>
      <c r="H168">
        <f>IFERROR(ROUND(D168*(03_Assumptions!$B$7+03_Assumptions!$B$8),0),"")</f>
      </c>
      <c r="I168">
        <f>IFERROR(ROUND(E168*G168*03_Assumptions!$B$38-D168-H168,0),"")</f>
      </c>
      <c r="J168"/>
      <c r="K168">
        <f>IFERROR(D168+H168+IF(J168="",MAX(I168,0),J168),"")</f>
      </c>
      <c r="L168">
        <f>IFERROR(K168/E168,"")</f>
      </c>
      <c r="M168">
        <f>IFERROR(ROUND(E168*G168-K168,0),"")</f>
      </c>
      <c r="N168">
        <f>IFERROR(M168/K168,"")</f>
      </c>
      <c r="O168"/>
      <c r="P168"/>
      <c r="Q168"/>
      <c r="R168" t="inlineStr">
        <is>
          <t xml:space="preserve">Ground floor</t>
        </is>
      </c>
      <c r="S168" t="inlineStr">
        <is>
          <t xml:space="preserve">Y</t>
        </is>
      </c>
      <c r="T168" t="inlineStr">
        <is>
          <t xml:space="preserve">Good</t>
        </is>
      </c>
    </row>
    <row r="169">
      <c r="A169" t="inlineStr">
        <is>
          <t xml:space="preserve">YAE-jht::real-estate::81302-112344787</t>
        </is>
      </c>
      <c r="B169" t="inlineStr">
        <is>
          <t xml:space="preserve">Piso en venta, Playa Bajadilla-Puertos en Marbella Pueblo en Marbella</t>
        </is>
      </c>
      <c r="C169" t="inlineStr">
        <is>
          <t xml:space="preserve">Marbella</t>
        </is>
      </c>
      <c r="D169">
        <v>1295000</v>
      </c>
      <c r="E169" t="inlineStr">
        <is>
          <t xml:space="preserve">200.00</t>
        </is>
      </c>
      <c r="F169">
        <v>6475</v>
      </c>
      <c r="G169">
        <f>IFERROR(INDEX(04_Area_Stats!$D$5:$D$999,MATCH(C169,04_Area_Stats!$A$5:$A$999,0)),"")</f>
      </c>
      <c r="H169">
        <f>IFERROR(ROUND(D169*(03_Assumptions!$B$7+03_Assumptions!$B$8),0),"")</f>
      </c>
      <c r="I169">
        <f>IFERROR(ROUND(E169*G169*03_Assumptions!$B$38-D169-H169,0),"")</f>
      </c>
      <c r="J169"/>
      <c r="K169">
        <f>IFERROR(D169+H169+IF(J169="",MAX(I169,0),J169),"")</f>
      </c>
      <c r="L169">
        <f>IFERROR(K169/E169,"")</f>
      </c>
      <c r="M169">
        <f>IFERROR(ROUND(E169*G169-K169,0),"")</f>
      </c>
      <c r="N169">
        <f>IFERROR(M169/K169,"")</f>
      </c>
      <c r="O169"/>
      <c r="P169"/>
      <c r="Q169"/>
      <c r="R169"/>
      <c r="S169"/>
      <c r="T169" t="inlineStr">
        <is>
          <t xml:space="preserve">Good</t>
        </is>
      </c>
    </row>
    <row r="170">
      <c r="A170" t="inlineStr">
        <is>
          <t xml:space="preserve">IDL-112393779</t>
        </is>
      </c>
      <c r="B170" t="inlineStr">
        <is>
          <t xml:space="preserve">Flat / apartment in Calle de Marcasitas, Nagüeles, Marbella</t>
        </is>
      </c>
      <c r="C170" t="inlineStr">
        <is>
          <t xml:space="preserve">Marbella</t>
        </is>
      </c>
      <c r="D170">
        <v>495000</v>
      </c>
      <c r="E170" t="inlineStr">
        <is>
          <t xml:space="preserve">200.00</t>
        </is>
      </c>
      <c r="F170">
        <v>2475</v>
      </c>
      <c r="G170">
        <f>IFERROR(INDEX(04_Area_Stats!$D$5:$D$999,MATCH(C170,04_Area_Stats!$A$5:$A$999,0)),"")</f>
      </c>
      <c r="H170">
        <f>IFERROR(ROUND(D170*(03_Assumptions!$B$7+03_Assumptions!$B$8),0),"")</f>
      </c>
      <c r="I170">
        <f>IFERROR(ROUND(E170*G170*03_Assumptions!$B$38-D170-H170,0),"")</f>
      </c>
      <c r="J170"/>
      <c r="K170">
        <f>IFERROR(D170+H170+IF(J170="",MAX(I170,0),J170),"")</f>
      </c>
      <c r="L170">
        <f>IFERROR(K170/E170,"")</f>
      </c>
      <c r="M170">
        <f>IFERROR(ROUND(E170*G170-K170,0),"")</f>
      </c>
      <c r="N170">
        <f>IFERROR(M170/K170,"")</f>
      </c>
      <c r="O170" t="inlineStr">
        <is>
          <t xml:space="preserve">COSMETIC</t>
        </is>
      </c>
      <c r="P170"/>
      <c r="Q170"/>
      <c r="R170" t="inlineStr">
        <is>
          <t xml:space="preserve">ground floor</t>
        </is>
      </c>
      <c r="S170" t="inlineStr">
        <is>
          <t xml:space="preserve">Y</t>
        </is>
      </c>
      <c r="T170" t="inlineStr">
        <is>
          <t xml:space="preserve">Good</t>
        </is>
      </c>
    </row>
    <row r="171">
      <c r="A171" t="inlineStr">
        <is>
          <t xml:space="preserve">HTC-23150000001225</t>
        </is>
      </c>
      <c r="B171" t="inlineStr">
        <is>
          <t xml:space="preserve">Dúplex Bulevar príncipe alfonso de hohenlohe. Marbella real giralda</t>
        </is>
      </c>
      <c r="C171" t="inlineStr">
        <is>
          <t xml:space="preserve">Marbella</t>
        </is>
      </c>
      <c r="D171">
        <v>785000</v>
      </c>
      <c r="E171" t="inlineStr">
        <is>
          <t xml:space="preserve">198.00</t>
        </is>
      </c>
      <c r="F171">
        <v>3964.6464646465</v>
      </c>
      <c r="G171">
        <f>IFERROR(INDEX(04_Area_Stats!$D$5:$D$999,MATCH(C171,04_Area_Stats!$A$5:$A$999,0)),"")</f>
      </c>
      <c r="H171">
        <f>IFERROR(ROUND(D171*(03_Assumptions!$B$7+03_Assumptions!$B$8),0),"")</f>
      </c>
      <c r="I171">
        <f>IFERROR(ROUND(E171*G171*03_Assumptions!$B$38-D171-H171,0),"")</f>
      </c>
      <c r="J171"/>
      <c r="K171">
        <f>IFERROR(D171+H171+IF(J171="",MAX(I171,0),J171),"")</f>
      </c>
      <c r="L171">
        <f>IFERROR(K171/E171,"")</f>
      </c>
      <c r="M171">
        <f>IFERROR(ROUND(E171*G171-K171,0),"")</f>
      </c>
      <c r="N171">
        <f>IFERROR(M171/K171,"")</f>
      </c>
      <c r="O171"/>
      <c r="P171"/>
      <c r="Q171"/>
      <c r="R171"/>
      <c r="S171"/>
      <c r="T171"/>
    </row>
    <row r="172">
      <c r="A172" t="inlineStr">
        <is>
          <t xml:space="preserve">HTC-55600000000118</t>
        </is>
      </c>
      <c r="B172" t="inlineStr">
        <is>
          <t xml:space="preserve">Apartamento en Cortes(ur guadalmina alta 7. Apartamento en primera línea de golf con vistas al lago de guada</t>
        </is>
      </c>
      <c r="C172" t="inlineStr">
        <is>
          <t xml:space="preserve">Marbella</t>
        </is>
      </c>
      <c r="D172">
        <v>880000</v>
      </c>
      <c r="E172" t="inlineStr">
        <is>
          <t xml:space="preserve">198.00</t>
        </is>
      </c>
      <c r="F172">
        <v>4444.4444444444</v>
      </c>
      <c r="G172">
        <f>IFERROR(INDEX(04_Area_Stats!$D$5:$D$999,MATCH(C172,04_Area_Stats!$A$5:$A$999,0)),"")</f>
      </c>
      <c r="H172">
        <f>IFERROR(ROUND(D172*(03_Assumptions!$B$7+03_Assumptions!$B$8),0),"")</f>
      </c>
      <c r="I172">
        <f>IFERROR(ROUND(E172*G172*03_Assumptions!$B$38-D172-H172,0),"")</f>
      </c>
      <c r="J172"/>
      <c r="K172">
        <f>IFERROR(D172+H172+IF(J172="",MAX(I172,0),J172),"")</f>
      </c>
      <c r="L172">
        <f>IFERROR(K172/E172,"")</f>
      </c>
      <c r="M172">
        <f>IFERROR(ROUND(E172*G172-K172,0),"")</f>
      </c>
      <c r="N172">
        <f>IFERROR(M172/K172,"")</f>
      </c>
      <c r="O172"/>
      <c r="P172"/>
      <c r="Q172"/>
      <c r="R172"/>
      <c r="S172"/>
      <c r="T172"/>
    </row>
    <row r="173">
      <c r="A173" t="inlineStr">
        <is>
          <t xml:space="preserve">HTC-50106000000257</t>
        </is>
      </c>
      <c r="B173" t="inlineStr">
        <is>
          <t xml:space="preserve">Ático Carretera de lomas de marbella. Atico en carretera lomas de marbella</t>
        </is>
      </c>
      <c r="C173" t="inlineStr">
        <is>
          <t xml:space="preserve">Marbella</t>
        </is>
      </c>
      <c r="D173">
        <v>1065000</v>
      </c>
      <c r="E173" t="inlineStr">
        <is>
          <t xml:space="preserve">197.00</t>
        </is>
      </c>
      <c r="F173">
        <v>5406.0913705584</v>
      </c>
      <c r="G173">
        <f>IFERROR(INDEX(04_Area_Stats!$D$5:$D$999,MATCH(C173,04_Area_Stats!$A$5:$A$999,0)),"")</f>
      </c>
      <c r="H173">
        <f>IFERROR(ROUND(D173*(03_Assumptions!$B$7+03_Assumptions!$B$8),0),"")</f>
      </c>
      <c r="I173">
        <f>IFERROR(ROUND(E173*G173*03_Assumptions!$B$38-D173-H173,0),"")</f>
      </c>
      <c r="J173"/>
      <c r="K173">
        <f>IFERROR(D173+H173+IF(J173="",MAX(I173,0),J173),"")</f>
      </c>
      <c r="L173">
        <f>IFERROR(K173/E173,"")</f>
      </c>
      <c r="M173">
        <f>IFERROR(ROUND(E173*G173-K173,0),"")</f>
      </c>
      <c r="N173">
        <f>IFERROR(M173/K173,"")</f>
      </c>
      <c r="O173"/>
      <c r="P173"/>
      <c r="Q173"/>
      <c r="R173" t="inlineStr">
        <is>
          <t xml:space="preserve">ático</t>
        </is>
      </c>
      <c r="S173"/>
      <c r="T173"/>
    </row>
    <row r="174">
      <c r="A174" t="inlineStr">
        <is>
          <t xml:space="preserve">YAE-jht::real-estate::42738-112360561</t>
        </is>
      </c>
      <c r="B174" t="inlineStr">
        <is>
          <t xml:space="preserve">Ático en venta, Nueva Andalucía en Nueva Andalucía en Marbella</t>
        </is>
      </c>
      <c r="C174" t="inlineStr">
        <is>
          <t xml:space="preserve">Marbella</t>
        </is>
      </c>
      <c r="D174">
        <v>1375000</v>
      </c>
      <c r="E174" t="inlineStr">
        <is>
          <t xml:space="preserve">196.00</t>
        </is>
      </c>
      <c r="F174">
        <v>7015.306122449</v>
      </c>
      <c r="G174">
        <f>IFERROR(INDEX(04_Area_Stats!$D$5:$D$999,MATCH(C174,04_Area_Stats!$A$5:$A$999,0)),"")</f>
      </c>
      <c r="H174">
        <f>IFERROR(ROUND(D174*(03_Assumptions!$B$7+03_Assumptions!$B$8),0),"")</f>
      </c>
      <c r="I174">
        <f>IFERROR(ROUND(E174*G174*03_Assumptions!$B$38-D174-H174,0),"")</f>
      </c>
      <c r="J174"/>
      <c r="K174">
        <f>IFERROR(D174+H174+IF(J174="",MAX(I174,0),J174),"")</f>
      </c>
      <c r="L174">
        <f>IFERROR(K174/E174,"")</f>
      </c>
      <c r="M174">
        <f>IFERROR(ROUND(E174*G174-K174,0),"")</f>
      </c>
      <c r="N174">
        <f>IFERROR(M174/K174,"")</f>
      </c>
      <c r="O174" t="inlineStr">
        <is>
          <t xml:space="preserve">COSMETIC</t>
        </is>
      </c>
      <c r="P174"/>
      <c r="Q174"/>
      <c r="R174"/>
      <c r="S174"/>
      <c r="T174" t="inlineStr">
        <is>
          <t xml:space="preserve">Good</t>
        </is>
      </c>
    </row>
    <row r="175">
      <c r="A175" t="inlineStr">
        <is>
          <t xml:space="preserve">YAE-jht::real-estate::63542-112310642</t>
        </is>
      </c>
      <c r="B175" t="inlineStr">
        <is>
          <t xml:space="preserve">Ático en venta en calle Las Ventasnva Andalucia, Nueva Andalucía en Nueva Andalucía en Marbella</t>
        </is>
      </c>
      <c r="C175" t="inlineStr">
        <is>
          <t xml:space="preserve">Marbella</t>
        </is>
      </c>
      <c r="D175">
        <v>1375000</v>
      </c>
      <c r="E175" t="inlineStr">
        <is>
          <t xml:space="preserve">196.00</t>
        </is>
      </c>
      <c r="F175">
        <v>7015.306122449</v>
      </c>
      <c r="G175">
        <f>IFERROR(INDEX(04_Area_Stats!$D$5:$D$999,MATCH(C175,04_Area_Stats!$A$5:$A$999,0)),"")</f>
      </c>
      <c r="H175">
        <f>IFERROR(ROUND(D175*(03_Assumptions!$B$7+03_Assumptions!$B$8),0),"")</f>
      </c>
      <c r="I175">
        <f>IFERROR(ROUND(E175*G175*03_Assumptions!$B$38-D175-H175,0),"")</f>
      </c>
      <c r="J175"/>
      <c r="K175">
        <f>IFERROR(D175+H175+IF(J175="",MAX(I175,0),J175),"")</f>
      </c>
      <c r="L175">
        <f>IFERROR(K175/E175,"")</f>
      </c>
      <c r="M175">
        <f>IFERROR(ROUND(E175*G175-K175,0),"")</f>
      </c>
      <c r="N175">
        <f>IFERROR(M175/K175,"")</f>
      </c>
      <c r="O175"/>
      <c r="P175"/>
      <c r="Q175"/>
      <c r="R175"/>
      <c r="S175" t="inlineStr">
        <is>
          <t xml:space="preserve">Y</t>
        </is>
      </c>
      <c r="T175"/>
    </row>
    <row r="176">
      <c r="A176" t="inlineStr">
        <is>
          <t xml:space="preserve">HTC-54079000000119</t>
        </is>
      </c>
      <c r="B176" t="inlineStr">
        <is>
          <t xml:space="preserve">Piso en Ricardo Soriano</t>
        </is>
      </c>
      <c r="C176" t="inlineStr">
        <is>
          <t xml:space="preserve">Marbella</t>
        </is>
      </c>
      <c r="D176">
        <v>779500</v>
      </c>
      <c r="E176" t="inlineStr">
        <is>
          <t xml:space="preserve">195.00</t>
        </is>
      </c>
      <c r="F176">
        <v>3997.4358974359</v>
      </c>
      <c r="G176">
        <f>IFERROR(INDEX(04_Area_Stats!$D$5:$D$999,MATCH(C176,04_Area_Stats!$A$5:$A$999,0)),"")</f>
      </c>
      <c r="H176">
        <f>IFERROR(ROUND(D176*(03_Assumptions!$B$7+03_Assumptions!$B$8),0),"")</f>
      </c>
      <c r="I176">
        <f>IFERROR(ROUND(E176*G176*03_Assumptions!$B$38-D176-H176,0),"")</f>
      </c>
      <c r="J176"/>
      <c r="K176">
        <f>IFERROR(D176+H176+IF(J176="",MAX(I176,0),J176),"")</f>
      </c>
      <c r="L176">
        <f>IFERROR(K176/E176,"")</f>
      </c>
      <c r="M176">
        <f>IFERROR(ROUND(E176*G176-K176,0),"")</f>
      </c>
      <c r="N176">
        <f>IFERROR(M176/K176,"")</f>
      </c>
      <c r="O176"/>
      <c r="P176"/>
      <c r="Q176"/>
      <c r="R176"/>
      <c r="S176"/>
      <c r="T176"/>
    </row>
    <row r="177">
      <c r="A177" t="inlineStr">
        <is>
          <t xml:space="preserve">HTC-52417000000353</t>
        </is>
      </c>
      <c r="B177" t="inlineStr">
        <is>
          <t xml:space="preserve">Piso Urbanización el rodeo. Exclusivo apartamento en primera línea de playa en puerto banús,</t>
        </is>
      </c>
      <c r="C177" t="inlineStr">
        <is>
          <t xml:space="preserve">Marbella</t>
        </is>
      </c>
      <c r="D177">
        <v>1200000</v>
      </c>
      <c r="E177" t="inlineStr">
        <is>
          <t xml:space="preserve">195.00</t>
        </is>
      </c>
      <c r="F177">
        <v>6153.8461538462</v>
      </c>
      <c r="G177">
        <f>IFERROR(INDEX(04_Area_Stats!$D$5:$D$999,MATCH(C177,04_Area_Stats!$A$5:$A$999,0)),"")</f>
      </c>
      <c r="H177">
        <f>IFERROR(ROUND(D177*(03_Assumptions!$B$7+03_Assumptions!$B$8),0),"")</f>
      </c>
      <c r="I177">
        <f>IFERROR(ROUND(E177*G177*03_Assumptions!$B$38-D177-H177,0),"")</f>
      </c>
      <c r="J177"/>
      <c r="K177">
        <f>IFERROR(D177+H177+IF(J177="",MAX(I177,0),J177),"")</f>
      </c>
      <c r="L177">
        <f>IFERROR(K177/E177,"")</f>
      </c>
      <c r="M177">
        <f>IFERROR(ROUND(E177*G177-K177,0),"")</f>
      </c>
      <c r="N177">
        <f>IFERROR(M177/K177,"")</f>
      </c>
      <c r="O177"/>
      <c r="P177"/>
      <c r="Q177"/>
      <c r="R177"/>
      <c r="S177"/>
      <c r="T177"/>
    </row>
    <row r="178">
      <c r="A178" t="inlineStr">
        <is>
          <t xml:space="preserve">IDL-112387529</t>
        </is>
      </c>
      <c r="B178" t="inlineStr">
        <is>
          <t xml:space="preserve">Terraced house in Urbanizacion Linda Vista Playa, 1 f, Linda Vista-Nueva Alcántara-Cortijo Blanco, Marbella</t>
        </is>
      </c>
      <c r="C178" t="inlineStr">
        <is>
          <t xml:space="preserve">Marbella</t>
        </is>
      </c>
      <c r="D178">
        <v>950000</v>
      </c>
      <c r="E178" t="inlineStr">
        <is>
          <t xml:space="preserve">195.00</t>
        </is>
      </c>
      <c r="F178">
        <v>4871.7948717949</v>
      </c>
      <c r="G178">
        <f>IFERROR(INDEX(04_Area_Stats!$D$5:$D$999,MATCH(C178,04_Area_Stats!$A$5:$A$999,0)),"")</f>
      </c>
      <c r="H178">
        <f>IFERROR(ROUND(D178*(03_Assumptions!$B$7+03_Assumptions!$B$8),0),"")</f>
      </c>
      <c r="I178">
        <f>IFERROR(ROUND(E178*G178*03_Assumptions!$B$38-D178-H178,0),"")</f>
      </c>
      <c r="J178"/>
      <c r="K178">
        <f>IFERROR(D178+H178+IF(J178="",MAX(I178,0),J178),"")</f>
      </c>
      <c r="L178">
        <f>IFERROR(K178/E178,"")</f>
      </c>
      <c r="M178">
        <f>IFERROR(ROUND(E178*G178-K178,0),"")</f>
      </c>
      <c r="N178">
        <f>IFERROR(M178/K178,"")</f>
      </c>
      <c r="O178"/>
      <c r="P178"/>
      <c r="Q178"/>
      <c r="R178"/>
      <c r="S178"/>
      <c r="T178"/>
    </row>
    <row r="179">
      <c r="A179" t="inlineStr">
        <is>
          <t xml:space="preserve">HTC-23972000001865</t>
        </is>
      </c>
      <c r="B179" t="inlineStr">
        <is>
          <t xml:space="preserve">Piso Avenida jardines de las golondrinas. Apartamento en elviria playa</t>
        </is>
      </c>
      <c r="C179" t="inlineStr">
        <is>
          <t xml:space="preserve">Marbella</t>
        </is>
      </c>
      <c r="D179">
        <v>895000</v>
      </c>
      <c r="E179" t="inlineStr">
        <is>
          <t xml:space="preserve">194.00</t>
        </is>
      </c>
      <c r="F179">
        <v>4613.4020618557</v>
      </c>
      <c r="G179">
        <f>IFERROR(INDEX(04_Area_Stats!$D$5:$D$999,MATCH(C179,04_Area_Stats!$A$5:$A$999,0)),"")</f>
      </c>
      <c r="H179">
        <f>IFERROR(ROUND(D179*(03_Assumptions!$B$7+03_Assumptions!$B$8),0),"")</f>
      </c>
      <c r="I179">
        <f>IFERROR(ROUND(E179*G179*03_Assumptions!$B$38-D179-H179,0),"")</f>
      </c>
      <c r="J179"/>
      <c r="K179">
        <f>IFERROR(D179+H179+IF(J179="",MAX(I179,0),J179),"")</f>
      </c>
      <c r="L179">
        <f>IFERROR(K179/E179,"")</f>
      </c>
      <c r="M179">
        <f>IFERROR(ROUND(E179*G179-K179,0),"")</f>
      </c>
      <c r="N179">
        <f>IFERROR(M179/K179,"")</f>
      </c>
      <c r="O179"/>
      <c r="P179"/>
      <c r="Q179"/>
      <c r="R179"/>
      <c r="S179"/>
      <c r="T179"/>
    </row>
    <row r="180">
      <c r="A180" t="inlineStr">
        <is>
          <t xml:space="preserve">YAE-jht::real-estate::91389-112357467</t>
        </is>
      </c>
      <c r="B180" t="inlineStr">
        <is>
          <t xml:space="preserve">Piso en venta, Puerto Banús en Nueva Andalucía en Marbella</t>
        </is>
      </c>
      <c r="C180" t="inlineStr">
        <is>
          <t xml:space="preserve">Marbella</t>
        </is>
      </c>
      <c r="D180">
        <v>1600000</v>
      </c>
      <c r="E180" t="inlineStr">
        <is>
          <t xml:space="preserve">192.00</t>
        </is>
      </c>
      <c r="F180">
        <v>8333.3333333333</v>
      </c>
      <c r="G180">
        <f>IFERROR(INDEX(04_Area_Stats!$D$5:$D$999,MATCH(C180,04_Area_Stats!$A$5:$A$999,0)),"")</f>
      </c>
      <c r="H180">
        <f>IFERROR(ROUND(D180*(03_Assumptions!$B$7+03_Assumptions!$B$8),0),"")</f>
      </c>
      <c r="I180">
        <f>IFERROR(ROUND(E180*G180*03_Assumptions!$B$38-D180-H180,0),"")</f>
      </c>
      <c r="J180"/>
      <c r="K180">
        <f>IFERROR(D180+H180+IF(J180="",MAX(I180,0),J180),"")</f>
      </c>
      <c r="L180">
        <f>IFERROR(K180/E180,"")</f>
      </c>
      <c r="M180">
        <f>IFERROR(ROUND(E180*G180-K180,0),"")</f>
      </c>
      <c r="N180">
        <f>IFERROR(M180/K180,"")</f>
      </c>
      <c r="O180"/>
      <c r="P180"/>
      <c r="Q180"/>
      <c r="R180"/>
      <c r="S180" t="inlineStr">
        <is>
          <t xml:space="preserve">Y</t>
        </is>
      </c>
      <c r="T180"/>
    </row>
    <row r="181">
      <c r="A181" t="inlineStr">
        <is>
          <t xml:space="preserve">YAE-jht::real-estate::63654-112334041</t>
        </is>
      </c>
      <c r="B181" t="inlineStr">
        <is>
          <t xml:space="preserve">Dúplex en venta en avenida De Los Alisos, Cabopino-Artola en Elviria-Cabopino en Marbella</t>
        </is>
      </c>
      <c r="C181" t="inlineStr">
        <is>
          <t xml:space="preserve">Marbella</t>
        </is>
      </c>
      <c r="D181">
        <v>2200000</v>
      </c>
      <c r="E181" t="inlineStr">
        <is>
          <t xml:space="preserve">190.00</t>
        </is>
      </c>
      <c r="F181">
        <v>11578.947368421</v>
      </c>
      <c r="G181">
        <f>IFERROR(INDEX(04_Area_Stats!$D$5:$D$999,MATCH(C181,04_Area_Stats!$A$5:$A$999,0)),"")</f>
      </c>
      <c r="H181">
        <f>IFERROR(ROUND(D181*(03_Assumptions!$B$7+03_Assumptions!$B$8),0),"")</f>
      </c>
      <c r="I181">
        <f>IFERROR(ROUND(E181*G181*03_Assumptions!$B$38-D181-H181,0),"")</f>
      </c>
      <c r="J181"/>
      <c r="K181">
        <f>IFERROR(D181+H181+IF(J181="",MAX(I181,0),J181),"")</f>
      </c>
      <c r="L181">
        <f>IFERROR(K181/E181,"")</f>
      </c>
      <c r="M181">
        <f>IFERROR(ROUND(E181*G181-K181,0),"")</f>
      </c>
      <c r="N181">
        <f>IFERROR(M181/K181,"")</f>
      </c>
      <c r="O181"/>
      <c r="P181"/>
      <c r="Q181"/>
      <c r="R181"/>
      <c r="S181"/>
      <c r="T181"/>
    </row>
    <row r="182">
      <c r="A182" t="inlineStr">
        <is>
          <t xml:space="preserve">YAE-jht::real-estate::87643-112388573</t>
        </is>
      </c>
      <c r="B182" t="inlineStr">
        <is>
          <t xml:space="preserve">Piso en venta, Río Real en Rio Real-Los Monteros en Marbella</t>
        </is>
      </c>
      <c r="C182" t="inlineStr">
        <is>
          <t xml:space="preserve">Marbella</t>
        </is>
      </c>
      <c r="D182">
        <v>2450000</v>
      </c>
      <c r="E182" t="inlineStr">
        <is>
          <t xml:space="preserve">190.00</t>
        </is>
      </c>
      <c r="F182">
        <v>12894.736842105</v>
      </c>
      <c r="G182">
        <f>IFERROR(INDEX(04_Area_Stats!$D$5:$D$999,MATCH(C182,04_Area_Stats!$A$5:$A$999,0)),"")</f>
      </c>
      <c r="H182">
        <f>IFERROR(ROUND(D182*(03_Assumptions!$B$7+03_Assumptions!$B$8),0),"")</f>
      </c>
      <c r="I182">
        <f>IFERROR(ROUND(E182*G182*03_Assumptions!$B$38-D182-H182,0),"")</f>
      </c>
      <c r="J182"/>
      <c r="K182">
        <f>IFERROR(D182+H182+IF(J182="",MAX(I182,0),J182),"")</f>
      </c>
      <c r="L182">
        <f>IFERROR(K182/E182,"")</f>
      </c>
      <c r="M182">
        <f>IFERROR(ROUND(E182*G182-K182,0),"")</f>
      </c>
      <c r="N182">
        <f>IFERROR(M182/K182,"")</f>
      </c>
      <c r="O182"/>
      <c r="P182"/>
      <c r="Q182"/>
      <c r="R182"/>
      <c r="S182"/>
      <c r="T182" t="inlineStr">
        <is>
          <t xml:space="preserve">Renovated</t>
        </is>
      </c>
    </row>
    <row r="183">
      <c r="A183" t="inlineStr">
        <is>
          <t xml:space="preserve">IDL-112388573</t>
        </is>
      </c>
      <c r="B183" t="inlineStr">
        <is>
          <t xml:space="preserve">Flat / apartment in Urbanización Golf Río Real, Rio Real, Marbella</t>
        </is>
      </c>
      <c r="C183" t="inlineStr">
        <is>
          <t xml:space="preserve">Marbella</t>
        </is>
      </c>
      <c r="D183">
        <v>2450000</v>
      </c>
      <c r="E183" t="inlineStr">
        <is>
          <t xml:space="preserve">190.00</t>
        </is>
      </c>
      <c r="F183">
        <v>12894.736842105</v>
      </c>
      <c r="G183">
        <f>IFERROR(INDEX(04_Area_Stats!$D$5:$D$999,MATCH(C183,04_Area_Stats!$A$5:$A$999,0)),"")</f>
      </c>
      <c r="H183">
        <f>IFERROR(ROUND(D183*(03_Assumptions!$B$7+03_Assumptions!$B$8),0),"")</f>
      </c>
      <c r="I183">
        <f>IFERROR(ROUND(E183*G183*03_Assumptions!$B$38-D183-H183,0),"")</f>
      </c>
      <c r="J183"/>
      <c r="K183">
        <f>IFERROR(D183+H183+IF(J183="",MAX(I183,0),J183),"")</f>
      </c>
      <c r="L183">
        <f>IFERROR(K183/E183,"")</f>
      </c>
      <c r="M183">
        <f>IFERROR(ROUND(E183*G183-K183,0),"")</f>
      </c>
      <c r="N183">
        <f>IFERROR(M183/K183,"")</f>
      </c>
      <c r="O183"/>
      <c r="P183"/>
      <c r="Q183"/>
      <c r="R183" t="inlineStr">
        <is>
          <t xml:space="preserve">1</t>
        </is>
      </c>
      <c r="S183" t="inlineStr">
        <is>
          <t xml:space="preserve">Y</t>
        </is>
      </c>
      <c r="T183" t="inlineStr">
        <is>
          <t xml:space="preserve">Renovated</t>
        </is>
      </c>
    </row>
    <row r="184">
      <c r="A184" t="inlineStr">
        <is>
          <t xml:space="preserve">HTC-23526000001162</t>
        </is>
      </c>
      <c r="B184" t="inlineStr">
        <is>
          <t xml:space="preserve">Ático en Calle manuel gonzález portilla 3v. Salvia: spectacular new project close to the beach in san pedro</t>
        </is>
      </c>
      <c r="C184" t="inlineStr">
        <is>
          <t xml:space="preserve">Marbella</t>
        </is>
      </c>
      <c r="D184">
        <v>1150000</v>
      </c>
      <c r="E184" t="inlineStr">
        <is>
          <t xml:space="preserve">189.00</t>
        </is>
      </c>
      <c r="F184">
        <v>6084.6560846561</v>
      </c>
      <c r="G184">
        <f>IFERROR(INDEX(04_Area_Stats!$D$5:$D$999,MATCH(C184,04_Area_Stats!$A$5:$A$999,0)),"")</f>
      </c>
      <c r="H184">
        <f>IFERROR(ROUND(D184*(03_Assumptions!$B$7+03_Assumptions!$B$8),0),"")</f>
      </c>
      <c r="I184">
        <f>IFERROR(ROUND(E184*G184*03_Assumptions!$B$38-D184-H184,0),"")</f>
      </c>
      <c r="J184"/>
      <c r="K184">
        <f>IFERROR(D184+H184+IF(J184="",MAX(I184,0),J184),"")</f>
      </c>
      <c r="L184">
        <f>IFERROR(K184/E184,"")</f>
      </c>
      <c r="M184">
        <f>IFERROR(ROUND(E184*G184-K184,0),"")</f>
      </c>
      <c r="N184">
        <f>IFERROR(M184/K184,"")</f>
      </c>
      <c r="O184"/>
      <c r="P184"/>
      <c r="Q184"/>
      <c r="R184"/>
      <c r="S184"/>
      <c r="T184" t="inlineStr">
        <is>
          <t xml:space="preserve">New build</t>
        </is>
      </c>
    </row>
    <row r="185">
      <c r="A185" t="inlineStr">
        <is>
          <t xml:space="preserve">YAE-jht::real-estate::90143-112342056</t>
        </is>
      </c>
      <c r="B185" t="inlineStr">
        <is>
          <t xml:space="preserve">Piso en venta en calle Bunker, Bahía de Marbella en Rio Real-Los Monteros en Marbella</t>
        </is>
      </c>
      <c r="C185" t="inlineStr">
        <is>
          <t xml:space="preserve">Marbella</t>
        </is>
      </c>
      <c r="D185">
        <v>1395000</v>
      </c>
      <c r="E185" t="inlineStr">
        <is>
          <t xml:space="preserve">188.00</t>
        </is>
      </c>
      <c r="F185">
        <v>7420.2127659574</v>
      </c>
      <c r="G185">
        <f>IFERROR(INDEX(04_Area_Stats!$D$5:$D$999,MATCH(C185,04_Area_Stats!$A$5:$A$999,0)),"")</f>
      </c>
      <c r="H185">
        <f>IFERROR(ROUND(D185*(03_Assumptions!$B$7+03_Assumptions!$B$8),0),"")</f>
      </c>
      <c r="I185">
        <f>IFERROR(ROUND(E185*G185*03_Assumptions!$B$38-D185-H185,0),"")</f>
      </c>
      <c r="J185"/>
      <c r="K185">
        <f>IFERROR(D185+H185+IF(J185="",MAX(I185,0),J185),"")</f>
      </c>
      <c r="L185">
        <f>IFERROR(K185/E185,"")</f>
      </c>
      <c r="M185">
        <f>IFERROR(ROUND(E185*G185-K185,0),"")</f>
      </c>
      <c r="N185">
        <f>IFERROR(M185/K185,"")</f>
      </c>
      <c r="O185"/>
      <c r="P185"/>
      <c r="Q185"/>
      <c r="R185"/>
      <c r="S185"/>
      <c r="T185"/>
    </row>
    <row r="186">
      <c r="A186" t="inlineStr">
        <is>
          <t xml:space="preserve">YAE-jht::real-estate::92714-112361751</t>
        </is>
      </c>
      <c r="B186" t="inlineStr">
        <is>
          <t xml:space="preserve">Piso en venta, Nueva Andalucía en Nueva Andalucía en Marbella</t>
        </is>
      </c>
      <c r="C186" t="inlineStr">
        <is>
          <t xml:space="preserve">Marbella</t>
        </is>
      </c>
      <c r="D186">
        <v>1950000</v>
      </c>
      <c r="E186" t="inlineStr">
        <is>
          <t xml:space="preserve">188.00</t>
        </is>
      </c>
      <c r="F186">
        <v>10372.340425532</v>
      </c>
      <c r="G186">
        <f>IFERROR(INDEX(04_Area_Stats!$D$5:$D$999,MATCH(C186,04_Area_Stats!$A$5:$A$999,0)),"")</f>
      </c>
      <c r="H186">
        <f>IFERROR(ROUND(D186*(03_Assumptions!$B$7+03_Assumptions!$B$8),0),"")</f>
      </c>
      <c r="I186">
        <f>IFERROR(ROUND(E186*G186*03_Assumptions!$B$38-D186-H186,0),"")</f>
      </c>
      <c r="J186"/>
      <c r="K186">
        <f>IFERROR(D186+H186+IF(J186="",MAX(I186,0),J186),"")</f>
      </c>
      <c r="L186">
        <f>IFERROR(K186/E186,"")</f>
      </c>
      <c r="M186">
        <f>IFERROR(ROUND(E186*G186-K186,0),"")</f>
      </c>
      <c r="N186">
        <f>IFERROR(M186/K186,"")</f>
      </c>
      <c r="O186"/>
      <c r="P186"/>
      <c r="Q186"/>
      <c r="R186"/>
      <c r="S186"/>
      <c r="T186" t="inlineStr">
        <is>
          <t xml:space="preserve">Good</t>
        </is>
      </c>
    </row>
    <row r="187">
      <c r="A187" t="inlineStr">
        <is>
          <t xml:space="preserve">YAE-jht::real-estate::51161-112376662</t>
        </is>
      </c>
      <c r="B187" t="inlineStr">
        <is>
          <t xml:space="preserve">Piso en venta, Puente Romano en Nagüeles-Milla de Oro en Marbella</t>
        </is>
      </c>
      <c r="C187" t="inlineStr">
        <is>
          <t xml:space="preserve">Marbella</t>
        </is>
      </c>
      <c r="D187">
        <v>4650000</v>
      </c>
      <c r="E187" t="inlineStr">
        <is>
          <t xml:space="preserve">188.00</t>
        </is>
      </c>
      <c r="F187">
        <v>24734.042553191</v>
      </c>
      <c r="G187">
        <f>IFERROR(INDEX(04_Area_Stats!$D$5:$D$999,MATCH(C187,04_Area_Stats!$A$5:$A$999,0)),"")</f>
      </c>
      <c r="H187">
        <f>IFERROR(ROUND(D187*(03_Assumptions!$B$7+03_Assumptions!$B$8),0),"")</f>
      </c>
      <c r="I187">
        <f>IFERROR(ROUND(E187*G187*03_Assumptions!$B$38-D187-H187,0),"")</f>
      </c>
      <c r="J187"/>
      <c r="K187">
        <f>IFERROR(D187+H187+IF(J187="",MAX(I187,0),J187),"")</f>
      </c>
      <c r="L187">
        <f>IFERROR(K187/E187,"")</f>
      </c>
      <c r="M187">
        <f>IFERROR(ROUND(E187*G187-K187,0),"")</f>
      </c>
      <c r="N187">
        <f>IFERROR(M187/K187,"")</f>
      </c>
      <c r="O187"/>
      <c r="P187"/>
      <c r="Q187"/>
      <c r="R187"/>
      <c r="S187"/>
      <c r="T187"/>
    </row>
    <row r="188">
      <c r="A188" t="inlineStr">
        <is>
          <t xml:space="preserve">YAE-jht::real-estate::90143-112342129</t>
        </is>
      </c>
      <c r="B188" t="inlineStr">
        <is>
          <t xml:space="preserve">Piso en venta en calle Romano, Puente Romano en Nagüeles-Milla de Oro en Marbella</t>
        </is>
      </c>
      <c r="C188" t="inlineStr">
        <is>
          <t xml:space="preserve">Marbella</t>
        </is>
      </c>
      <c r="D188">
        <v>4650000</v>
      </c>
      <c r="E188" t="inlineStr">
        <is>
          <t xml:space="preserve">188.00</t>
        </is>
      </c>
      <c r="F188">
        <v>24734.042553191</v>
      </c>
      <c r="G188">
        <f>IFERROR(INDEX(04_Area_Stats!$D$5:$D$999,MATCH(C188,04_Area_Stats!$A$5:$A$999,0)),"")</f>
      </c>
      <c r="H188">
        <f>IFERROR(ROUND(D188*(03_Assumptions!$B$7+03_Assumptions!$B$8),0),"")</f>
      </c>
      <c r="I188">
        <f>IFERROR(ROUND(E188*G188*03_Assumptions!$B$38-D188-H188,0),"")</f>
      </c>
      <c r="J188"/>
      <c r="K188">
        <f>IFERROR(D188+H188+IF(J188="",MAX(I188,0),J188),"")</f>
      </c>
      <c r="L188">
        <f>IFERROR(K188/E188,"")</f>
      </c>
      <c r="M188">
        <f>IFERROR(ROUND(E188*G188-K188,0),"")</f>
      </c>
      <c r="N188">
        <f>IFERROR(M188/K188,"")</f>
      </c>
      <c r="O188"/>
      <c r="P188"/>
      <c r="Q188"/>
      <c r="R188"/>
      <c r="S188"/>
      <c r="T188" t="inlineStr">
        <is>
          <t xml:space="preserve">Good</t>
        </is>
      </c>
    </row>
    <row r="189">
      <c r="A189" t="inlineStr">
        <is>
          <t xml:space="preserve">HTC-23526000001085</t>
        </is>
      </c>
      <c r="B189" t="inlineStr">
        <is>
          <t xml:space="preserve">Planta baja en Elviria. Planta baja con jardín zew elviria west vive en armonía entre</t>
        </is>
      </c>
      <c r="C189" t="inlineStr">
        <is>
          <t xml:space="preserve">Marbella</t>
        </is>
      </c>
      <c r="D189">
        <v>840000</v>
      </c>
      <c r="E189" t="inlineStr">
        <is>
          <t xml:space="preserve">187.00</t>
        </is>
      </c>
      <c r="F189">
        <v>4491.9786096257</v>
      </c>
      <c r="G189">
        <f>IFERROR(INDEX(04_Area_Stats!$D$5:$D$999,MATCH(C189,04_Area_Stats!$A$5:$A$999,0)),"")</f>
      </c>
      <c r="H189">
        <f>IFERROR(ROUND(D189*(03_Assumptions!$B$7+03_Assumptions!$B$8),0),"")</f>
      </c>
      <c r="I189">
        <f>IFERROR(ROUND(E189*G189*03_Assumptions!$B$38-D189-H189,0),"")</f>
      </c>
      <c r="J189"/>
      <c r="K189">
        <f>IFERROR(D189+H189+IF(J189="",MAX(I189,0),J189),"")</f>
      </c>
      <c r="L189">
        <f>IFERROR(K189/E189,"")</f>
      </c>
      <c r="M189">
        <f>IFERROR(ROUND(E189*G189-K189,0),"")</f>
      </c>
      <c r="N189">
        <f>IFERROR(M189/K189,"")</f>
      </c>
      <c r="O189"/>
      <c r="P189"/>
      <c r="Q189"/>
      <c r="R189" t="inlineStr">
        <is>
          <t xml:space="preserve">0</t>
        </is>
      </c>
      <c r="S189"/>
      <c r="T189"/>
    </row>
    <row r="190">
      <c r="A190" t="inlineStr">
        <is>
          <t xml:space="preserve">FTC-189991587</t>
        </is>
      </c>
      <c r="B190" t="inlineStr">
        <is>
          <t xml:space="preserve">Piso con piscina en Casco Antiguo</t>
        </is>
      </c>
      <c r="C190" t="inlineStr">
        <is>
          <t xml:space="preserve">Marbella</t>
        </is>
      </c>
      <c r="D190">
        <v>3050000</v>
      </c>
      <c r="E190" t="inlineStr">
        <is>
          <t xml:space="preserve">184.00</t>
        </is>
      </c>
      <c r="F190">
        <v>16576.086956522</v>
      </c>
      <c r="G190">
        <f>IFERROR(INDEX(04_Area_Stats!$D$5:$D$999,MATCH(C190,04_Area_Stats!$A$5:$A$999,0)),"")</f>
      </c>
      <c r="H190">
        <f>IFERROR(ROUND(D190*(03_Assumptions!$B$7+03_Assumptions!$B$8),0),"")</f>
      </c>
      <c r="I190">
        <f>IFERROR(ROUND(E190*G190*03_Assumptions!$B$38-D190-H190,0),"")</f>
      </c>
      <c r="J190"/>
      <c r="K190">
        <f>IFERROR(D190+H190+IF(J190="",MAX(I190,0),J190),"")</f>
      </c>
      <c r="L190">
        <f>IFERROR(K190/E190,"")</f>
      </c>
      <c r="M190">
        <f>IFERROR(ROUND(E190*G190-K190,0),"")</f>
      </c>
      <c r="N190">
        <f>IFERROR(M190/K190,"")</f>
      </c>
      <c r="O190"/>
      <c r="P190"/>
      <c r="Q190"/>
      <c r="R190"/>
      <c r="S190" t="inlineStr">
        <is>
          <t xml:space="preserve">Y</t>
        </is>
      </c>
      <c r="T190"/>
    </row>
    <row r="191">
      <c r="A191" t="inlineStr">
        <is>
          <t xml:space="preserve">HTC-59198000000006</t>
        </is>
      </c>
      <c r="B191" t="inlineStr">
        <is>
          <t xml:space="preserve">Piso en Casco Antiguo</t>
        </is>
      </c>
      <c r="C191" t="inlineStr">
        <is>
          <t xml:space="preserve">Marbella</t>
        </is>
      </c>
      <c r="D191">
        <v>3050000</v>
      </c>
      <c r="E191" t="inlineStr">
        <is>
          <t xml:space="preserve">184.00</t>
        </is>
      </c>
      <c r="F191">
        <v>16576.086956522</v>
      </c>
      <c r="G191">
        <f>IFERROR(INDEX(04_Area_Stats!$D$5:$D$999,MATCH(C191,04_Area_Stats!$A$5:$A$999,0)),"")</f>
      </c>
      <c r="H191">
        <f>IFERROR(ROUND(D191*(03_Assumptions!$B$7+03_Assumptions!$B$8),0),"")</f>
      </c>
      <c r="I191">
        <f>IFERROR(ROUND(E191*G191*03_Assumptions!$B$38-D191-H191,0),"")</f>
      </c>
      <c r="J191"/>
      <c r="K191">
        <f>IFERROR(D191+H191+IF(J191="",MAX(I191,0),J191),"")</f>
      </c>
      <c r="L191">
        <f>IFERROR(K191/E191,"")</f>
      </c>
      <c r="M191">
        <f>IFERROR(ROUND(E191*G191-K191,0),"")</f>
      </c>
      <c r="N191">
        <f>IFERROR(M191/K191,"")</f>
      </c>
      <c r="O191"/>
      <c r="P191"/>
      <c r="Q191"/>
      <c r="R191"/>
      <c r="S191"/>
      <c r="T191"/>
    </row>
    <row r="192">
      <c r="A192" t="inlineStr">
        <is>
          <t xml:space="preserve">IDL-112386798</t>
        </is>
      </c>
      <c r="B192" t="inlineStr">
        <is>
          <t xml:space="preserve">Semi-detached house in Calle Tulipán, Torreblanca del Sol, Fuengirola</t>
        </is>
      </c>
      <c r="C192" t="inlineStr">
        <is>
          <t xml:space="preserve">Fuengirola</t>
        </is>
      </c>
      <c r="D192">
        <v>649000</v>
      </c>
      <c r="E192" t="inlineStr">
        <is>
          <t xml:space="preserve">200.00</t>
        </is>
      </c>
      <c r="F192">
        <v>3245</v>
      </c>
      <c r="G192">
        <f>IFERROR(INDEX(04_Area_Stats!$D$5:$D$999,MATCH(C192,04_Area_Stats!$A$5:$A$999,0)),"")</f>
      </c>
      <c r="H192">
        <f>IFERROR(ROUND(D192*(03_Assumptions!$B$7+03_Assumptions!$B$8),0),"")</f>
      </c>
      <c r="I192">
        <f>IFERROR(ROUND(E192*G192*03_Assumptions!$B$38-D192-H192,0),"")</f>
      </c>
      <c r="J192"/>
      <c r="K192">
        <f>IFERROR(D192+H192+IF(J192="",MAX(I192,0),J192),"")</f>
      </c>
      <c r="L192">
        <f>IFERROR(K192/E192,"")</f>
      </c>
      <c r="M192">
        <f>IFERROR(ROUND(E192*G192-K192,0),"")</f>
      </c>
      <c r="N192">
        <f>IFERROR(M192/K192,"")</f>
      </c>
      <c r="O192"/>
      <c r="P192"/>
      <c r="Q192"/>
      <c r="R192"/>
      <c r="S192"/>
      <c r="T192"/>
    </row>
    <row r="193">
      <c r="A193" t="inlineStr">
        <is>
          <t xml:space="preserve">HTC-27575000001697</t>
        </is>
      </c>
      <c r="B193" t="inlineStr">
        <is>
          <t xml:space="preserve">Ático en Aloha. Ático dúplex reformado en nueva andalucía</t>
        </is>
      </c>
      <c r="C193" t="inlineStr">
        <is>
          <t xml:space="preserve">Marbella</t>
        </is>
      </c>
      <c r="D193">
        <v>699000</v>
      </c>
      <c r="E193" t="inlineStr">
        <is>
          <t xml:space="preserve">183.00</t>
        </is>
      </c>
      <c r="F193">
        <v>3819.6721311475</v>
      </c>
      <c r="G193">
        <f>IFERROR(INDEX(04_Area_Stats!$D$5:$D$999,MATCH(C193,04_Area_Stats!$A$5:$A$999,0)),"")</f>
      </c>
      <c r="H193">
        <f>IFERROR(ROUND(D193*(03_Assumptions!$B$7+03_Assumptions!$B$8),0),"")</f>
      </c>
      <c r="I193">
        <f>IFERROR(ROUND(E193*G193*03_Assumptions!$B$38-D193-H193,0),"")</f>
      </c>
      <c r="J193"/>
      <c r="K193">
        <f>IFERROR(D193+H193+IF(J193="",MAX(I193,0),J193),"")</f>
      </c>
      <c r="L193">
        <f>IFERROR(K193/E193,"")</f>
      </c>
      <c r="M193">
        <f>IFERROR(ROUND(E193*G193-K193,0),"")</f>
      </c>
      <c r="N193">
        <f>IFERROR(M193/K193,"")</f>
      </c>
      <c r="O193"/>
      <c r="P193"/>
      <c r="Q193"/>
      <c r="R193"/>
      <c r="S193"/>
      <c r="T193"/>
    </row>
    <row r="194">
      <c r="A194" t="inlineStr">
        <is>
          <t xml:space="preserve">YAE-jht::real-estate::70660-112354249</t>
        </is>
      </c>
      <c r="B194" t="inlineStr">
        <is>
          <t xml:space="preserve">Piso en venta, La Carolina-Guadalpín en Nagüeles-Milla de Oro en Marbella</t>
        </is>
      </c>
      <c r="C194" t="inlineStr">
        <is>
          <t xml:space="preserve">Marbella</t>
        </is>
      </c>
      <c r="D194">
        <v>2250000</v>
      </c>
      <c r="E194" t="inlineStr">
        <is>
          <t xml:space="preserve">182.00</t>
        </is>
      </c>
      <c r="F194">
        <v>12362.637362637</v>
      </c>
      <c r="G194">
        <f>IFERROR(INDEX(04_Area_Stats!$D$5:$D$999,MATCH(C194,04_Area_Stats!$A$5:$A$999,0)),"")</f>
      </c>
      <c r="H194">
        <f>IFERROR(ROUND(D194*(03_Assumptions!$B$7+03_Assumptions!$B$8),0),"")</f>
      </c>
      <c r="I194">
        <f>IFERROR(ROUND(E194*G194*03_Assumptions!$B$38-D194-H194,0),"")</f>
      </c>
      <c r="J194"/>
      <c r="K194">
        <f>IFERROR(D194+H194+IF(J194="",MAX(I194,0),J194),"")</f>
      </c>
      <c r="L194">
        <f>IFERROR(K194/E194,"")</f>
      </c>
      <c r="M194">
        <f>IFERROR(ROUND(E194*G194-K194,0),"")</f>
      </c>
      <c r="N194">
        <f>IFERROR(M194/K194,"")</f>
      </c>
      <c r="O194"/>
      <c r="P194"/>
      <c r="Q194"/>
      <c r="R194"/>
      <c r="S194"/>
      <c r="T194" t="inlineStr">
        <is>
          <t xml:space="preserve">Renovated</t>
        </is>
      </c>
    </row>
    <row r="195">
      <c r="A195" t="inlineStr">
        <is>
          <t xml:space="preserve">HTC-22179000001479</t>
        </is>
      </c>
      <c r="B195" t="inlineStr">
        <is>
          <t xml:space="preserve">Apartamento en Avenida cerro andevalo-l ma club 3. Espectacular apartamento de vanguardia totalmente renovado, situ</t>
        </is>
      </c>
      <c r="C195" t="inlineStr">
        <is>
          <t xml:space="preserve">Marbella</t>
        </is>
      </c>
      <c r="D195">
        <v>1690000</v>
      </c>
      <c r="E195" t="inlineStr">
        <is>
          <t xml:space="preserve">181.00</t>
        </is>
      </c>
      <c r="F195">
        <v>9337.0165745856</v>
      </c>
      <c r="G195">
        <f>IFERROR(INDEX(04_Area_Stats!$D$5:$D$999,MATCH(C195,04_Area_Stats!$A$5:$A$999,0)),"")</f>
      </c>
      <c r="H195">
        <f>IFERROR(ROUND(D195*(03_Assumptions!$B$7+03_Assumptions!$B$8),0),"")</f>
      </c>
      <c r="I195">
        <f>IFERROR(ROUND(E195*G195*03_Assumptions!$B$38-D195-H195,0),"")</f>
      </c>
      <c r="J195"/>
      <c r="K195">
        <f>IFERROR(D195+H195+IF(J195="",MAX(I195,0),J195),"")</f>
      </c>
      <c r="L195">
        <f>IFERROR(K195/E195,"")</f>
      </c>
      <c r="M195">
        <f>IFERROR(ROUND(E195*G195-K195,0),"")</f>
      </c>
      <c r="N195">
        <f>IFERROR(M195/K195,"")</f>
      </c>
      <c r="O195"/>
      <c r="P195"/>
      <c r="Q195"/>
      <c r="R195"/>
      <c r="S195"/>
      <c r="T195"/>
    </row>
    <row r="196">
      <c r="A196" t="inlineStr">
        <is>
          <t xml:space="preserve">HTC-22179000001488</t>
        </is>
      </c>
      <c r="B196" t="inlineStr">
        <is>
          <t xml:space="preserve">Apartamento en Avenida cerro andevalo-l ma club 3. Espectacular apartamento de vanguardia totalmente renovado, situ</t>
        </is>
      </c>
      <c r="C196" t="inlineStr">
        <is>
          <t xml:space="preserve">Marbella</t>
        </is>
      </c>
      <c r="D196">
        <v>1690000</v>
      </c>
      <c r="E196" t="inlineStr">
        <is>
          <t xml:space="preserve">181.00</t>
        </is>
      </c>
      <c r="F196">
        <v>9337.0165745856</v>
      </c>
      <c r="G196">
        <f>IFERROR(INDEX(04_Area_Stats!$D$5:$D$999,MATCH(C196,04_Area_Stats!$A$5:$A$999,0)),"")</f>
      </c>
      <c r="H196">
        <f>IFERROR(ROUND(D196*(03_Assumptions!$B$7+03_Assumptions!$B$8),0),"")</f>
      </c>
      <c r="I196">
        <f>IFERROR(ROUND(E196*G196*03_Assumptions!$B$38-D196-H196,0),"")</f>
      </c>
      <c r="J196"/>
      <c r="K196">
        <f>IFERROR(D196+H196+IF(J196="",MAX(I196,0),J196),"")</f>
      </c>
      <c r="L196">
        <f>IFERROR(K196/E196,"")</f>
      </c>
      <c r="M196">
        <f>IFERROR(ROUND(E196*G196-K196,0),"")</f>
      </c>
      <c r="N196">
        <f>IFERROR(M196/K196,"")</f>
      </c>
      <c r="O196"/>
      <c r="P196"/>
      <c r="Q196"/>
      <c r="R196"/>
      <c r="S196"/>
      <c r="T196"/>
    </row>
    <row r="197">
      <c r="A197" t="inlineStr">
        <is>
          <t xml:space="preserve">IDL-112258496</t>
        </is>
      </c>
      <c r="B197" t="inlineStr">
        <is>
          <t xml:space="preserve">Terraced house in Linda Vista-Nueva Alcántara-Cortijo Blanco, Marbella</t>
        </is>
      </c>
      <c r="C197" t="inlineStr">
        <is>
          <t xml:space="preserve">Marbella</t>
        </is>
      </c>
      <c r="D197">
        <v>865000</v>
      </c>
      <c r="E197" t="inlineStr">
        <is>
          <t xml:space="preserve">181.00</t>
        </is>
      </c>
      <c r="F197">
        <v>4779.0055248619</v>
      </c>
      <c r="G197">
        <f>IFERROR(INDEX(04_Area_Stats!$D$5:$D$999,MATCH(C197,04_Area_Stats!$A$5:$A$999,0)),"")</f>
      </c>
      <c r="H197">
        <f>IFERROR(ROUND(D197*(03_Assumptions!$B$7+03_Assumptions!$B$8),0),"")</f>
      </c>
      <c r="I197">
        <f>IFERROR(ROUND(E197*G197*03_Assumptions!$B$38-D197-H197,0),"")</f>
      </c>
      <c r="J197"/>
      <c r="K197">
        <f>IFERROR(D197+H197+IF(J197="",MAX(I197,0),J197),"")</f>
      </c>
      <c r="L197">
        <f>IFERROR(K197/E197,"")</f>
      </c>
      <c r="M197">
        <f>IFERROR(ROUND(E197*G197-K197,0),"")</f>
      </c>
      <c r="N197">
        <f>IFERROR(M197/K197,"")</f>
      </c>
      <c r="O197"/>
      <c r="P197"/>
      <c r="Q197"/>
      <c r="R197"/>
      <c r="S197"/>
      <c r="T197"/>
    </row>
    <row r="198">
      <c r="A198" t="inlineStr">
        <is>
          <t xml:space="preserve">YAE-jht::real-estate::86400-112391277</t>
        </is>
      </c>
      <c r="B198" t="inlineStr">
        <is>
          <t xml:space="preserve">Ático en venta, Alto de los Monteros en Rio Real-Los Monteros en Marbella</t>
        </is>
      </c>
      <c r="C198" t="inlineStr">
        <is>
          <t xml:space="preserve">Marbella</t>
        </is>
      </c>
      <c r="D198">
        <v>1400000</v>
      </c>
      <c r="E198" t="inlineStr">
        <is>
          <t xml:space="preserve">180.00</t>
        </is>
      </c>
      <c r="F198">
        <v>7777.7777777778</v>
      </c>
      <c r="G198">
        <f>IFERROR(INDEX(04_Area_Stats!$D$5:$D$999,MATCH(C198,04_Area_Stats!$A$5:$A$999,0)),"")</f>
      </c>
      <c r="H198">
        <f>IFERROR(ROUND(D198*(03_Assumptions!$B$7+03_Assumptions!$B$8),0),"")</f>
      </c>
      <c r="I198">
        <f>IFERROR(ROUND(E198*G198*03_Assumptions!$B$38-D198-H198,0),"")</f>
      </c>
      <c r="J198"/>
      <c r="K198">
        <f>IFERROR(D198+H198+IF(J198="",MAX(I198,0),J198),"")</f>
      </c>
      <c r="L198">
        <f>IFERROR(K198/E198,"")</f>
      </c>
      <c r="M198">
        <f>IFERROR(ROUND(E198*G198-K198,0),"")</f>
      </c>
      <c r="N198">
        <f>IFERROR(M198/K198,"")</f>
      </c>
      <c r="O198"/>
      <c r="P198"/>
      <c r="Q198"/>
      <c r="R198"/>
      <c r="S198"/>
      <c r="T198" t="inlineStr">
        <is>
          <t xml:space="preserve">Good</t>
        </is>
      </c>
    </row>
    <row r="199">
      <c r="A199" t="inlineStr">
        <is>
          <t xml:space="preserve">FTC-187017273</t>
        </is>
      </c>
      <c r="B199" t="inlineStr">
        <is>
          <t xml:space="preserve">Planta baja en HIEDRA-UR ELVIRIA, 4, Elviria</t>
        </is>
      </c>
      <c r="C199" t="inlineStr">
        <is>
          <t xml:space="preserve">Marbella</t>
        </is>
      </c>
      <c r="D199">
        <v>830000</v>
      </c>
      <c r="E199" t="inlineStr">
        <is>
          <t xml:space="preserve">177.00</t>
        </is>
      </c>
      <c r="F199">
        <v>4689.2655367232</v>
      </c>
      <c r="G199">
        <f>IFERROR(INDEX(04_Area_Stats!$D$5:$D$999,MATCH(C199,04_Area_Stats!$A$5:$A$999,0)),"")</f>
      </c>
      <c r="H199">
        <f>IFERROR(ROUND(D199*(03_Assumptions!$B$7+03_Assumptions!$B$8),0),"")</f>
      </c>
      <c r="I199">
        <f>IFERROR(ROUND(E199*G199*03_Assumptions!$B$38-D199-H199,0),"")</f>
      </c>
      <c r="J199"/>
      <c r="K199">
        <f>IFERROR(D199+H199+IF(J199="",MAX(I199,0),J199),"")</f>
      </c>
      <c r="L199">
        <f>IFERROR(K199/E199,"")</f>
      </c>
      <c r="M199">
        <f>IFERROR(ROUND(E199*G199-K199,0),"")</f>
      </c>
      <c r="N199">
        <f>IFERROR(M199/K199,"")</f>
      </c>
      <c r="O199"/>
      <c r="P199"/>
      <c r="Q199"/>
      <c r="R199"/>
      <c r="S199"/>
      <c r="T199"/>
    </row>
    <row r="200">
      <c r="A200" t="inlineStr">
        <is>
          <t xml:space="preserve">HTC-51261000001615</t>
        </is>
      </c>
      <c r="B200" t="inlineStr">
        <is>
          <t xml:space="preserve">Piso en La Carolina - Guadalpín</t>
        </is>
      </c>
      <c r="C200" t="inlineStr">
        <is>
          <t xml:space="preserve">Marbella</t>
        </is>
      </c>
      <c r="D200">
        <v>925000</v>
      </c>
      <c r="E200" t="inlineStr">
        <is>
          <t xml:space="preserve">177.00</t>
        </is>
      </c>
      <c r="F200">
        <v>5225.988700565</v>
      </c>
      <c r="G200">
        <f>IFERROR(INDEX(04_Area_Stats!$D$5:$D$999,MATCH(C200,04_Area_Stats!$A$5:$A$999,0)),"")</f>
      </c>
      <c r="H200">
        <f>IFERROR(ROUND(D200*(03_Assumptions!$B$7+03_Assumptions!$B$8),0),"")</f>
      </c>
      <c r="I200">
        <f>IFERROR(ROUND(E200*G200*03_Assumptions!$B$38-D200-H200,0),"")</f>
      </c>
      <c r="J200"/>
      <c r="K200">
        <f>IFERROR(D200+H200+IF(J200="",MAX(I200,0),J200),"")</f>
      </c>
      <c r="L200">
        <f>IFERROR(K200/E200,"")</f>
      </c>
      <c r="M200">
        <f>IFERROR(ROUND(E200*G200-K200,0),"")</f>
      </c>
      <c r="N200">
        <f>IFERROR(M200/K200,"")</f>
      </c>
      <c r="O200"/>
      <c r="P200"/>
      <c r="Q200"/>
      <c r="R200"/>
      <c r="S200"/>
      <c r="T200"/>
    </row>
    <row r="201">
      <c r="A201" t="inlineStr">
        <is>
          <t xml:space="preserve">HTC-23526000001095</t>
        </is>
      </c>
      <c r="B201" t="inlineStr">
        <is>
          <t xml:space="preserve">Planta baja en Hiedra-ur elviria 4. Planta baja con jardín zew elviria west vive en armonía entre</t>
        </is>
      </c>
      <c r="C201" t="inlineStr">
        <is>
          <t xml:space="preserve">Marbella</t>
        </is>
      </c>
      <c r="D201">
        <v>830000</v>
      </c>
      <c r="E201" t="inlineStr">
        <is>
          <t xml:space="preserve">177.00</t>
        </is>
      </c>
      <c r="F201">
        <v>4689.2655367232</v>
      </c>
      <c r="G201">
        <f>IFERROR(INDEX(04_Area_Stats!$D$5:$D$999,MATCH(C201,04_Area_Stats!$A$5:$A$999,0)),"")</f>
      </c>
      <c r="H201">
        <f>IFERROR(ROUND(D201*(03_Assumptions!$B$7+03_Assumptions!$B$8),0),"")</f>
      </c>
      <c r="I201">
        <f>IFERROR(ROUND(E201*G201*03_Assumptions!$B$38-D201-H201,0),"")</f>
      </c>
      <c r="J201"/>
      <c r="K201">
        <f>IFERROR(D201+H201+IF(J201="",MAX(I201,0),J201),"")</f>
      </c>
      <c r="L201">
        <f>IFERROR(K201/E201,"")</f>
      </c>
      <c r="M201">
        <f>IFERROR(ROUND(E201*G201-K201,0),"")</f>
      </c>
      <c r="N201">
        <f>IFERROR(M201/K201,"")</f>
      </c>
      <c r="O201"/>
      <c r="P201"/>
      <c r="Q201"/>
      <c r="R201" t="inlineStr">
        <is>
          <t xml:space="preserve">0</t>
        </is>
      </c>
      <c r="S201"/>
      <c r="T201"/>
    </row>
    <row r="202">
      <c r="A202" t="inlineStr">
        <is>
          <t xml:space="preserve">HTC-23526000001060</t>
        </is>
      </c>
      <c r="B202" t="inlineStr">
        <is>
          <t xml:space="preserve">Planta baja en Elviria. Planta baja con jardín zew elviria west vive en armonía entre</t>
        </is>
      </c>
      <c r="C202" t="inlineStr">
        <is>
          <t xml:space="preserve">Marbella</t>
        </is>
      </c>
      <c r="D202">
        <v>970000</v>
      </c>
      <c r="E202" t="inlineStr">
        <is>
          <t xml:space="preserve">177.00</t>
        </is>
      </c>
      <c r="F202">
        <v>5480.2259887006</v>
      </c>
      <c r="G202">
        <f>IFERROR(INDEX(04_Area_Stats!$D$5:$D$999,MATCH(C202,04_Area_Stats!$A$5:$A$999,0)),"")</f>
      </c>
      <c r="H202">
        <f>IFERROR(ROUND(D202*(03_Assumptions!$B$7+03_Assumptions!$B$8),0),"")</f>
      </c>
      <c r="I202">
        <f>IFERROR(ROUND(E202*G202*03_Assumptions!$B$38-D202-H202,0),"")</f>
      </c>
      <c r="J202"/>
      <c r="K202">
        <f>IFERROR(D202+H202+IF(J202="",MAX(I202,0),J202),"")</f>
      </c>
      <c r="L202">
        <f>IFERROR(K202/E202,"")</f>
      </c>
      <c r="M202">
        <f>IFERROR(ROUND(E202*G202-K202,0),"")</f>
      </c>
      <c r="N202">
        <f>IFERROR(M202/K202,"")</f>
      </c>
      <c r="O202"/>
      <c r="P202"/>
      <c r="Q202"/>
      <c r="R202" t="inlineStr">
        <is>
          <t xml:space="preserve">0</t>
        </is>
      </c>
      <c r="S202"/>
      <c r="T202"/>
    </row>
    <row r="203">
      <c r="A203" t="inlineStr">
        <is>
          <t xml:space="preserve">IDL-112393601</t>
        </is>
      </c>
      <c r="B203" t="inlineStr">
        <is>
          <t xml:space="preserve">Terraced house in Calle Eugenia de Montijo, Torreblanca del Sol, Fuengirola</t>
        </is>
      </c>
      <c r="C203" t="inlineStr">
        <is>
          <t xml:space="preserve">Fuengirola</t>
        </is>
      </c>
      <c r="D203">
        <v>525000</v>
      </c>
      <c r="E203" t="inlineStr">
        <is>
          <t xml:space="preserve">192.00</t>
        </is>
      </c>
      <c r="F203">
        <v>2734.375</v>
      </c>
      <c r="G203">
        <f>IFERROR(INDEX(04_Area_Stats!$D$5:$D$999,MATCH(C203,04_Area_Stats!$A$5:$A$999,0)),"")</f>
      </c>
      <c r="H203">
        <f>IFERROR(ROUND(D203*(03_Assumptions!$B$7+03_Assumptions!$B$8),0),"")</f>
      </c>
      <c r="I203">
        <f>IFERROR(ROUND(E203*G203*03_Assumptions!$B$38-D203-H203,0),"")</f>
      </c>
      <c r="J203"/>
      <c r="K203">
        <f>IFERROR(D203+H203+IF(J203="",MAX(I203,0),J203),"")</f>
      </c>
      <c r="L203">
        <f>IFERROR(K203/E203,"")</f>
      </c>
      <c r="M203">
        <f>IFERROR(ROUND(E203*G203-K203,0),"")</f>
      </c>
      <c r="N203">
        <f>IFERROR(M203/K203,"")</f>
      </c>
      <c r="O203"/>
      <c r="P203"/>
      <c r="Q203"/>
      <c r="R203"/>
      <c r="S203"/>
      <c r="T203"/>
    </row>
    <row r="204">
      <c r="A204" t="inlineStr">
        <is>
          <t xml:space="preserve">FTC-187017264</t>
        </is>
      </c>
      <c r="B204" t="inlineStr">
        <is>
          <t xml:space="preserve">Planta baja con piscina en Elviria</t>
        </is>
      </c>
      <c r="C204" t="inlineStr">
        <is>
          <t xml:space="preserve">Marbella</t>
        </is>
      </c>
      <c r="D204">
        <v>810000</v>
      </c>
      <c r="E204" t="inlineStr">
        <is>
          <t xml:space="preserve">175.00</t>
        </is>
      </c>
      <c r="F204">
        <v>4628.5714285714</v>
      </c>
      <c r="G204">
        <f>IFERROR(INDEX(04_Area_Stats!$D$5:$D$999,MATCH(C204,04_Area_Stats!$A$5:$A$999,0)),"")</f>
      </c>
      <c r="H204">
        <f>IFERROR(ROUND(D204*(03_Assumptions!$B$7+03_Assumptions!$B$8),0),"")</f>
      </c>
      <c r="I204">
        <f>IFERROR(ROUND(E204*G204*03_Assumptions!$B$38-D204-H204,0),"")</f>
      </c>
      <c r="J204"/>
      <c r="K204">
        <f>IFERROR(D204+H204+IF(J204="",MAX(I204,0),J204),"")</f>
      </c>
      <c r="L204">
        <f>IFERROR(K204/E204,"")</f>
      </c>
      <c r="M204">
        <f>IFERROR(ROUND(E204*G204-K204,0),"")</f>
      </c>
      <c r="N204">
        <f>IFERROR(M204/K204,"")</f>
      </c>
      <c r="O204"/>
      <c r="P204"/>
      <c r="Q204"/>
      <c r="R204"/>
      <c r="S204"/>
      <c r="T204"/>
    </row>
    <row r="205">
      <c r="A205" t="inlineStr">
        <is>
          <t xml:space="preserve">HTC-23526000001094</t>
        </is>
      </c>
      <c r="B205" t="inlineStr">
        <is>
          <t xml:space="preserve">Planta baja en Elviria. Planta baja con jardín zew elviria west vive en armonía entre</t>
        </is>
      </c>
      <c r="C205" t="inlineStr">
        <is>
          <t xml:space="preserve">Marbella</t>
        </is>
      </c>
      <c r="D205">
        <v>810000</v>
      </c>
      <c r="E205" t="inlineStr">
        <is>
          <t xml:space="preserve">175.00</t>
        </is>
      </c>
      <c r="F205">
        <v>4628.5714285714</v>
      </c>
      <c r="G205">
        <f>IFERROR(INDEX(04_Area_Stats!$D$5:$D$999,MATCH(C205,04_Area_Stats!$A$5:$A$999,0)),"")</f>
      </c>
      <c r="H205">
        <f>IFERROR(ROUND(D205*(03_Assumptions!$B$7+03_Assumptions!$B$8),0),"")</f>
      </c>
      <c r="I205">
        <f>IFERROR(ROUND(E205*G205*03_Assumptions!$B$38-D205-H205,0),"")</f>
      </c>
      <c r="J205"/>
      <c r="K205">
        <f>IFERROR(D205+H205+IF(J205="",MAX(I205,0),J205),"")</f>
      </c>
      <c r="L205">
        <f>IFERROR(K205/E205,"")</f>
      </c>
      <c r="M205">
        <f>IFERROR(ROUND(E205*G205-K205,0),"")</f>
      </c>
      <c r="N205">
        <f>IFERROR(M205/K205,"")</f>
      </c>
      <c r="O205"/>
      <c r="P205"/>
      <c r="Q205"/>
      <c r="R205" t="inlineStr">
        <is>
          <t xml:space="preserve">0</t>
        </is>
      </c>
      <c r="S205"/>
      <c r="T205"/>
    </row>
    <row r="206">
      <c r="A206" t="inlineStr">
        <is>
          <t xml:space="preserve">HTC-25531000000766</t>
        </is>
      </c>
      <c r="B206" t="inlineStr">
        <is>
          <t xml:space="preserve">Ático en Casco Antiguo</t>
        </is>
      </c>
      <c r="C206" t="inlineStr">
        <is>
          <t xml:space="preserve">Marbella</t>
        </is>
      </c>
      <c r="D206">
        <v>850000</v>
      </c>
      <c r="E206" t="inlineStr">
        <is>
          <t xml:space="preserve">174.00</t>
        </is>
      </c>
      <c r="F206">
        <v>4885.0574712644</v>
      </c>
      <c r="G206">
        <f>IFERROR(INDEX(04_Area_Stats!$D$5:$D$999,MATCH(C206,04_Area_Stats!$A$5:$A$999,0)),"")</f>
      </c>
      <c r="H206">
        <f>IFERROR(ROUND(D206*(03_Assumptions!$B$7+03_Assumptions!$B$8),0),"")</f>
      </c>
      <c r="I206">
        <f>IFERROR(ROUND(E206*G206*03_Assumptions!$B$38-D206-H206,0),"")</f>
      </c>
      <c r="J206"/>
      <c r="K206">
        <f>IFERROR(D206+H206+IF(J206="",MAX(I206,0),J206),"")</f>
      </c>
      <c r="L206">
        <f>IFERROR(K206/E206,"")</f>
      </c>
      <c r="M206">
        <f>IFERROR(ROUND(E206*G206-K206,0),"")</f>
      </c>
      <c r="N206">
        <f>IFERROR(M206/K206,"")</f>
      </c>
      <c r="O206"/>
      <c r="P206"/>
      <c r="Q206"/>
      <c r="R206"/>
      <c r="S206"/>
      <c r="T206"/>
    </row>
    <row r="207">
      <c r="A207" t="inlineStr">
        <is>
          <t xml:space="preserve">HTC-26701000000520</t>
        </is>
      </c>
      <c r="B207" t="inlineStr">
        <is>
          <t xml:space="preserve">Apartamento en Avenida príncipe salman 1b</t>
        </is>
      </c>
      <c r="C207" t="inlineStr">
        <is>
          <t xml:space="preserve">Marbella</t>
        </is>
      </c>
      <c r="D207">
        <v>1400000</v>
      </c>
      <c r="E207" t="inlineStr">
        <is>
          <t xml:space="preserve">174.00</t>
        </is>
      </c>
      <c r="F207">
        <v>8045.9770114943</v>
      </c>
      <c r="G207">
        <f>IFERROR(INDEX(04_Area_Stats!$D$5:$D$999,MATCH(C207,04_Area_Stats!$A$5:$A$999,0)),"")</f>
      </c>
      <c r="H207">
        <f>IFERROR(ROUND(D207*(03_Assumptions!$B$7+03_Assumptions!$B$8),0),"")</f>
      </c>
      <c r="I207">
        <f>IFERROR(ROUND(E207*G207*03_Assumptions!$B$38-D207-H207,0),"")</f>
      </c>
      <c r="J207"/>
      <c r="K207">
        <f>IFERROR(D207+H207+IF(J207="",MAX(I207,0),J207),"")</f>
      </c>
      <c r="L207">
        <f>IFERROR(K207/E207,"")</f>
      </c>
      <c r="M207">
        <f>IFERROR(ROUND(E207*G207-K207,0),"")</f>
      </c>
      <c r="N207">
        <f>IFERROR(M207/K207,"")</f>
      </c>
      <c r="O207"/>
      <c r="P207"/>
      <c r="Q207"/>
      <c r="R207" t="inlineStr">
        <is>
          <t xml:space="preserve">0</t>
        </is>
      </c>
      <c r="S207"/>
      <c r="T207"/>
    </row>
    <row r="208">
      <c r="A208" t="inlineStr">
        <is>
          <t xml:space="preserve">YAE-jht::real-estate::93070-112311477</t>
        </is>
      </c>
      <c r="B208" t="inlineStr">
        <is>
          <t xml:space="preserve">Piso en venta en avenida Playas del Duque, Puerto Banús en Nueva Andalucía en Marbella</t>
        </is>
      </c>
      <c r="C208" t="inlineStr">
        <is>
          <t xml:space="preserve">Marbella</t>
        </is>
      </c>
      <c r="D208">
        <v>830000</v>
      </c>
      <c r="E208" t="inlineStr">
        <is>
          <t xml:space="preserve">174.00</t>
        </is>
      </c>
      <c r="F208">
        <v>4770.1149425287</v>
      </c>
      <c r="G208">
        <f>IFERROR(INDEX(04_Area_Stats!$D$5:$D$999,MATCH(C208,04_Area_Stats!$A$5:$A$999,0)),"")</f>
      </c>
      <c r="H208">
        <f>IFERROR(ROUND(D208*(03_Assumptions!$B$7+03_Assumptions!$B$8),0),"")</f>
      </c>
      <c r="I208">
        <f>IFERROR(ROUND(E208*G208*03_Assumptions!$B$38-D208-H208,0),"")</f>
      </c>
      <c r="J208"/>
      <c r="K208">
        <f>IFERROR(D208+H208+IF(J208="",MAX(I208,0),J208),"")</f>
      </c>
      <c r="L208">
        <f>IFERROR(K208/E208,"")</f>
      </c>
      <c r="M208">
        <f>IFERROR(ROUND(E208*G208-K208,0),"")</f>
      </c>
      <c r="N208">
        <f>IFERROR(M208/K208,"")</f>
      </c>
      <c r="O208" t="inlineStr">
        <is>
          <t xml:space="preserve">FULL</t>
        </is>
      </c>
      <c r="P208"/>
      <c r="Q208"/>
      <c r="R208"/>
      <c r="S208"/>
      <c r="T208" t="inlineStr">
        <is>
          <t xml:space="preserve">Renovated</t>
        </is>
      </c>
    </row>
    <row r="209">
      <c r="A209" t="inlineStr">
        <is>
          <t xml:space="preserve">IDL-112390554</t>
        </is>
      </c>
      <c r="B209" t="inlineStr">
        <is>
          <t xml:space="preserve">Terraced house in Urbanización las Petunias, Linda Vista-Nueva Alcántara-Cortijo Blanco, Marbella</t>
        </is>
      </c>
      <c r="C209" t="inlineStr">
        <is>
          <t xml:space="preserve">Marbella</t>
        </is>
      </c>
      <c r="D209">
        <v>1050000</v>
      </c>
      <c r="E209" t="inlineStr">
        <is>
          <t xml:space="preserve">174.00</t>
        </is>
      </c>
      <c r="F209">
        <v>6034.4827586207</v>
      </c>
      <c r="G209">
        <f>IFERROR(INDEX(04_Area_Stats!$D$5:$D$999,MATCH(C209,04_Area_Stats!$A$5:$A$999,0)),"")</f>
      </c>
      <c r="H209">
        <f>IFERROR(ROUND(D209*(03_Assumptions!$B$7+03_Assumptions!$B$8),0),"")</f>
      </c>
      <c r="I209">
        <f>IFERROR(ROUND(E209*G209*03_Assumptions!$B$38-D209-H209,0),"")</f>
      </c>
      <c r="J209"/>
      <c r="K209">
        <f>IFERROR(D209+H209+IF(J209="",MAX(I209,0),J209),"")</f>
      </c>
      <c r="L209">
        <f>IFERROR(K209/E209,"")</f>
      </c>
      <c r="M209">
        <f>IFERROR(ROUND(E209*G209-K209,0),"")</f>
      </c>
      <c r="N209">
        <f>IFERROR(M209/K209,"")</f>
      </c>
      <c r="O209" t="inlineStr">
        <is>
          <t xml:space="preserve">COSMETIC</t>
        </is>
      </c>
      <c r="P209"/>
      <c r="Q209"/>
      <c r="R209"/>
      <c r="S209"/>
      <c r="T209" t="inlineStr">
        <is>
          <t xml:space="preserve">Renovated</t>
        </is>
      </c>
    </row>
    <row r="210">
      <c r="A210" t="inlineStr">
        <is>
          <t xml:space="preserve">HTC-23972000001859</t>
        </is>
      </c>
      <c r="B210" t="inlineStr">
        <is>
          <t xml:space="preserve">Ático Urbanización marbesa. Amplio ático-dúplex en primera línea de playa</t>
        </is>
      </c>
      <c r="C210" t="inlineStr">
        <is>
          <t xml:space="preserve">Marbella</t>
        </is>
      </c>
      <c r="D210">
        <v>650000</v>
      </c>
      <c r="E210" t="inlineStr">
        <is>
          <t xml:space="preserve">173.00</t>
        </is>
      </c>
      <c r="F210">
        <v>3757.225433526</v>
      </c>
      <c r="G210">
        <f>IFERROR(INDEX(04_Area_Stats!$D$5:$D$999,MATCH(C210,04_Area_Stats!$A$5:$A$999,0)),"")</f>
      </c>
      <c r="H210">
        <f>IFERROR(ROUND(D210*(03_Assumptions!$B$7+03_Assumptions!$B$8),0),"")</f>
      </c>
      <c r="I210">
        <f>IFERROR(ROUND(E210*G210*03_Assumptions!$B$38-D210-H210,0),"")</f>
      </c>
      <c r="J210"/>
      <c r="K210">
        <f>IFERROR(D210+H210+IF(J210="",MAX(I210,0),J210),"")</f>
      </c>
      <c r="L210">
        <f>IFERROR(K210/E210,"")</f>
      </c>
      <c r="M210">
        <f>IFERROR(ROUND(E210*G210-K210,0),"")</f>
      </c>
      <c r="N210">
        <f>IFERROR(M210/K210,"")</f>
      </c>
      <c r="O210"/>
      <c r="P210"/>
      <c r="Q210"/>
      <c r="R210"/>
      <c r="S210"/>
      <c r="T210"/>
    </row>
    <row r="211">
      <c r="A211" t="inlineStr">
        <is>
          <t xml:space="preserve">HTC-24716000006144</t>
        </is>
      </c>
      <c r="B211" t="inlineStr">
        <is>
          <t xml:space="preserve">Apartamento 12 calle romana #bl:5, planta: 01, pt:36. Exclusive designer duplex penthouse with private pool and specta</t>
        </is>
      </c>
      <c r="C211" t="inlineStr">
        <is>
          <t xml:space="preserve">Marbella</t>
        </is>
      </c>
      <c r="D211">
        <v>2200000</v>
      </c>
      <c r="E211" t="inlineStr">
        <is>
          <t xml:space="preserve">173.00</t>
        </is>
      </c>
      <c r="F211">
        <v>12716.76300578</v>
      </c>
      <c r="G211">
        <f>IFERROR(INDEX(04_Area_Stats!$D$5:$D$999,MATCH(C211,04_Area_Stats!$A$5:$A$999,0)),"")</f>
      </c>
      <c r="H211">
        <f>IFERROR(ROUND(D211*(03_Assumptions!$B$7+03_Assumptions!$B$8),0),"")</f>
      </c>
      <c r="I211">
        <f>IFERROR(ROUND(E211*G211*03_Assumptions!$B$38-D211-H211,0),"")</f>
      </c>
      <c r="J211"/>
      <c r="K211">
        <f>IFERROR(D211+H211+IF(J211="",MAX(I211,0),J211),"")</f>
      </c>
      <c r="L211">
        <f>IFERROR(K211/E211,"")</f>
      </c>
      <c r="M211">
        <f>IFERROR(ROUND(E211*G211-K211,0),"")</f>
      </c>
      <c r="N211">
        <f>IFERROR(M211/K211,"")</f>
      </c>
      <c r="O211"/>
      <c r="P211"/>
      <c r="Q211"/>
      <c r="R211" t="inlineStr">
        <is>
          <t xml:space="preserve">01</t>
        </is>
      </c>
      <c r="S211"/>
      <c r="T211"/>
    </row>
    <row r="212">
      <c r="A212" t="inlineStr">
        <is>
          <t xml:space="preserve">YAE-jht::real-estate::57047-112395874</t>
        </is>
      </c>
      <c r="B212" t="inlineStr">
        <is>
          <t xml:space="preserve">Dúplex en venta, Marbesa en Elviria-Cabopino en Marbella</t>
        </is>
      </c>
      <c r="C212" t="inlineStr">
        <is>
          <t xml:space="preserve">Marbella</t>
        </is>
      </c>
      <c r="D212">
        <v>765000</v>
      </c>
      <c r="E212" t="inlineStr">
        <is>
          <t xml:space="preserve">173.00</t>
        </is>
      </c>
      <c r="F212">
        <v>4421.9653179191</v>
      </c>
      <c r="G212">
        <f>IFERROR(INDEX(04_Area_Stats!$D$5:$D$999,MATCH(C212,04_Area_Stats!$A$5:$A$999,0)),"")</f>
      </c>
      <c r="H212">
        <f>IFERROR(ROUND(D212*(03_Assumptions!$B$7+03_Assumptions!$B$8),0),"")</f>
      </c>
      <c r="I212">
        <f>IFERROR(ROUND(E212*G212*03_Assumptions!$B$38-D212-H212,0),"")</f>
      </c>
      <c r="J212"/>
      <c r="K212">
        <f>IFERROR(D212+H212+IF(J212="",MAX(I212,0),J212),"")</f>
      </c>
      <c r="L212">
        <f>IFERROR(K212/E212,"")</f>
      </c>
      <c r="M212">
        <f>IFERROR(ROUND(E212*G212-K212,0),"")</f>
      </c>
      <c r="N212">
        <f>IFERROR(M212/K212,"")</f>
      </c>
      <c r="O212"/>
      <c r="P212"/>
      <c r="Q212"/>
      <c r="R212"/>
      <c r="S212"/>
      <c r="T212"/>
    </row>
    <row r="213">
      <c r="A213" t="inlineStr">
        <is>
          <t xml:space="preserve">IDL-112395874</t>
        </is>
      </c>
      <c r="B213" t="inlineStr">
        <is>
          <t xml:space="preserve">Duplex in Marbesa, Marbella</t>
        </is>
      </c>
      <c r="C213" t="inlineStr">
        <is>
          <t xml:space="preserve">Marbella</t>
        </is>
      </c>
      <c r="D213">
        <v>765000</v>
      </c>
      <c r="E213" t="inlineStr">
        <is>
          <t xml:space="preserve">173.00</t>
        </is>
      </c>
      <c r="F213">
        <v>4421.9653179191</v>
      </c>
      <c r="G213">
        <f>IFERROR(INDEX(04_Area_Stats!$D$5:$D$999,MATCH(C213,04_Area_Stats!$A$5:$A$999,0)),"")</f>
      </c>
      <c r="H213">
        <f>IFERROR(ROUND(D213*(03_Assumptions!$B$7+03_Assumptions!$B$8),0),"")</f>
      </c>
      <c r="I213">
        <f>IFERROR(ROUND(E213*G213*03_Assumptions!$B$38-D213-H213,0),"")</f>
      </c>
      <c r="J213"/>
      <c r="K213">
        <f>IFERROR(D213+H213+IF(J213="",MAX(I213,0),J213),"")</f>
      </c>
      <c r="L213">
        <f>IFERROR(K213/E213,"")</f>
      </c>
      <c r="M213">
        <f>IFERROR(ROUND(E213*G213-K213,0),"")</f>
      </c>
      <c r="N213">
        <f>IFERROR(M213/K213,"")</f>
      </c>
      <c r="O213"/>
      <c r="P213"/>
      <c r="Q213"/>
      <c r="R213"/>
      <c r="S213" t="inlineStr">
        <is>
          <t xml:space="preserve">Y</t>
        </is>
      </c>
      <c r="T213"/>
    </row>
    <row r="214">
      <c r="A214" t="inlineStr">
        <is>
          <t xml:space="preserve">HTC-22179000001472</t>
        </is>
      </c>
      <c r="B214" t="inlineStr">
        <is>
          <t xml:space="preserve">Piso Carlos mackintosch. Espectacular piso con 4 dormitorios orientación sur donde el sol</t>
        </is>
      </c>
      <c r="C214" t="inlineStr">
        <is>
          <t xml:space="preserve">Marbella</t>
        </is>
      </c>
      <c r="D214">
        <v>1200000</v>
      </c>
      <c r="E214" t="inlineStr">
        <is>
          <t xml:space="preserve">172.00</t>
        </is>
      </c>
      <c r="F214">
        <v>6976.7441860465</v>
      </c>
      <c r="G214">
        <f>IFERROR(INDEX(04_Area_Stats!$D$5:$D$999,MATCH(C214,04_Area_Stats!$A$5:$A$999,0)),"")</f>
      </c>
      <c r="H214">
        <f>IFERROR(ROUND(D214*(03_Assumptions!$B$7+03_Assumptions!$B$8),0),"")</f>
      </c>
      <c r="I214">
        <f>IFERROR(ROUND(E214*G214*03_Assumptions!$B$38-D214-H214,0),"")</f>
      </c>
      <c r="J214"/>
      <c r="K214">
        <f>IFERROR(D214+H214+IF(J214="",MAX(I214,0),J214),"")</f>
      </c>
      <c r="L214">
        <f>IFERROR(K214/E214,"")</f>
      </c>
      <c r="M214">
        <f>IFERROR(ROUND(E214*G214-K214,0),"")</f>
      </c>
      <c r="N214">
        <f>IFERROR(M214/K214,"")</f>
      </c>
      <c r="O214"/>
      <c r="P214"/>
      <c r="Q214"/>
      <c r="R214"/>
      <c r="S214"/>
      <c r="T214"/>
    </row>
    <row r="215">
      <c r="A215" t="inlineStr">
        <is>
          <t xml:space="preserve">YAE-jht::real-estate::63654-112333943</t>
        </is>
      </c>
      <c r="B215" t="inlineStr">
        <is>
          <t xml:space="preserve">Piso en venta en urbanización A Nueva Andalucia, Nueva Andalucía en Nueva Andalucía en Marbella</t>
        </is>
      </c>
      <c r="C215" t="inlineStr">
        <is>
          <t xml:space="preserve">Marbella</t>
        </is>
      </c>
      <c r="D215">
        <v>1499000</v>
      </c>
      <c r="E215" t="inlineStr">
        <is>
          <t xml:space="preserve">172.00</t>
        </is>
      </c>
      <c r="F215">
        <v>8715.1162790698</v>
      </c>
      <c r="G215">
        <f>IFERROR(INDEX(04_Area_Stats!$D$5:$D$999,MATCH(C215,04_Area_Stats!$A$5:$A$999,0)),"")</f>
      </c>
      <c r="H215">
        <f>IFERROR(ROUND(D215*(03_Assumptions!$B$7+03_Assumptions!$B$8),0),"")</f>
      </c>
      <c r="I215">
        <f>IFERROR(ROUND(E215*G215*03_Assumptions!$B$38-D215-H215,0),"")</f>
      </c>
      <c r="J215"/>
      <c r="K215">
        <f>IFERROR(D215+H215+IF(J215="",MAX(I215,0),J215),"")</f>
      </c>
      <c r="L215">
        <f>IFERROR(K215/E215,"")</f>
      </c>
      <c r="M215">
        <f>IFERROR(ROUND(E215*G215-K215,0),"")</f>
      </c>
      <c r="N215">
        <f>IFERROR(M215/K215,"")</f>
      </c>
      <c r="O215"/>
      <c r="P215"/>
      <c r="Q215"/>
      <c r="R215"/>
      <c r="S215"/>
      <c r="T215"/>
    </row>
    <row r="216">
      <c r="A216" t="inlineStr">
        <is>
          <t xml:space="preserve">YAE-jht::real-estate::86400-112333583</t>
        </is>
      </c>
      <c r="B216" t="inlineStr">
        <is>
          <t xml:space="preserve">Piso en venta, Santa Clara en Las Chapas-El Rosario en Marbella</t>
        </is>
      </c>
      <c r="C216" t="inlineStr">
        <is>
          <t xml:space="preserve">Marbella</t>
        </is>
      </c>
      <c r="D216">
        <v>1550000</v>
      </c>
      <c r="E216" t="inlineStr">
        <is>
          <t xml:space="preserve">172.00</t>
        </is>
      </c>
      <c r="F216">
        <v>9011.6279069767</v>
      </c>
      <c r="G216">
        <f>IFERROR(INDEX(04_Area_Stats!$D$5:$D$999,MATCH(C216,04_Area_Stats!$A$5:$A$999,0)),"")</f>
      </c>
      <c r="H216">
        <f>IFERROR(ROUND(D216*(03_Assumptions!$B$7+03_Assumptions!$B$8),0),"")</f>
      </c>
      <c r="I216">
        <f>IFERROR(ROUND(E216*G216*03_Assumptions!$B$38-D216-H216,0),"")</f>
      </c>
      <c r="J216"/>
      <c r="K216">
        <f>IFERROR(D216+H216+IF(J216="",MAX(I216,0),J216),"")</f>
      </c>
      <c r="L216">
        <f>IFERROR(K216/E216,"")</f>
      </c>
      <c r="M216">
        <f>IFERROR(ROUND(E216*G216-K216,0),"")</f>
      </c>
      <c r="N216">
        <f>IFERROR(M216/K216,"")</f>
      </c>
      <c r="O216"/>
      <c r="P216"/>
      <c r="Q216"/>
      <c r="R216"/>
      <c r="S216"/>
      <c r="T216"/>
    </row>
    <row r="217">
      <c r="A217" t="inlineStr">
        <is>
          <t xml:space="preserve">FTC-190444447</t>
        </is>
      </c>
      <c r="B217" t="inlineStr">
        <is>
          <t xml:space="preserve">Casa o chalet en Urbanización Aloha Lake, Marbella, Spain, 18, Los Naranjos</t>
        </is>
      </c>
      <c r="C217" t="inlineStr">
        <is>
          <t xml:space="preserve">Marbella</t>
        </is>
      </c>
      <c r="D217">
        <v>699000</v>
      </c>
      <c r="E217" t="inlineStr">
        <is>
          <t xml:space="preserve">171.00</t>
        </is>
      </c>
      <c r="F217">
        <v>4087.7192982456</v>
      </c>
      <c r="G217">
        <f>IFERROR(INDEX(04_Area_Stats!$D$5:$D$999,MATCH(C217,04_Area_Stats!$A$5:$A$999,0)),"")</f>
      </c>
      <c r="H217">
        <f>IFERROR(ROUND(D217*(03_Assumptions!$B$7+03_Assumptions!$B$8),0),"")</f>
      </c>
      <c r="I217">
        <f>IFERROR(ROUND(E217*G217*03_Assumptions!$B$38-D217-H217,0),"")</f>
      </c>
      <c r="J217"/>
      <c r="K217">
        <f>IFERROR(D217+H217+IF(J217="",MAX(I217,0),J217),"")</f>
      </c>
      <c r="L217">
        <f>IFERROR(K217/E217,"")</f>
      </c>
      <c r="M217">
        <f>IFERROR(ROUND(E217*G217-K217,0),"")</f>
      </c>
      <c r="N217">
        <f>IFERROR(M217/K217,"")</f>
      </c>
      <c r="O217"/>
      <c r="P217"/>
      <c r="Q217"/>
      <c r="R217"/>
      <c r="S217"/>
      <c r="T217"/>
    </row>
    <row r="218">
      <c r="A218" t="inlineStr">
        <is>
          <t xml:space="preserve">YAE-jht::real-estate::83067-112358543</t>
        </is>
      </c>
      <c r="B218" t="inlineStr">
        <is>
          <t xml:space="preserve">Piso en venta, Alto de los Monteros en Rio Real-Los Monteros en Marbella</t>
        </is>
      </c>
      <c r="C218" t="inlineStr">
        <is>
          <t xml:space="preserve">Marbella</t>
        </is>
      </c>
      <c r="D218">
        <v>520000</v>
      </c>
      <c r="E218" t="inlineStr">
        <is>
          <t xml:space="preserve">171.00</t>
        </is>
      </c>
      <c r="F218">
        <v>3040.9356725146</v>
      </c>
      <c r="G218">
        <f>IFERROR(INDEX(04_Area_Stats!$D$5:$D$999,MATCH(C218,04_Area_Stats!$A$5:$A$999,0)),"")</f>
      </c>
      <c r="H218">
        <f>IFERROR(ROUND(D218*(03_Assumptions!$B$7+03_Assumptions!$B$8),0),"")</f>
      </c>
      <c r="I218">
        <f>IFERROR(ROUND(E218*G218*03_Assumptions!$B$38-D218-H218,0),"")</f>
      </c>
      <c r="J218"/>
      <c r="K218">
        <f>IFERROR(D218+H218+IF(J218="",MAX(I218,0),J218),"")</f>
      </c>
      <c r="L218">
        <f>IFERROR(K218/E218,"")</f>
      </c>
      <c r="M218">
        <f>IFERROR(ROUND(E218*G218-K218,0),"")</f>
      </c>
      <c r="N218">
        <f>IFERROR(M218/K218,"")</f>
      </c>
      <c r="O218"/>
      <c r="P218"/>
      <c r="Q218"/>
      <c r="R218"/>
      <c r="S218"/>
      <c r="T218" t="inlineStr">
        <is>
          <t xml:space="preserve">Good</t>
        </is>
      </c>
    </row>
    <row r="219">
      <c r="A219" t="inlineStr">
        <is>
          <t xml:space="preserve">HTC-15471000077974</t>
        </is>
      </c>
      <c r="B219" t="inlineStr">
        <is>
          <t xml:space="preserve">Piso en Los Naranjos</t>
        </is>
      </c>
      <c r="C219" t="inlineStr">
        <is>
          <t xml:space="preserve">Marbella</t>
        </is>
      </c>
      <c r="D219">
        <v>585000</v>
      </c>
      <c r="E219" t="inlineStr">
        <is>
          <t xml:space="preserve">170.00</t>
        </is>
      </c>
      <c r="F219">
        <v>3441.1764705882</v>
      </c>
      <c r="G219">
        <f>IFERROR(INDEX(04_Area_Stats!$D$5:$D$999,MATCH(C219,04_Area_Stats!$A$5:$A$999,0)),"")</f>
      </c>
      <c r="H219">
        <f>IFERROR(ROUND(D219*(03_Assumptions!$B$7+03_Assumptions!$B$8),0),"")</f>
      </c>
      <c r="I219">
        <f>IFERROR(ROUND(E219*G219*03_Assumptions!$B$38-D219-H219,0),"")</f>
      </c>
      <c r="J219"/>
      <c r="K219">
        <f>IFERROR(D219+H219+IF(J219="",MAX(I219,0),J219),"")</f>
      </c>
      <c r="L219">
        <f>IFERROR(K219/E219,"")</f>
      </c>
      <c r="M219">
        <f>IFERROR(ROUND(E219*G219-K219,0),"")</f>
      </c>
      <c r="N219">
        <f>IFERROR(M219/K219,"")</f>
      </c>
      <c r="O219"/>
      <c r="P219"/>
      <c r="Q219"/>
      <c r="R219"/>
      <c r="S219"/>
      <c r="T219"/>
    </row>
    <row r="220">
      <c r="A220" t="inlineStr">
        <is>
          <t xml:space="preserve">HTC-26701000000764</t>
        </is>
      </c>
      <c r="B220" t="inlineStr">
        <is>
          <t xml:space="preserve">Apartamento en Calle hiedra 6</t>
        </is>
      </c>
      <c r="C220" t="inlineStr">
        <is>
          <t xml:space="preserve">Marbella</t>
        </is>
      </c>
      <c r="D220">
        <v>400000</v>
      </c>
      <c r="E220" t="inlineStr">
        <is>
          <t xml:space="preserve">170.00</t>
        </is>
      </c>
      <c r="F220">
        <v>2352.9411764706</v>
      </c>
      <c r="G220">
        <f>IFERROR(INDEX(04_Area_Stats!$D$5:$D$999,MATCH(C220,04_Area_Stats!$A$5:$A$999,0)),"")</f>
      </c>
      <c r="H220">
        <f>IFERROR(ROUND(D220*(03_Assumptions!$B$7+03_Assumptions!$B$8),0),"")</f>
      </c>
      <c r="I220">
        <f>IFERROR(ROUND(E220*G220*03_Assumptions!$B$38-D220-H220,0),"")</f>
      </c>
      <c r="J220"/>
      <c r="K220">
        <f>IFERROR(D220+H220+IF(J220="",MAX(I220,0),J220),"")</f>
      </c>
      <c r="L220">
        <f>IFERROR(K220/E220,"")</f>
      </c>
      <c r="M220">
        <f>IFERROR(ROUND(E220*G220-K220,0),"")</f>
      </c>
      <c r="N220">
        <f>IFERROR(M220/K220,"")</f>
      </c>
      <c r="O220"/>
      <c r="P220"/>
      <c r="Q220"/>
      <c r="R220" t="inlineStr">
        <is>
          <t xml:space="preserve">0</t>
        </is>
      </c>
      <c r="S220"/>
      <c r="T220"/>
    </row>
    <row r="221">
      <c r="A221" t="inlineStr">
        <is>
          <t xml:space="preserve">YAE-jht::real-estate::86400-112388549</t>
        </is>
      </c>
      <c r="B221" t="inlineStr">
        <is>
          <t xml:space="preserve">Piso en venta, Elviria en Elviria-Cabopino en Marbella</t>
        </is>
      </c>
      <c r="C221" t="inlineStr">
        <is>
          <t xml:space="preserve">Marbella</t>
        </is>
      </c>
      <c r="D221">
        <v>990000</v>
      </c>
      <c r="E221" t="inlineStr">
        <is>
          <t xml:space="preserve">170.00</t>
        </is>
      </c>
      <c r="F221">
        <v>5823.5294117647</v>
      </c>
      <c r="G221">
        <f>IFERROR(INDEX(04_Area_Stats!$D$5:$D$999,MATCH(C221,04_Area_Stats!$A$5:$A$999,0)),"")</f>
      </c>
      <c r="H221">
        <f>IFERROR(ROUND(D221*(03_Assumptions!$B$7+03_Assumptions!$B$8),0),"")</f>
      </c>
      <c r="I221">
        <f>IFERROR(ROUND(E221*G221*03_Assumptions!$B$38-D221-H221,0),"")</f>
      </c>
      <c r="J221"/>
      <c r="K221">
        <f>IFERROR(D221+H221+IF(J221="",MAX(I221,0),J221),"")</f>
      </c>
      <c r="L221">
        <f>IFERROR(K221/E221,"")</f>
      </c>
      <c r="M221">
        <f>IFERROR(ROUND(E221*G221-K221,0),"")</f>
      </c>
      <c r="N221">
        <f>IFERROR(M221/K221,"")</f>
      </c>
      <c r="O221"/>
      <c r="P221"/>
      <c r="Q221"/>
      <c r="R221"/>
      <c r="S221"/>
      <c r="T221" t="inlineStr">
        <is>
          <t xml:space="preserve">Good</t>
        </is>
      </c>
    </row>
    <row r="222">
      <c r="A222" t="inlineStr">
        <is>
          <t xml:space="preserve">YAE-jht::real-estate::30494-112362297</t>
        </is>
      </c>
      <c r="B222" t="inlineStr">
        <is>
          <t xml:space="preserve">Piso en venta, Los Naranjos en Nueva Andalucía en Marbella</t>
        </is>
      </c>
      <c r="C222" t="inlineStr">
        <is>
          <t xml:space="preserve">Marbella</t>
        </is>
      </c>
      <c r="D222">
        <v>585000</v>
      </c>
      <c r="E222" t="inlineStr">
        <is>
          <t xml:space="preserve">170.00</t>
        </is>
      </c>
      <c r="F222">
        <v>3441.1764705882</v>
      </c>
      <c r="G222">
        <f>IFERROR(INDEX(04_Area_Stats!$D$5:$D$999,MATCH(C222,04_Area_Stats!$A$5:$A$999,0)),"")</f>
      </c>
      <c r="H222">
        <f>IFERROR(ROUND(D222*(03_Assumptions!$B$7+03_Assumptions!$B$8),0),"")</f>
      </c>
      <c r="I222">
        <f>IFERROR(ROUND(E222*G222*03_Assumptions!$B$38-D222-H222,0),"")</f>
      </c>
      <c r="J222"/>
      <c r="K222">
        <f>IFERROR(D222+H222+IF(J222="",MAX(I222,0),J222),"")</f>
      </c>
      <c r="L222">
        <f>IFERROR(K222/E222,"")</f>
      </c>
      <c r="M222">
        <f>IFERROR(ROUND(E222*G222-K222,0),"")</f>
      </c>
      <c r="N222">
        <f>IFERROR(M222/K222,"")</f>
      </c>
      <c r="O222"/>
      <c r="P222"/>
      <c r="Q222"/>
      <c r="R222"/>
      <c r="S222"/>
      <c r="T222"/>
    </row>
    <row r="223">
      <c r="A223" t="inlineStr">
        <is>
          <t xml:space="preserve">YAE-jht::real-estate::91964-112388726</t>
        </is>
      </c>
      <c r="B223" t="inlineStr">
        <is>
          <t xml:space="preserve">Piso en venta, Puente Romano en Nagüeles-Milla de Oro en Marbella</t>
        </is>
      </c>
      <c r="C223" t="inlineStr">
        <is>
          <t xml:space="preserve">Marbella</t>
        </is>
      </c>
      <c r="D223">
        <v>4390000</v>
      </c>
      <c r="E223" t="inlineStr">
        <is>
          <t xml:space="preserve">170.00</t>
        </is>
      </c>
      <c r="F223">
        <v>25823.529411765</v>
      </c>
      <c r="G223">
        <f>IFERROR(INDEX(04_Area_Stats!$D$5:$D$999,MATCH(C223,04_Area_Stats!$A$5:$A$999,0)),"")</f>
      </c>
      <c r="H223">
        <f>IFERROR(ROUND(D223*(03_Assumptions!$B$7+03_Assumptions!$B$8),0),"")</f>
      </c>
      <c r="I223">
        <f>IFERROR(ROUND(E223*G223*03_Assumptions!$B$38-D223-H223,0),"")</f>
      </c>
      <c r="J223"/>
      <c r="K223">
        <f>IFERROR(D223+H223+IF(J223="",MAX(I223,0),J223),"")</f>
      </c>
      <c r="L223">
        <f>IFERROR(K223/E223,"")</f>
      </c>
      <c r="M223">
        <f>IFERROR(ROUND(E223*G223-K223,0),"")</f>
      </c>
      <c r="N223">
        <f>IFERROR(M223/K223,"")</f>
      </c>
      <c r="O223"/>
      <c r="P223"/>
      <c r="Q223"/>
      <c r="R223"/>
      <c r="S223"/>
      <c r="T223" t="inlineStr">
        <is>
          <t xml:space="preserve">Good</t>
        </is>
      </c>
    </row>
    <row r="224">
      <c r="A224" t="inlineStr">
        <is>
          <t xml:space="preserve">IDL-112381995</t>
        </is>
      </c>
      <c r="B224" t="inlineStr">
        <is>
          <t xml:space="preserve">House in Calle Ficus, Linda Vista-Nueva Alcántara-Cortijo Blanco, Marbella</t>
        </is>
      </c>
      <c r="C224" t="inlineStr">
        <is>
          <t xml:space="preserve">Marbella</t>
        </is>
      </c>
      <c r="D224">
        <v>1150000</v>
      </c>
      <c r="E224" t="inlineStr">
        <is>
          <t xml:space="preserve">170.00</t>
        </is>
      </c>
      <c r="F224">
        <v>6764.7058823529</v>
      </c>
      <c r="G224">
        <f>IFERROR(INDEX(04_Area_Stats!$D$5:$D$999,MATCH(C224,04_Area_Stats!$A$5:$A$999,0)),"")</f>
      </c>
      <c r="H224">
        <f>IFERROR(ROUND(D224*(03_Assumptions!$B$7+03_Assumptions!$B$8),0),"")</f>
      </c>
      <c r="I224">
        <f>IFERROR(ROUND(E224*G224*03_Assumptions!$B$38-D224-H224,0),"")</f>
      </c>
      <c r="J224"/>
      <c r="K224">
        <f>IFERROR(D224+H224+IF(J224="",MAX(I224,0),J224),"")</f>
      </c>
      <c r="L224">
        <f>IFERROR(K224/E224,"")</f>
      </c>
      <c r="M224">
        <f>IFERROR(ROUND(E224*G224-K224,0),"")</f>
      </c>
      <c r="N224">
        <f>IFERROR(M224/K224,"")</f>
      </c>
      <c r="O224"/>
      <c r="P224"/>
      <c r="Q224"/>
      <c r="R224"/>
      <c r="S224"/>
      <c r="T224"/>
    </row>
    <row r="225">
      <c r="A225" t="inlineStr">
        <is>
          <t xml:space="preserve">YAE-jht::real-estate::93070-112339371</t>
        </is>
      </c>
      <c r="B225" t="inlineStr">
        <is>
          <t xml:space="preserve">Piso en venta en urbanización Monte Paraíso, Lomas de Marbella Club en Nagüeles-Milla de Oro en Marbella</t>
        </is>
      </c>
      <c r="C225" t="inlineStr">
        <is>
          <t xml:space="preserve">Marbella</t>
        </is>
      </c>
      <c r="D225">
        <v>1700000</v>
      </c>
      <c r="E225" t="inlineStr">
        <is>
          <t xml:space="preserve">169.00</t>
        </is>
      </c>
      <c r="F225">
        <v>10059.171597633</v>
      </c>
      <c r="G225">
        <f>IFERROR(INDEX(04_Area_Stats!$D$5:$D$999,MATCH(C225,04_Area_Stats!$A$5:$A$999,0)),"")</f>
      </c>
      <c r="H225">
        <f>IFERROR(ROUND(D225*(03_Assumptions!$B$7+03_Assumptions!$B$8),0),"")</f>
      </c>
      <c r="I225">
        <f>IFERROR(ROUND(E225*G225*03_Assumptions!$B$38-D225-H225,0),"")</f>
      </c>
      <c r="J225"/>
      <c r="K225">
        <f>IFERROR(D225+H225+IF(J225="",MAX(I225,0),J225),"")</f>
      </c>
      <c r="L225">
        <f>IFERROR(K225/E225,"")</f>
      </c>
      <c r="M225">
        <f>IFERROR(ROUND(E225*G225-K225,0),"")</f>
      </c>
      <c r="N225">
        <f>IFERROR(M225/K225,"")</f>
      </c>
      <c r="O225" t="inlineStr">
        <is>
          <t xml:space="preserve">COSMETIC</t>
        </is>
      </c>
      <c r="P225"/>
      <c r="Q225"/>
      <c r="R225"/>
      <c r="S225"/>
      <c r="T225"/>
    </row>
    <row r="226">
      <c r="A226" t="inlineStr">
        <is>
          <t xml:space="preserve">HTC-59580000000003</t>
        </is>
      </c>
      <c r="B226" t="inlineStr">
        <is>
          <t xml:space="preserve">Piso en Calle alameda brisas (bah marb) 6. Exclusiva vivienda en residencial vista hermosa urbanización ba</t>
        </is>
      </c>
      <c r="C226" t="inlineStr">
        <is>
          <t xml:space="preserve">Marbella</t>
        </is>
      </c>
      <c r="D226">
        <v>940000</v>
      </c>
      <c r="E226" t="inlineStr">
        <is>
          <t xml:space="preserve">168.00</t>
        </is>
      </c>
      <c r="F226">
        <v>5595.2380952381</v>
      </c>
      <c r="G226">
        <f>IFERROR(INDEX(04_Area_Stats!$D$5:$D$999,MATCH(C226,04_Area_Stats!$A$5:$A$999,0)),"")</f>
      </c>
      <c r="H226">
        <f>IFERROR(ROUND(D226*(03_Assumptions!$B$7+03_Assumptions!$B$8),0),"")</f>
      </c>
      <c r="I226">
        <f>IFERROR(ROUND(E226*G226*03_Assumptions!$B$38-D226-H226,0),"")</f>
      </c>
      <c r="J226"/>
      <c r="K226">
        <f>IFERROR(D226+H226+IF(J226="",MAX(I226,0),J226),"")</f>
      </c>
      <c r="L226">
        <f>IFERROR(K226/E226,"")</f>
      </c>
      <c r="M226">
        <f>IFERROR(ROUND(E226*G226-K226,0),"")</f>
      </c>
      <c r="N226">
        <f>IFERROR(M226/K226,"")</f>
      </c>
      <c r="O226"/>
      <c r="P226"/>
      <c r="Q226"/>
      <c r="R226"/>
      <c r="S226"/>
      <c r="T226"/>
    </row>
    <row r="227">
      <c r="A227" t="inlineStr">
        <is>
          <t xml:space="preserve">YAE-jht::real-estate::93070-112331657</t>
        </is>
      </c>
      <c r="B227" t="inlineStr">
        <is>
          <t xml:space="preserve">Piso en venta en urbanización Monte Paraíso, Lomas de Marbella Club en Nagüeles-Milla de Oro en Marbella</t>
        </is>
      </c>
      <c r="C227" t="inlineStr">
        <is>
          <t xml:space="preserve">Marbella</t>
        </is>
      </c>
      <c r="D227">
        <v>1650000</v>
      </c>
      <c r="E227" t="inlineStr">
        <is>
          <t xml:space="preserve">168.00</t>
        </is>
      </c>
      <c r="F227">
        <v>9821.4285714286</v>
      </c>
      <c r="G227">
        <f>IFERROR(INDEX(04_Area_Stats!$D$5:$D$999,MATCH(C227,04_Area_Stats!$A$5:$A$999,0)),"")</f>
      </c>
      <c r="H227">
        <f>IFERROR(ROUND(D227*(03_Assumptions!$B$7+03_Assumptions!$B$8),0),"")</f>
      </c>
      <c r="I227">
        <f>IFERROR(ROUND(E227*G227*03_Assumptions!$B$38-D227-H227,0),"")</f>
      </c>
      <c r="J227"/>
      <c r="K227">
        <f>IFERROR(D227+H227+IF(J227="",MAX(I227,0),J227),"")</f>
      </c>
      <c r="L227">
        <f>IFERROR(K227/E227,"")</f>
      </c>
      <c r="M227">
        <f>IFERROR(ROUND(E227*G227-K227,0),"")</f>
      </c>
      <c r="N227">
        <f>IFERROR(M227/K227,"")</f>
      </c>
      <c r="O227"/>
      <c r="P227"/>
      <c r="Q227"/>
      <c r="R227"/>
      <c r="S227"/>
      <c r="T227" t="inlineStr">
        <is>
          <t xml:space="preserve">Good</t>
        </is>
      </c>
    </row>
    <row r="228">
      <c r="A228" t="inlineStr">
        <is>
          <t xml:space="preserve">HTC-23335000002111</t>
        </is>
      </c>
      <c r="B228" t="inlineStr">
        <is>
          <t xml:space="preserve">Apartamento en Lomas de Marbella Club. Exclusivo apartamento de 3 dormitorios en ancon sierra fase iv</t>
        </is>
      </c>
      <c r="C228" t="inlineStr">
        <is>
          <t xml:space="preserve">Marbella</t>
        </is>
      </c>
      <c r="D228">
        <v>895000</v>
      </c>
      <c r="E228" t="inlineStr">
        <is>
          <t xml:space="preserve">165.00</t>
        </is>
      </c>
      <c r="F228">
        <v>5424.2424242424</v>
      </c>
      <c r="G228">
        <f>IFERROR(INDEX(04_Area_Stats!$D$5:$D$999,MATCH(C228,04_Area_Stats!$A$5:$A$999,0)),"")</f>
      </c>
      <c r="H228">
        <f>IFERROR(ROUND(D228*(03_Assumptions!$B$7+03_Assumptions!$B$8),0),"")</f>
      </c>
      <c r="I228">
        <f>IFERROR(ROUND(E228*G228*03_Assumptions!$B$38-D228-H228,0),"")</f>
      </c>
      <c r="J228"/>
      <c r="K228">
        <f>IFERROR(D228+H228+IF(J228="",MAX(I228,0),J228),"")</f>
      </c>
      <c r="L228">
        <f>IFERROR(K228/E228,"")</f>
      </c>
      <c r="M228">
        <f>IFERROR(ROUND(E228*G228-K228,0),"")</f>
      </c>
      <c r="N228">
        <f>IFERROR(M228/K228,"")</f>
      </c>
      <c r="O228"/>
      <c r="P228"/>
      <c r="Q228"/>
      <c r="R228"/>
      <c r="S228"/>
      <c r="T228"/>
    </row>
    <row r="229">
      <c r="A229" t="inlineStr">
        <is>
          <t xml:space="preserve">HTC-59198000000010</t>
        </is>
      </c>
      <c r="B229" t="inlineStr">
        <is>
          <t xml:space="preserve">Piso en Las Brisas</t>
        </is>
      </c>
      <c r="C229" t="inlineStr">
        <is>
          <t xml:space="preserve">Marbella</t>
        </is>
      </c>
      <c r="D229">
        <v>650000</v>
      </c>
      <c r="E229" t="inlineStr">
        <is>
          <t xml:space="preserve">165.00</t>
        </is>
      </c>
      <c r="F229">
        <v>3939.3939393939</v>
      </c>
      <c r="G229">
        <f>IFERROR(INDEX(04_Area_Stats!$D$5:$D$999,MATCH(C229,04_Area_Stats!$A$5:$A$999,0)),"")</f>
      </c>
      <c r="H229">
        <f>IFERROR(ROUND(D229*(03_Assumptions!$B$7+03_Assumptions!$B$8),0),"")</f>
      </c>
      <c r="I229">
        <f>IFERROR(ROUND(E229*G229*03_Assumptions!$B$38-D229-H229,0),"")</f>
      </c>
      <c r="J229"/>
      <c r="K229">
        <f>IFERROR(D229+H229+IF(J229="",MAX(I229,0),J229),"")</f>
      </c>
      <c r="L229">
        <f>IFERROR(K229/E229,"")</f>
      </c>
      <c r="M229">
        <f>IFERROR(ROUND(E229*G229-K229,0),"")</f>
      </c>
      <c r="N229">
        <f>IFERROR(M229/K229,"")</f>
      </c>
      <c r="O229"/>
      <c r="P229"/>
      <c r="Q229"/>
      <c r="R229"/>
      <c r="S229"/>
      <c r="T229"/>
    </row>
    <row r="230">
      <c r="A230" t="inlineStr">
        <is>
          <t xml:space="preserve">HTC-34402000007321</t>
        </is>
      </c>
      <c r="B230" t="inlineStr">
        <is>
          <t xml:space="preserve">Ático en Alto de los Monteros</t>
        </is>
      </c>
      <c r="C230" t="inlineStr">
        <is>
          <t xml:space="preserve">Marbella</t>
        </is>
      </c>
      <c r="D230">
        <v>695000</v>
      </c>
      <c r="E230" t="inlineStr">
        <is>
          <t xml:space="preserve">165.00</t>
        </is>
      </c>
      <c r="F230">
        <v>4212.1212121212</v>
      </c>
      <c r="G230">
        <f>IFERROR(INDEX(04_Area_Stats!$D$5:$D$999,MATCH(C230,04_Area_Stats!$A$5:$A$999,0)),"")</f>
      </c>
      <c r="H230">
        <f>IFERROR(ROUND(D230*(03_Assumptions!$B$7+03_Assumptions!$B$8),0),"")</f>
      </c>
      <c r="I230">
        <f>IFERROR(ROUND(E230*G230*03_Assumptions!$B$38-D230-H230,0),"")</f>
      </c>
      <c r="J230"/>
      <c r="K230">
        <f>IFERROR(D230+H230+IF(J230="",MAX(I230,0),J230),"")</f>
      </c>
      <c r="L230">
        <f>IFERROR(K230/E230,"")</f>
      </c>
      <c r="M230">
        <f>IFERROR(ROUND(E230*G230-K230,0),"")</f>
      </c>
      <c r="N230">
        <f>IFERROR(M230/K230,"")</f>
      </c>
      <c r="O230"/>
      <c r="P230"/>
      <c r="Q230"/>
      <c r="R230"/>
      <c r="S230"/>
      <c r="T230"/>
    </row>
    <row r="231">
      <c r="A231" t="inlineStr">
        <is>
          <t xml:space="preserve">HTC-22179000001473</t>
        </is>
      </c>
      <c r="B231" t="inlineStr">
        <is>
          <t xml:space="preserve">Apartamento N andalucia j. Espectacular apartamento moderno de esquina con gran terraza y j</t>
        </is>
      </c>
      <c r="C231" t="inlineStr">
        <is>
          <t xml:space="preserve">Marbella</t>
        </is>
      </c>
      <c r="D231">
        <v>850000</v>
      </c>
      <c r="E231" t="inlineStr">
        <is>
          <t xml:space="preserve">164.00</t>
        </is>
      </c>
      <c r="F231">
        <v>5182.9268292683</v>
      </c>
      <c r="G231">
        <f>IFERROR(INDEX(04_Area_Stats!$D$5:$D$999,MATCH(C231,04_Area_Stats!$A$5:$A$999,0)),"")</f>
      </c>
      <c r="H231">
        <f>IFERROR(ROUND(D231*(03_Assumptions!$B$7+03_Assumptions!$B$8),0),"")</f>
      </c>
      <c r="I231">
        <f>IFERROR(ROUND(E231*G231*03_Assumptions!$B$38-D231-H231,0),"")</f>
      </c>
      <c r="J231"/>
      <c r="K231">
        <f>IFERROR(D231+H231+IF(J231="",MAX(I231,0),J231),"")</f>
      </c>
      <c r="L231">
        <f>IFERROR(K231/E231,"")</f>
      </c>
      <c r="M231">
        <f>IFERROR(ROUND(E231*G231-K231,0),"")</f>
      </c>
      <c r="N231">
        <f>IFERROR(M231/K231,"")</f>
      </c>
      <c r="O231"/>
      <c r="P231"/>
      <c r="Q231"/>
      <c r="R231"/>
      <c r="S231"/>
      <c r="T231"/>
    </row>
    <row r="232">
      <c r="A232" t="inlineStr">
        <is>
          <t xml:space="preserve">HTC-24411000001431</t>
        </is>
      </c>
      <c r="B232" t="inlineStr">
        <is>
          <t xml:space="preserve">Piso en San Pedro de Alcántara Pueblo</t>
        </is>
      </c>
      <c r="C232" t="inlineStr">
        <is>
          <t xml:space="preserve">Marbella</t>
        </is>
      </c>
      <c r="D232">
        <v>459000</v>
      </c>
      <c r="E232" t="inlineStr">
        <is>
          <t xml:space="preserve">164.00</t>
        </is>
      </c>
      <c r="F232">
        <v>2798.7804878049</v>
      </c>
      <c r="G232">
        <f>IFERROR(INDEX(04_Area_Stats!$D$5:$D$999,MATCH(C232,04_Area_Stats!$A$5:$A$999,0)),"")</f>
      </c>
      <c r="H232">
        <f>IFERROR(ROUND(D232*(03_Assumptions!$B$7+03_Assumptions!$B$8),0),"")</f>
      </c>
      <c r="I232">
        <f>IFERROR(ROUND(E232*G232*03_Assumptions!$B$38-D232-H232,0),"")</f>
      </c>
      <c r="J232"/>
      <c r="K232">
        <f>IFERROR(D232+H232+IF(J232="",MAX(I232,0),J232),"")</f>
      </c>
      <c r="L232">
        <f>IFERROR(K232/E232,"")</f>
      </c>
      <c r="M232">
        <f>IFERROR(ROUND(E232*G232-K232,0),"")</f>
      </c>
      <c r="N232">
        <f>IFERROR(M232/K232,"")</f>
      </c>
      <c r="O232"/>
      <c r="P232"/>
      <c r="Q232"/>
      <c r="R232"/>
      <c r="S232"/>
      <c r="T232"/>
    </row>
    <row r="233">
      <c r="A233" t="inlineStr">
        <is>
          <t xml:space="preserve">HTC-23972000001916</t>
        </is>
      </c>
      <c r="B233" t="inlineStr">
        <is>
          <t xml:space="preserve">Piso Avenida antonio belón. Gran apartamento en marbella ciudad</t>
        </is>
      </c>
      <c r="C233" t="inlineStr">
        <is>
          <t xml:space="preserve">Marbella</t>
        </is>
      </c>
      <c r="D233">
        <v>1126000</v>
      </c>
      <c r="E233" t="inlineStr">
        <is>
          <t xml:space="preserve">163.00</t>
        </is>
      </c>
      <c r="F233">
        <v>6907.9754601227</v>
      </c>
      <c r="G233">
        <f>IFERROR(INDEX(04_Area_Stats!$D$5:$D$999,MATCH(C233,04_Area_Stats!$A$5:$A$999,0)),"")</f>
      </c>
      <c r="H233">
        <f>IFERROR(ROUND(D233*(03_Assumptions!$B$7+03_Assumptions!$B$8),0),"")</f>
      </c>
      <c r="I233">
        <f>IFERROR(ROUND(E233*G233*03_Assumptions!$B$38-D233-H233,0),"")</f>
      </c>
      <c r="J233"/>
      <c r="K233">
        <f>IFERROR(D233+H233+IF(J233="",MAX(I233,0),J233),"")</f>
      </c>
      <c r="L233">
        <f>IFERROR(K233/E233,"")</f>
      </c>
      <c r="M233">
        <f>IFERROR(ROUND(E233*G233-K233,0),"")</f>
      </c>
      <c r="N233">
        <f>IFERROR(M233/K233,"")</f>
      </c>
      <c r="O233"/>
      <c r="P233"/>
      <c r="Q233"/>
      <c r="R233"/>
      <c r="S233"/>
      <c r="T233"/>
    </row>
    <row r="234">
      <c r="A234" t="inlineStr">
        <is>
          <t xml:space="preserve">HTC-59691000000003</t>
        </is>
      </c>
      <c r="B234" t="inlineStr">
        <is>
          <t xml:space="preserve">Ático Calle sur. Ático con espectacular terraza en san pedro alcántara</t>
        </is>
      </c>
      <c r="C234" t="inlineStr">
        <is>
          <t xml:space="preserve">Marbella</t>
        </is>
      </c>
      <c r="D234">
        <v>650000</v>
      </c>
      <c r="E234" t="inlineStr">
        <is>
          <t xml:space="preserve">163.00</t>
        </is>
      </c>
      <c r="F234">
        <v>3987.7300613497</v>
      </c>
      <c r="G234">
        <f>IFERROR(INDEX(04_Area_Stats!$D$5:$D$999,MATCH(C234,04_Area_Stats!$A$5:$A$999,0)),"")</f>
      </c>
      <c r="H234">
        <f>IFERROR(ROUND(D234*(03_Assumptions!$B$7+03_Assumptions!$B$8),0),"")</f>
      </c>
      <c r="I234">
        <f>IFERROR(ROUND(E234*G234*03_Assumptions!$B$38-D234-H234,0),"")</f>
      </c>
      <c r="J234"/>
      <c r="K234">
        <f>IFERROR(D234+H234+IF(J234="",MAX(I234,0),J234),"")</f>
      </c>
      <c r="L234">
        <f>IFERROR(K234/E234,"")</f>
      </c>
      <c r="M234">
        <f>IFERROR(ROUND(E234*G234-K234,0),"")</f>
      </c>
      <c r="N234">
        <f>IFERROR(M234/K234,"")</f>
      </c>
      <c r="O234"/>
      <c r="P234"/>
      <c r="Q234"/>
      <c r="R234"/>
      <c r="S234"/>
      <c r="T234"/>
    </row>
    <row r="235">
      <c r="A235" t="inlineStr">
        <is>
          <t xml:space="preserve">HTC-23979000001283</t>
        </is>
      </c>
      <c r="B235" t="inlineStr">
        <is>
          <t xml:space="preserve">Dúplex en Lomas de Marbella Club. Elegante dúplex de 3 dormitorios en la milla de oro de marbellau</t>
        </is>
      </c>
      <c r="C235" t="inlineStr">
        <is>
          <t xml:space="preserve">Marbella</t>
        </is>
      </c>
      <c r="D235">
        <v>775000</v>
      </c>
      <c r="E235" t="inlineStr">
        <is>
          <t xml:space="preserve">162.00</t>
        </is>
      </c>
      <c r="F235">
        <v>4783.950617284</v>
      </c>
      <c r="G235">
        <f>IFERROR(INDEX(04_Area_Stats!$D$5:$D$999,MATCH(C235,04_Area_Stats!$A$5:$A$999,0)),"")</f>
      </c>
      <c r="H235">
        <f>IFERROR(ROUND(D235*(03_Assumptions!$B$7+03_Assumptions!$B$8),0),"")</f>
      </c>
      <c r="I235">
        <f>IFERROR(ROUND(E235*G235*03_Assumptions!$B$38-D235-H235,0),"")</f>
      </c>
      <c r="J235"/>
      <c r="K235">
        <f>IFERROR(D235+H235+IF(J235="",MAX(I235,0),J235),"")</f>
      </c>
      <c r="L235">
        <f>IFERROR(K235/E235,"")</f>
      </c>
      <c r="M235">
        <f>IFERROR(ROUND(E235*G235-K235,0),"")</f>
      </c>
      <c r="N235">
        <f>IFERROR(M235/K235,"")</f>
      </c>
      <c r="O235"/>
      <c r="P235"/>
      <c r="Q235"/>
      <c r="R235"/>
      <c r="S235"/>
      <c r="T235"/>
    </row>
    <row r="236">
      <c r="A236" t="inlineStr">
        <is>
          <t xml:space="preserve">YAE-jht::real-estate::50878-112320787</t>
        </is>
      </c>
      <c r="B236" t="inlineStr">
        <is>
          <t xml:space="preserve">Ático en venta en calle Bunker, Bahía de Marbella en Rio Real-Los Monteros en Marbella</t>
        </is>
      </c>
      <c r="C236" t="inlineStr">
        <is>
          <t xml:space="preserve">Marbella</t>
        </is>
      </c>
      <c r="D236">
        <v>1250000</v>
      </c>
      <c r="E236" t="inlineStr">
        <is>
          <t xml:space="preserve">162.00</t>
        </is>
      </c>
      <c r="F236">
        <v>7716.049382716</v>
      </c>
      <c r="G236">
        <f>IFERROR(INDEX(04_Area_Stats!$D$5:$D$999,MATCH(C236,04_Area_Stats!$A$5:$A$999,0)),"")</f>
      </c>
      <c r="H236">
        <f>IFERROR(ROUND(D236*(03_Assumptions!$B$7+03_Assumptions!$B$8),0),"")</f>
      </c>
      <c r="I236">
        <f>IFERROR(ROUND(E236*G236*03_Assumptions!$B$38-D236-H236,0),"")</f>
      </c>
      <c r="J236"/>
      <c r="K236">
        <f>IFERROR(D236+H236+IF(J236="",MAX(I236,0),J236),"")</f>
      </c>
      <c r="L236">
        <f>IFERROR(K236/E236,"")</f>
      </c>
      <c r="M236">
        <f>IFERROR(ROUND(E236*G236-K236,0),"")</f>
      </c>
      <c r="N236">
        <f>IFERROR(M236/K236,"")</f>
      </c>
      <c r="O236"/>
      <c r="P236"/>
      <c r="Q236"/>
      <c r="R236"/>
      <c r="S236"/>
      <c r="T236"/>
    </row>
    <row r="237">
      <c r="A237" t="inlineStr">
        <is>
          <t xml:space="preserve">YAE-jht::real-estate::77990-112316889</t>
        </is>
      </c>
      <c r="B237" t="inlineStr">
        <is>
          <t xml:space="preserve">Piso en venta, Santa María en Elviria-Cabopino en Marbella</t>
        </is>
      </c>
      <c r="C237" t="inlineStr">
        <is>
          <t xml:space="preserve">Marbella</t>
        </is>
      </c>
      <c r="D237">
        <v>442808</v>
      </c>
      <c r="E237" t="inlineStr">
        <is>
          <t xml:space="preserve">162.00</t>
        </is>
      </c>
      <c r="F237">
        <v>2733.3827160494</v>
      </c>
      <c r="G237">
        <f>IFERROR(INDEX(04_Area_Stats!$D$5:$D$999,MATCH(C237,04_Area_Stats!$A$5:$A$999,0)),"")</f>
      </c>
      <c r="H237">
        <f>IFERROR(ROUND(D237*(03_Assumptions!$B$7+03_Assumptions!$B$8),0),"")</f>
      </c>
      <c r="I237">
        <f>IFERROR(ROUND(E237*G237*03_Assumptions!$B$38-D237-H237,0),"")</f>
      </c>
      <c r="J237"/>
      <c r="K237">
        <f>IFERROR(D237+H237+IF(J237="",MAX(I237,0),J237),"")</f>
      </c>
      <c r="L237">
        <f>IFERROR(K237/E237,"")</f>
      </c>
      <c r="M237">
        <f>IFERROR(ROUND(E237*G237-K237,0),"")</f>
      </c>
      <c r="N237">
        <f>IFERROR(M237/K237,"")</f>
      </c>
      <c r="O237"/>
      <c r="P237"/>
      <c r="Q237"/>
      <c r="R237"/>
      <c r="S237"/>
      <c r="T237"/>
    </row>
    <row r="238">
      <c r="A238" t="inlineStr">
        <is>
          <t xml:space="preserve">FTC-179727275</t>
        </is>
      </c>
      <c r="B238" t="inlineStr">
        <is>
          <t xml:space="preserve">Casa adosada en Calle Sierra Nevada, 2, Las Gaviotas  - Carvajal</t>
        </is>
      </c>
      <c r="C238" t="inlineStr">
        <is>
          <t xml:space="preserve">Fuengirola</t>
        </is>
      </c>
      <c r="D238">
        <v>1100000</v>
      </c>
      <c r="E238" t="inlineStr">
        <is>
          <t xml:space="preserve">175.00</t>
        </is>
      </c>
      <c r="F238">
        <v>6285.7142857143</v>
      </c>
      <c r="G238">
        <f>IFERROR(INDEX(04_Area_Stats!$D$5:$D$999,MATCH(C238,04_Area_Stats!$A$5:$A$999,0)),"")</f>
      </c>
      <c r="H238">
        <f>IFERROR(ROUND(D238*(03_Assumptions!$B$7+03_Assumptions!$B$8),0),"")</f>
      </c>
      <c r="I238">
        <f>IFERROR(ROUND(E238*G238*03_Assumptions!$B$38-D238-H238,0),"")</f>
      </c>
      <c r="J238"/>
      <c r="K238">
        <f>IFERROR(D238+H238+IF(J238="",MAX(I238,0),J238),"")</f>
      </c>
      <c r="L238">
        <f>IFERROR(K238/E238,"")</f>
      </c>
      <c r="M238">
        <f>IFERROR(ROUND(E238*G238-K238,0),"")</f>
      </c>
      <c r="N238">
        <f>IFERROR(M238/K238,"")</f>
      </c>
      <c r="O238"/>
      <c r="P238"/>
      <c r="Q238"/>
      <c r="R238"/>
      <c r="S238"/>
      <c r="T238"/>
    </row>
    <row r="239">
      <c r="A239" t="inlineStr">
        <is>
          <t xml:space="preserve">HTC-23526000001036</t>
        </is>
      </c>
      <c r="B239" t="inlineStr">
        <is>
          <t xml:space="preserve">Ático en Nueva Alcántara. Impresionante apartamento cerca de la playa en san pedro de alcá</t>
        </is>
      </c>
      <c r="C239" t="inlineStr">
        <is>
          <t xml:space="preserve">Marbella</t>
        </is>
      </c>
      <c r="D239">
        <v>1545000</v>
      </c>
      <c r="E239" t="inlineStr">
        <is>
          <t xml:space="preserve">160.00</t>
        </is>
      </c>
      <c r="F239">
        <v>9656.25</v>
      </c>
      <c r="G239">
        <f>IFERROR(INDEX(04_Area_Stats!$D$5:$D$999,MATCH(C239,04_Area_Stats!$A$5:$A$999,0)),"")</f>
      </c>
      <c r="H239">
        <f>IFERROR(ROUND(D239*(03_Assumptions!$B$7+03_Assumptions!$B$8),0),"")</f>
      </c>
      <c r="I239">
        <f>IFERROR(ROUND(E239*G239*03_Assumptions!$B$38-D239-H239,0),"")</f>
      </c>
      <c r="J239"/>
      <c r="K239">
        <f>IFERROR(D239+H239+IF(J239="",MAX(I239,0),J239),"")</f>
      </c>
      <c r="L239">
        <f>IFERROR(K239/E239,"")</f>
      </c>
      <c r="M239">
        <f>IFERROR(ROUND(E239*G239-K239,0),"")</f>
      </c>
      <c r="N239">
        <f>IFERROR(M239/K239,"")</f>
      </c>
      <c r="O239"/>
      <c r="P239"/>
      <c r="Q239"/>
      <c r="R239"/>
      <c r="S239"/>
      <c r="T239"/>
    </row>
    <row r="240">
      <c r="A240" t="inlineStr">
        <is>
          <t xml:space="preserve">YAE-jht::real-estate::45522-112329361</t>
        </is>
      </c>
      <c r="B240" t="inlineStr">
        <is>
          <t xml:space="preserve">Piso en venta en calle Buenaventura, Torrecilla-La Cañada en Marbella Pueblo en Marbella</t>
        </is>
      </c>
      <c r="C240" t="inlineStr">
        <is>
          <t xml:space="preserve">Marbella</t>
        </is>
      </c>
      <c r="D240">
        <v>645000</v>
      </c>
      <c r="E240" t="inlineStr">
        <is>
          <t xml:space="preserve">160.00</t>
        </is>
      </c>
      <c r="F240">
        <v>4031.25</v>
      </c>
      <c r="G240">
        <f>IFERROR(INDEX(04_Area_Stats!$D$5:$D$999,MATCH(C240,04_Area_Stats!$A$5:$A$999,0)),"")</f>
      </c>
      <c r="H240">
        <f>IFERROR(ROUND(D240*(03_Assumptions!$B$7+03_Assumptions!$B$8),0),"")</f>
      </c>
      <c r="I240">
        <f>IFERROR(ROUND(E240*G240*03_Assumptions!$B$38-D240-H240,0),"")</f>
      </c>
      <c r="J240"/>
      <c r="K240">
        <f>IFERROR(D240+H240+IF(J240="",MAX(I240,0),J240),"")</f>
      </c>
      <c r="L240">
        <f>IFERROR(K240/E240,"")</f>
      </c>
      <c r="M240">
        <f>IFERROR(ROUND(E240*G240-K240,0),"")</f>
      </c>
      <c r="N240">
        <f>IFERROR(M240/K240,"")</f>
      </c>
      <c r="O240"/>
      <c r="P240"/>
      <c r="Q240">
        <v>2019</v>
      </c>
      <c r="R240"/>
      <c r="S240"/>
      <c r="T240" t="inlineStr">
        <is>
          <t xml:space="preserve">Good</t>
        </is>
      </c>
    </row>
    <row r="241">
      <c r="A241" t="inlineStr">
        <is>
          <t xml:space="preserve">YAE-jht::real-estate::66585-112395440</t>
        </is>
      </c>
      <c r="B241" t="inlineStr">
        <is>
          <t xml:space="preserve">Piso en venta en plaza Maestranza la, Nueva Andalucía en Nueva Andalucía en Marbella</t>
        </is>
      </c>
      <c r="C241" t="inlineStr">
        <is>
          <t xml:space="preserve">Marbella</t>
        </is>
      </c>
      <c r="D241">
        <v>1100000</v>
      </c>
      <c r="E241" t="inlineStr">
        <is>
          <t xml:space="preserve">160.00</t>
        </is>
      </c>
      <c r="F241">
        <v>6875</v>
      </c>
      <c r="G241">
        <f>IFERROR(INDEX(04_Area_Stats!$D$5:$D$999,MATCH(C241,04_Area_Stats!$A$5:$A$999,0)),"")</f>
      </c>
      <c r="H241">
        <f>IFERROR(ROUND(D241*(03_Assumptions!$B$7+03_Assumptions!$B$8),0),"")</f>
      </c>
      <c r="I241">
        <f>IFERROR(ROUND(E241*G241*03_Assumptions!$B$38-D241-H241,0),"")</f>
      </c>
      <c r="J241"/>
      <c r="K241">
        <f>IFERROR(D241+H241+IF(J241="",MAX(I241,0),J241),"")</f>
      </c>
      <c r="L241">
        <f>IFERROR(K241/E241,"")</f>
      </c>
      <c r="M241">
        <f>IFERROR(ROUND(E241*G241-K241,0),"")</f>
      </c>
      <c r="N241">
        <f>IFERROR(M241/K241,"")</f>
      </c>
      <c r="O241"/>
      <c r="P241"/>
      <c r="Q241"/>
      <c r="R241"/>
      <c r="S241"/>
      <c r="T241" t="inlineStr">
        <is>
          <t xml:space="preserve">Good</t>
        </is>
      </c>
    </row>
    <row r="242">
      <c r="A242" t="inlineStr">
        <is>
          <t xml:space="preserve">YAE-jht::real-estate::42999-112381608</t>
        </is>
      </c>
      <c r="B242" t="inlineStr">
        <is>
          <t xml:space="preserve">Piso en venta en calle Las Mimosas, Puerto Banús en Nueva Andalucía en Marbella</t>
        </is>
      </c>
      <c r="C242" t="inlineStr">
        <is>
          <t xml:space="preserve">Marbella</t>
        </is>
      </c>
      <c r="D242">
        <v>740340</v>
      </c>
      <c r="E242" t="inlineStr">
        <is>
          <t xml:space="preserve">160.00</t>
        </is>
      </c>
      <c r="F242">
        <v>4627.125</v>
      </c>
      <c r="G242">
        <f>IFERROR(INDEX(04_Area_Stats!$D$5:$D$999,MATCH(C242,04_Area_Stats!$A$5:$A$999,0)),"")</f>
      </c>
      <c r="H242">
        <f>IFERROR(ROUND(D242*(03_Assumptions!$B$7+03_Assumptions!$B$8),0),"")</f>
      </c>
      <c r="I242">
        <f>IFERROR(ROUND(E242*G242*03_Assumptions!$B$38-D242-H242,0),"")</f>
      </c>
      <c r="J242"/>
      <c r="K242">
        <f>IFERROR(D242+H242+IF(J242="",MAX(I242,0),J242),"")</f>
      </c>
      <c r="L242">
        <f>IFERROR(K242/E242,"")</f>
      </c>
      <c r="M242">
        <f>IFERROR(ROUND(E242*G242-K242,0),"")</f>
      </c>
      <c r="N242">
        <f>IFERROR(M242/K242,"")</f>
      </c>
      <c r="O242"/>
      <c r="P242"/>
      <c r="Q242"/>
      <c r="R242" t="inlineStr">
        <is>
          <t xml:space="preserve">ground floor</t>
        </is>
      </c>
      <c r="S242"/>
      <c r="T242"/>
    </row>
    <row r="243">
      <c r="A243" t="inlineStr">
        <is>
          <t xml:space="preserve">FTC-189267731</t>
        </is>
      </c>
      <c r="B243" t="inlineStr">
        <is>
          <t xml:space="preserve">Casa o chalet con piscina en Costabella</t>
        </is>
      </c>
      <c r="C243" t="inlineStr">
        <is>
          <t xml:space="preserve">Marbella</t>
        </is>
      </c>
      <c r="D243"/>
      <c r="E243" t="inlineStr">
        <is>
          <t xml:space="preserve">160.00</t>
        </is>
      </c>
      <c r="F243"/>
      <c r="G243">
        <f>IFERROR(INDEX(04_Area_Stats!$D$5:$D$999,MATCH(C243,04_Area_Stats!$A$5:$A$999,0)),"")</f>
      </c>
      <c r="H243">
        <f>IFERROR(ROUND(D243*(03_Assumptions!$B$7+03_Assumptions!$B$8),0),"")</f>
      </c>
      <c r="I243">
        <f>IFERROR(ROUND(E243*G243*03_Assumptions!$B$38-D243-H243,0),"")</f>
      </c>
      <c r="J243"/>
      <c r="K243">
        <f>IFERROR(D243+H243+IF(J243="",MAX(I243,0),J243),"")</f>
      </c>
      <c r="L243">
        <f>IFERROR(K243/E243,"")</f>
      </c>
      <c r="M243">
        <f>IFERROR(ROUND(E243*G243-K243,0),"")</f>
      </c>
      <c r="N243">
        <f>IFERROR(M243/K243,"")</f>
      </c>
      <c r="O243"/>
      <c r="P243"/>
      <c r="Q243"/>
      <c r="R243"/>
      <c r="S243"/>
      <c r="T243"/>
    </row>
    <row r="244">
      <c r="A244" t="inlineStr">
        <is>
          <t xml:space="preserve">HTC-56872000000033</t>
        </is>
      </c>
      <c r="B244" t="inlineStr">
        <is>
          <t xml:space="preserve">Piso en Playa Bajadilla - Puertos. Oportunidad de inversión en marbella centro segunda línea de pla</t>
        </is>
      </c>
      <c r="C244" t="inlineStr">
        <is>
          <t xml:space="preserve">Marbella</t>
        </is>
      </c>
      <c r="D244">
        <v>572400</v>
      </c>
      <c r="E244" t="inlineStr">
        <is>
          <t xml:space="preserve">159.00</t>
        </is>
      </c>
      <c r="F244">
        <v>3600</v>
      </c>
      <c r="G244">
        <f>IFERROR(INDEX(04_Area_Stats!$D$5:$D$999,MATCH(C244,04_Area_Stats!$A$5:$A$999,0)),"")</f>
      </c>
      <c r="H244">
        <f>IFERROR(ROUND(D244*(03_Assumptions!$B$7+03_Assumptions!$B$8),0),"")</f>
      </c>
      <c r="I244">
        <f>IFERROR(ROUND(E244*G244*03_Assumptions!$B$38-D244-H244,0),"")</f>
      </c>
      <c r="J244"/>
      <c r="K244">
        <f>IFERROR(D244+H244+IF(J244="",MAX(I244,0),J244),"")</f>
      </c>
      <c r="L244">
        <f>IFERROR(K244/E244,"")</f>
      </c>
      <c r="M244">
        <f>IFERROR(ROUND(E244*G244-K244,0),"")</f>
      </c>
      <c r="N244">
        <f>IFERROR(M244/K244,"")</f>
      </c>
      <c r="O244"/>
      <c r="P244"/>
      <c r="Q244"/>
      <c r="R244"/>
      <c r="S244"/>
      <c r="T244"/>
    </row>
    <row r="245">
      <c r="A245" t="inlineStr">
        <is>
          <t xml:space="preserve">HTC-33091000013945</t>
        </is>
      </c>
      <c r="B245" t="inlineStr">
        <is>
          <t xml:space="preserve">Piso en Sierra Blanca. Piso en venta en milla de oro sierra blanca, 3 dormitorios.</t>
        </is>
      </c>
      <c r="C245" t="inlineStr">
        <is>
          <t xml:space="preserve">Marbella</t>
        </is>
      </c>
      <c r="D245">
        <v>925000</v>
      </c>
      <c r="E245" t="inlineStr">
        <is>
          <t xml:space="preserve">159.00</t>
        </is>
      </c>
      <c r="F245">
        <v>5817.6100628931</v>
      </c>
      <c r="G245">
        <f>IFERROR(INDEX(04_Area_Stats!$D$5:$D$999,MATCH(C245,04_Area_Stats!$A$5:$A$999,0)),"")</f>
      </c>
      <c r="H245">
        <f>IFERROR(ROUND(D245*(03_Assumptions!$B$7+03_Assumptions!$B$8),0),"")</f>
      </c>
      <c r="I245">
        <f>IFERROR(ROUND(E245*G245*03_Assumptions!$B$38-D245-H245,0),"")</f>
      </c>
      <c r="J245"/>
      <c r="K245">
        <f>IFERROR(D245+H245+IF(J245="",MAX(I245,0),J245),"")</f>
      </c>
      <c r="L245">
        <f>IFERROR(K245/E245,"")</f>
      </c>
      <c r="M245">
        <f>IFERROR(ROUND(E245*G245-K245,0),"")</f>
      </c>
      <c r="N245">
        <f>IFERROR(M245/K245,"")</f>
      </c>
      <c r="O245"/>
      <c r="P245"/>
      <c r="Q245"/>
      <c r="R245"/>
      <c r="S245"/>
      <c r="T245"/>
    </row>
    <row r="246">
      <c r="A246" t="inlineStr">
        <is>
          <t xml:space="preserve">YAE-jht::real-estate::64808-112339069</t>
        </is>
      </c>
      <c r="B246" t="inlineStr">
        <is>
          <t xml:space="preserve">Dúplex en venta en calle Pino Real, Costabella en Las Chapas-El Rosario en Marbella</t>
        </is>
      </c>
      <c r="C246" t="inlineStr">
        <is>
          <t xml:space="preserve">Marbella</t>
        </is>
      </c>
      <c r="D246">
        <v>1250000</v>
      </c>
      <c r="E246" t="inlineStr">
        <is>
          <t xml:space="preserve">159.00</t>
        </is>
      </c>
      <c r="F246">
        <v>7861.6352201258</v>
      </c>
      <c r="G246">
        <f>IFERROR(INDEX(04_Area_Stats!$D$5:$D$999,MATCH(C246,04_Area_Stats!$A$5:$A$999,0)),"")</f>
      </c>
      <c r="H246">
        <f>IFERROR(ROUND(D246*(03_Assumptions!$B$7+03_Assumptions!$B$8),0),"")</f>
      </c>
      <c r="I246">
        <f>IFERROR(ROUND(E246*G246*03_Assumptions!$B$38-D246-H246,0),"")</f>
      </c>
      <c r="J246"/>
      <c r="K246">
        <f>IFERROR(D246+H246+IF(J246="",MAX(I246,0),J246),"")</f>
      </c>
      <c r="L246">
        <f>IFERROR(K246/E246,"")</f>
      </c>
      <c r="M246">
        <f>IFERROR(ROUND(E246*G246-K246,0),"")</f>
      </c>
      <c r="N246">
        <f>IFERROR(M246/K246,"")</f>
      </c>
      <c r="O246"/>
      <c r="P246"/>
      <c r="Q246"/>
      <c r="R246"/>
      <c r="S246"/>
      <c r="T246"/>
    </row>
    <row r="247">
      <c r="A247" t="inlineStr">
        <is>
          <t xml:space="preserve">FTC-190404697</t>
        </is>
      </c>
      <c r="B247" t="inlineStr">
        <is>
          <t xml:space="preserve">Ático en Calle Gaviota 4, 159, Marbesa</t>
        </is>
      </c>
      <c r="C247" t="inlineStr">
        <is>
          <t xml:space="preserve">Marbella</t>
        </is>
      </c>
      <c r="D247">
        <v>1149000</v>
      </c>
      <c r="E247" t="inlineStr">
        <is>
          <t xml:space="preserve">158.00</t>
        </is>
      </c>
      <c r="F247">
        <v>7272.1518987342</v>
      </c>
      <c r="G247">
        <f>IFERROR(INDEX(04_Area_Stats!$D$5:$D$999,MATCH(C247,04_Area_Stats!$A$5:$A$999,0)),"")</f>
      </c>
      <c r="H247">
        <f>IFERROR(ROUND(D247*(03_Assumptions!$B$7+03_Assumptions!$B$8),0),"")</f>
      </c>
      <c r="I247">
        <f>IFERROR(ROUND(E247*G247*03_Assumptions!$B$38-D247-H247,0),"")</f>
      </c>
      <c r="J247"/>
      <c r="K247">
        <f>IFERROR(D247+H247+IF(J247="",MAX(I247,0),J247),"")</f>
      </c>
      <c r="L247">
        <f>IFERROR(K247/E247,"")</f>
      </c>
      <c r="M247">
        <f>IFERROR(ROUND(E247*G247-K247,0),"")</f>
      </c>
      <c r="N247">
        <f>IFERROR(M247/K247,"")</f>
      </c>
      <c r="O247"/>
      <c r="P247"/>
      <c r="Q247"/>
      <c r="R247"/>
      <c r="S247" t="inlineStr">
        <is>
          <t xml:space="preserve">Y</t>
        </is>
      </c>
      <c r="T247"/>
    </row>
    <row r="248">
      <c r="A248" t="inlineStr">
        <is>
          <t xml:space="preserve">HTC-48378000000906</t>
        </is>
      </c>
      <c r="B248" t="inlineStr">
        <is>
          <t xml:space="preserve">Ático en Calle gaviota 4 159. Ático dúplex contemporáneo en dunes beach, cabopinoen contempora</t>
        </is>
      </c>
      <c r="C248" t="inlineStr">
        <is>
          <t xml:space="preserve">Marbella</t>
        </is>
      </c>
      <c r="D248">
        <v>1149000</v>
      </c>
      <c r="E248" t="inlineStr">
        <is>
          <t xml:space="preserve">158.00</t>
        </is>
      </c>
      <c r="F248">
        <v>7272.1518987342</v>
      </c>
      <c r="G248">
        <f>IFERROR(INDEX(04_Area_Stats!$D$5:$D$999,MATCH(C248,04_Area_Stats!$A$5:$A$999,0)),"")</f>
      </c>
      <c r="H248">
        <f>IFERROR(ROUND(D248*(03_Assumptions!$B$7+03_Assumptions!$B$8),0),"")</f>
      </c>
      <c r="I248">
        <f>IFERROR(ROUND(E248*G248*03_Assumptions!$B$38-D248-H248,0),"")</f>
      </c>
      <c r="J248"/>
      <c r="K248">
        <f>IFERROR(D248+H248+IF(J248="",MAX(I248,0),J248),"")</f>
      </c>
      <c r="L248">
        <f>IFERROR(K248/E248,"")</f>
      </c>
      <c r="M248">
        <f>IFERROR(ROUND(E248*G248-K248,0),"")</f>
      </c>
      <c r="N248">
        <f>IFERROR(M248/K248,"")</f>
      </c>
      <c r="O248"/>
      <c r="P248"/>
      <c r="Q248"/>
      <c r="R248"/>
      <c r="S248"/>
      <c r="T248"/>
    </row>
    <row r="249">
      <c r="A249" t="inlineStr">
        <is>
          <t xml:space="preserve">YAE-jht::real-estate::49032-112310334</t>
        </is>
      </c>
      <c r="B249" t="inlineStr">
        <is>
          <t xml:space="preserve">Ático en venta en calle Don José de Orbaneja, Cabopino-Artola en Elviria-Cabopino en Marbella</t>
        </is>
      </c>
      <c r="C249" t="inlineStr">
        <is>
          <t xml:space="preserve">Marbella</t>
        </is>
      </c>
      <c r="D249">
        <v>575000</v>
      </c>
      <c r="E249" t="inlineStr">
        <is>
          <t xml:space="preserve">158.00</t>
        </is>
      </c>
      <c r="F249">
        <v>3639.2405063291</v>
      </c>
      <c r="G249">
        <f>IFERROR(INDEX(04_Area_Stats!$D$5:$D$999,MATCH(C249,04_Area_Stats!$A$5:$A$999,0)),"")</f>
      </c>
      <c r="H249">
        <f>IFERROR(ROUND(D249*(03_Assumptions!$B$7+03_Assumptions!$B$8),0),"")</f>
      </c>
      <c r="I249">
        <f>IFERROR(ROUND(E249*G249*03_Assumptions!$B$38-D249-H249,0),"")</f>
      </c>
      <c r="J249"/>
      <c r="K249">
        <f>IFERROR(D249+H249+IF(J249="",MAX(I249,0),J249),"")</f>
      </c>
      <c r="L249">
        <f>IFERROR(K249/E249,"")</f>
      </c>
      <c r="M249">
        <f>IFERROR(ROUND(E249*G249-K249,0),"")</f>
      </c>
      <c r="N249">
        <f>IFERROR(M249/K249,"")</f>
      </c>
      <c r="O249"/>
      <c r="P249"/>
      <c r="Q249"/>
      <c r="R249" t="inlineStr">
        <is>
          <t xml:space="preserve">Ático</t>
        </is>
      </c>
      <c r="S249" t="inlineStr">
        <is>
          <t xml:space="preserve">Y</t>
        </is>
      </c>
      <c r="T249" t="inlineStr">
        <is>
          <t xml:space="preserve">Good</t>
        </is>
      </c>
    </row>
    <row r="250">
      <c r="A250" t="inlineStr">
        <is>
          <t xml:space="preserve">YAE-jht::real-estate::85851-112379941</t>
        </is>
      </c>
      <c r="B250" t="inlineStr">
        <is>
          <t xml:space="preserve">Piso en venta, Sierra Blanca en Nagüeles-Milla de Oro en Marbella</t>
        </is>
      </c>
      <c r="C250" t="inlineStr">
        <is>
          <t xml:space="preserve">Marbella</t>
        </is>
      </c>
      <c r="D250">
        <v>759900</v>
      </c>
      <c r="E250" t="inlineStr">
        <is>
          <t xml:space="preserve">157.00</t>
        </is>
      </c>
      <c r="F250">
        <v>4840.127388535</v>
      </c>
      <c r="G250">
        <f>IFERROR(INDEX(04_Area_Stats!$D$5:$D$999,MATCH(C250,04_Area_Stats!$A$5:$A$999,0)),"")</f>
      </c>
      <c r="H250">
        <f>IFERROR(ROUND(D250*(03_Assumptions!$B$7+03_Assumptions!$B$8),0),"")</f>
      </c>
      <c r="I250">
        <f>IFERROR(ROUND(E250*G250*03_Assumptions!$B$38-D250-H250,0),"")</f>
      </c>
      <c r="J250"/>
      <c r="K250">
        <f>IFERROR(D250+H250+IF(J250="",MAX(I250,0),J250),"")</f>
      </c>
      <c r="L250">
        <f>IFERROR(K250/E250,"")</f>
      </c>
      <c r="M250">
        <f>IFERROR(ROUND(E250*G250-K250,0),"")</f>
      </c>
      <c r="N250">
        <f>IFERROR(M250/K250,"")</f>
      </c>
      <c r="O250"/>
      <c r="P250"/>
      <c r="Q250"/>
      <c r="R250"/>
      <c r="S250"/>
      <c r="T250" t="inlineStr">
        <is>
          <t xml:space="preserve">Good</t>
        </is>
      </c>
    </row>
    <row r="251">
      <c r="A251" t="inlineStr">
        <is>
          <t xml:space="preserve">YAE-jht::real-estate::90224-112362529</t>
        </is>
      </c>
      <c r="B251" t="inlineStr">
        <is>
          <t xml:space="preserve">Piso en venta, Sierra Blanca en Nagüeles-Milla de Oro en Marbella</t>
        </is>
      </c>
      <c r="C251" t="inlineStr">
        <is>
          <t xml:space="preserve">Marbella</t>
        </is>
      </c>
      <c r="D251">
        <v>759900</v>
      </c>
      <c r="E251" t="inlineStr">
        <is>
          <t xml:space="preserve">157.00</t>
        </is>
      </c>
      <c r="F251">
        <v>4840.127388535</v>
      </c>
      <c r="G251">
        <f>IFERROR(INDEX(04_Area_Stats!$D$5:$D$999,MATCH(C251,04_Area_Stats!$A$5:$A$999,0)),"")</f>
      </c>
      <c r="H251">
        <f>IFERROR(ROUND(D251*(03_Assumptions!$B$7+03_Assumptions!$B$8),0),"")</f>
      </c>
      <c r="I251">
        <f>IFERROR(ROUND(E251*G251*03_Assumptions!$B$38-D251-H251,0),"")</f>
      </c>
      <c r="J251"/>
      <c r="K251">
        <f>IFERROR(D251+H251+IF(J251="",MAX(I251,0),J251),"")</f>
      </c>
      <c r="L251">
        <f>IFERROR(K251/E251,"")</f>
      </c>
      <c r="M251">
        <f>IFERROR(ROUND(E251*G251-K251,0),"")</f>
      </c>
      <c r="N251">
        <f>IFERROR(M251/K251,"")</f>
      </c>
      <c r="O251"/>
      <c r="P251"/>
      <c r="Q251"/>
      <c r="R251"/>
      <c r="S251"/>
      <c r="T251"/>
    </row>
    <row r="252">
      <c r="A252" t="inlineStr">
        <is>
          <t xml:space="preserve">YAE-jht::real-estate::51982-112341179</t>
        </is>
      </c>
      <c r="B252" t="inlineStr">
        <is>
          <t xml:space="preserve">Piso en venta, La Carolina-Guadalpín en Nagüeles-Milla de Oro en Marbella</t>
        </is>
      </c>
      <c r="C252" t="inlineStr">
        <is>
          <t xml:space="preserve">Marbella</t>
        </is>
      </c>
      <c r="D252">
        <v>2200000</v>
      </c>
      <c r="E252" t="inlineStr">
        <is>
          <t xml:space="preserve">157.00</t>
        </is>
      </c>
      <c r="F252">
        <v>14012.738853503</v>
      </c>
      <c r="G252">
        <f>IFERROR(INDEX(04_Area_Stats!$D$5:$D$999,MATCH(C252,04_Area_Stats!$A$5:$A$999,0)),"")</f>
      </c>
      <c r="H252">
        <f>IFERROR(ROUND(D252*(03_Assumptions!$B$7+03_Assumptions!$B$8),0),"")</f>
      </c>
      <c r="I252">
        <f>IFERROR(ROUND(E252*G252*03_Assumptions!$B$38-D252-H252,0),"")</f>
      </c>
      <c r="J252"/>
      <c r="K252">
        <f>IFERROR(D252+H252+IF(J252="",MAX(I252,0),J252),"")</f>
      </c>
      <c r="L252">
        <f>IFERROR(K252/E252,"")</f>
      </c>
      <c r="M252">
        <f>IFERROR(ROUND(E252*G252-K252,0),"")</f>
      </c>
      <c r="N252">
        <f>IFERROR(M252/K252,"")</f>
      </c>
      <c r="O252"/>
      <c r="P252"/>
      <c r="Q252"/>
      <c r="R252"/>
      <c r="S252" t="inlineStr">
        <is>
          <t xml:space="preserve">Y</t>
        </is>
      </c>
      <c r="T252"/>
    </row>
    <row r="253">
      <c r="A253" t="inlineStr">
        <is>
          <t xml:space="preserve">YAE-jht::real-estate::u15582020_57411130</t>
        </is>
      </c>
      <c r="B253" t="inlineStr">
        <is>
          <t xml:space="preserve">Apartamento en venta en calle Montemenor, Sierra Blanca en Nagüeles-Milla de Oro en Marbella</t>
        </is>
      </c>
      <c r="C253" t="inlineStr">
        <is>
          <t xml:space="preserve">Marbella</t>
        </is>
      </c>
      <c r="D253">
        <v>900000</v>
      </c>
      <c r="E253" t="inlineStr">
        <is>
          <t xml:space="preserve">157.00</t>
        </is>
      </c>
      <c r="F253">
        <v>5732.4840764331</v>
      </c>
      <c r="G253">
        <f>IFERROR(INDEX(04_Area_Stats!$D$5:$D$999,MATCH(C253,04_Area_Stats!$A$5:$A$999,0)),"")</f>
      </c>
      <c r="H253">
        <f>IFERROR(ROUND(D253*(03_Assumptions!$B$7+03_Assumptions!$B$8),0),"")</f>
      </c>
      <c r="I253">
        <f>IFERROR(ROUND(E253*G253*03_Assumptions!$B$38-D253-H253,0),"")</f>
      </c>
      <c r="J253"/>
      <c r="K253">
        <f>IFERROR(D253+H253+IF(J253="",MAX(I253,0),J253),"")</f>
      </c>
      <c r="L253">
        <f>IFERROR(K253/E253,"")</f>
      </c>
      <c r="M253">
        <f>IFERROR(ROUND(E253*G253-K253,0),"")</f>
      </c>
      <c r="N253">
        <f>IFERROR(M253/K253,"")</f>
      </c>
      <c r="O253"/>
      <c r="P253"/>
      <c r="Q253"/>
      <c r="R253"/>
      <c r="S253"/>
      <c r="T253" t="inlineStr">
        <is>
          <t xml:space="preserve">Good</t>
        </is>
      </c>
    </row>
    <row r="254">
      <c r="A254" t="inlineStr">
        <is>
          <t xml:space="preserve">HTC-57258000000313</t>
        </is>
      </c>
      <c r="B254" t="inlineStr">
        <is>
          <t xml:space="preserve">Piso Avenida valeriano rodríguez. Nuda propiedad en venta en avenida valeriano rodríguez-elvir</t>
        </is>
      </c>
      <c r="C254" t="inlineStr">
        <is>
          <t xml:space="preserve">Marbella</t>
        </is>
      </c>
      <c r="D254">
        <v>442808</v>
      </c>
      <c r="E254" t="inlineStr">
        <is>
          <t xml:space="preserve">156.00</t>
        </is>
      </c>
      <c r="F254">
        <v>2838.5128205128</v>
      </c>
      <c r="G254">
        <f>IFERROR(INDEX(04_Area_Stats!$D$5:$D$999,MATCH(C254,04_Area_Stats!$A$5:$A$999,0)),"")</f>
      </c>
      <c r="H254">
        <f>IFERROR(ROUND(D254*(03_Assumptions!$B$7+03_Assumptions!$B$8),0),"")</f>
      </c>
      <c r="I254">
        <f>IFERROR(ROUND(E254*G254*03_Assumptions!$B$38-D254-H254,0),"")</f>
      </c>
      <c r="J254"/>
      <c r="K254">
        <f>IFERROR(D254+H254+IF(J254="",MAX(I254,0),J254),"")</f>
      </c>
      <c r="L254">
        <f>IFERROR(K254/E254,"")</f>
      </c>
      <c r="M254">
        <f>IFERROR(ROUND(E254*G254-K254,0),"")</f>
      </c>
      <c r="N254">
        <f>IFERROR(M254/K254,"")</f>
      </c>
      <c r="O254"/>
      <c r="P254"/>
      <c r="Q254"/>
      <c r="R254"/>
      <c r="S254"/>
      <c r="T254"/>
    </row>
    <row r="255">
      <c r="A255" t="inlineStr">
        <is>
          <t xml:space="preserve">HTC-58066000000021</t>
        </is>
      </c>
      <c r="B255" t="inlineStr">
        <is>
          <t xml:space="preserve">Piso en Nueva Alcántara. Fantástico apartamento reformado en nueva alcántara</t>
        </is>
      </c>
      <c r="C255" t="inlineStr">
        <is>
          <t xml:space="preserve">Marbella</t>
        </is>
      </c>
      <c r="D255">
        <v>650000</v>
      </c>
      <c r="E255" t="inlineStr">
        <is>
          <t xml:space="preserve">156.00</t>
        </is>
      </c>
      <c r="F255">
        <v>4166.6666666667</v>
      </c>
      <c r="G255">
        <f>IFERROR(INDEX(04_Area_Stats!$D$5:$D$999,MATCH(C255,04_Area_Stats!$A$5:$A$999,0)),"")</f>
      </c>
      <c r="H255">
        <f>IFERROR(ROUND(D255*(03_Assumptions!$B$7+03_Assumptions!$B$8),0),"")</f>
      </c>
      <c r="I255">
        <f>IFERROR(ROUND(E255*G255*03_Assumptions!$B$38-D255-H255,0),"")</f>
      </c>
      <c r="J255"/>
      <c r="K255">
        <f>IFERROR(D255+H255+IF(J255="",MAX(I255,0),J255),"")</f>
      </c>
      <c r="L255">
        <f>IFERROR(K255/E255,"")</f>
      </c>
      <c r="M255">
        <f>IFERROR(ROUND(E255*G255-K255,0),"")</f>
      </c>
      <c r="N255">
        <f>IFERROR(M255/K255,"")</f>
      </c>
      <c r="O255"/>
      <c r="P255"/>
      <c r="Q255"/>
      <c r="R255"/>
      <c r="S255"/>
      <c r="T255" t="inlineStr">
        <is>
          <t xml:space="preserve">Renovated</t>
        </is>
      </c>
    </row>
    <row r="256">
      <c r="A256" t="inlineStr">
        <is>
          <t xml:space="preserve">HTC-23972000001908</t>
        </is>
      </c>
      <c r="B256" t="inlineStr">
        <is>
          <t xml:space="preserve">Ático Lugar nagueles. Ático-dúplex en milla de oro - marbella club</t>
        </is>
      </c>
      <c r="C256" t="inlineStr">
        <is>
          <t xml:space="preserve">Marbella</t>
        </is>
      </c>
      <c r="D256">
        <v>875000</v>
      </c>
      <c r="E256" t="inlineStr">
        <is>
          <t xml:space="preserve">156.00</t>
        </is>
      </c>
      <c r="F256">
        <v>5608.9743589744</v>
      </c>
      <c r="G256">
        <f>IFERROR(INDEX(04_Area_Stats!$D$5:$D$999,MATCH(C256,04_Area_Stats!$A$5:$A$999,0)),"")</f>
      </c>
      <c r="H256">
        <f>IFERROR(ROUND(D256*(03_Assumptions!$B$7+03_Assumptions!$B$8),0),"")</f>
      </c>
      <c r="I256">
        <f>IFERROR(ROUND(E256*G256*03_Assumptions!$B$38-D256-H256,0),"")</f>
      </c>
      <c r="J256"/>
      <c r="K256">
        <f>IFERROR(D256+H256+IF(J256="",MAX(I256,0),J256),"")</f>
      </c>
      <c r="L256">
        <f>IFERROR(K256/E256,"")</f>
      </c>
      <c r="M256">
        <f>IFERROR(ROUND(E256*G256-K256,0),"")</f>
      </c>
      <c r="N256">
        <f>IFERROR(M256/K256,"")</f>
      </c>
      <c r="O256"/>
      <c r="P256"/>
      <c r="Q256"/>
      <c r="R256"/>
      <c r="S256"/>
      <c r="T256"/>
    </row>
    <row r="257">
      <c r="A257" t="inlineStr">
        <is>
          <t xml:space="preserve">IDL-112401503</t>
        </is>
      </c>
      <c r="B257" t="inlineStr">
        <is>
          <t xml:space="preserve">Flat / apartment in Puerto Banús, Marbella</t>
        </is>
      </c>
      <c r="C257" t="inlineStr">
        <is>
          <t xml:space="preserve">Marbella</t>
        </is>
      </c>
      <c r="D257">
        <v>1499000</v>
      </c>
      <c r="E257" t="inlineStr">
        <is>
          <t xml:space="preserve">156.00</t>
        </is>
      </c>
      <c r="F257">
        <v>9608.9743589744</v>
      </c>
      <c r="G257">
        <f>IFERROR(INDEX(04_Area_Stats!$D$5:$D$999,MATCH(C257,04_Area_Stats!$A$5:$A$999,0)),"")</f>
      </c>
      <c r="H257">
        <f>IFERROR(ROUND(D257*(03_Assumptions!$B$7+03_Assumptions!$B$8),0),"")</f>
      </c>
      <c r="I257">
        <f>IFERROR(ROUND(E257*G257*03_Assumptions!$B$38-D257-H257,0),"")</f>
      </c>
      <c r="J257"/>
      <c r="K257">
        <f>IFERROR(D257+H257+IF(J257="",MAX(I257,0),J257),"")</f>
      </c>
      <c r="L257">
        <f>IFERROR(K257/E257,"")</f>
      </c>
      <c r="M257">
        <f>IFERROR(ROUND(E257*G257-K257,0),"")</f>
      </c>
      <c r="N257">
        <f>IFERROR(M257/K257,"")</f>
      </c>
      <c r="O257" t="inlineStr">
        <is>
          <t xml:space="preserve">COSMETIC</t>
        </is>
      </c>
      <c r="P257"/>
      <c r="Q257"/>
      <c r="R257" t="inlineStr">
        <is>
          <t xml:space="preserve">1</t>
        </is>
      </c>
      <c r="S257" t="inlineStr">
        <is>
          <t xml:space="preserve">Y</t>
        </is>
      </c>
      <c r="T257"/>
    </row>
    <row r="258">
      <c r="A258" t="inlineStr">
        <is>
          <t xml:space="preserve">FTC-20561853</t>
        </is>
      </c>
      <c r="B258" t="inlineStr">
        <is>
          <t xml:space="preserve">Obra Nueva  · Planta baja con terraza en Calle Torrevigía, Miraflores</t>
        </is>
      </c>
      <c r="C258" t="inlineStr">
        <is>
          <t xml:space="preserve">Marbella</t>
        </is>
      </c>
      <c r="D258">
        <v>620000</v>
      </c>
      <c r="E258" t="inlineStr">
        <is>
          <t xml:space="preserve">156.00</t>
        </is>
      </c>
      <c r="F258">
        <v>3974.358974359</v>
      </c>
      <c r="G258">
        <f>IFERROR(INDEX(04_Area_Stats!$D$5:$D$999,MATCH(C258,04_Area_Stats!$A$5:$A$999,0)),"")</f>
      </c>
      <c r="H258">
        <f>IFERROR(ROUND(D258*(03_Assumptions!$B$7+03_Assumptions!$B$8),0),"")</f>
      </c>
      <c r="I258">
        <f>IFERROR(ROUND(E258*G258*03_Assumptions!$B$38-D258-H258,0),"")</f>
      </c>
      <c r="J258"/>
      <c r="K258">
        <f>IFERROR(D258+H258+IF(J258="",MAX(I258,0),J258),"")</f>
      </c>
      <c r="L258">
        <f>IFERROR(K258/E258,"")</f>
      </c>
      <c r="M258">
        <f>IFERROR(ROUND(E258*G258-K258,0),"")</f>
      </c>
      <c r="N258">
        <f>IFERROR(M258/K258,"")</f>
      </c>
      <c r="O258"/>
      <c r="P258"/>
      <c r="Q258"/>
      <c r="R258"/>
      <c r="S258" t="inlineStr">
        <is>
          <t xml:space="preserve">Y</t>
        </is>
      </c>
      <c r="T258"/>
    </row>
    <row r="259">
      <c r="A259" t="inlineStr">
        <is>
          <t xml:space="preserve">HTC-55824000001985</t>
        </is>
      </c>
      <c r="B259" t="inlineStr">
        <is>
          <t xml:space="preserve">Planta baja Calle torrevigía</t>
        </is>
      </c>
      <c r="C259" t="inlineStr">
        <is>
          <t xml:space="preserve">Marbella</t>
        </is>
      </c>
      <c r="D259">
        <v>620000</v>
      </c>
      <c r="E259" t="inlineStr">
        <is>
          <t xml:space="preserve">156.00</t>
        </is>
      </c>
      <c r="F259">
        <v>3974.358974359</v>
      </c>
      <c r="G259">
        <f>IFERROR(INDEX(04_Area_Stats!$D$5:$D$999,MATCH(C259,04_Area_Stats!$A$5:$A$999,0)),"")</f>
      </c>
      <c r="H259">
        <f>IFERROR(ROUND(D259*(03_Assumptions!$B$7+03_Assumptions!$B$8),0),"")</f>
      </c>
      <c r="I259">
        <f>IFERROR(ROUND(E259*G259*03_Assumptions!$B$38-D259-H259,0),"")</f>
      </c>
      <c r="J259"/>
      <c r="K259">
        <f>IFERROR(D259+H259+IF(J259="",MAX(I259,0),J259),"")</f>
      </c>
      <c r="L259">
        <f>IFERROR(K259/E259,"")</f>
      </c>
      <c r="M259">
        <f>IFERROR(ROUND(E259*G259-K259,0),"")</f>
      </c>
      <c r="N259">
        <f>IFERROR(M259/K259,"")</f>
      </c>
      <c r="O259"/>
      <c r="P259"/>
      <c r="Q259"/>
      <c r="R259" t="inlineStr">
        <is>
          <t xml:space="preserve">0</t>
        </is>
      </c>
      <c r="S259"/>
      <c r="T259"/>
    </row>
    <row r="260">
      <c r="A260" t="inlineStr">
        <is>
          <t xml:space="preserve">HTC-22384000002069</t>
        </is>
      </c>
      <c r="B260" t="inlineStr">
        <is>
          <t xml:space="preserve">Apartamento en Hiedra-ur elviria 6. Maravilloso apartamento reformado con vistas al mar y a la monta</t>
        </is>
      </c>
      <c r="C260" t="inlineStr">
        <is>
          <t xml:space="preserve">Marbella</t>
        </is>
      </c>
      <c r="D260">
        <v>435000</v>
      </c>
      <c r="E260" t="inlineStr">
        <is>
          <t xml:space="preserve">155.00</t>
        </is>
      </c>
      <c r="F260">
        <v>2806.4516129032</v>
      </c>
      <c r="G260">
        <f>IFERROR(INDEX(04_Area_Stats!$D$5:$D$999,MATCH(C260,04_Area_Stats!$A$5:$A$999,0)),"")</f>
      </c>
      <c r="H260">
        <f>IFERROR(ROUND(D260*(03_Assumptions!$B$7+03_Assumptions!$B$8),0),"")</f>
      </c>
      <c r="I260">
        <f>IFERROR(ROUND(E260*G260*03_Assumptions!$B$38-D260-H260,0),"")</f>
      </c>
      <c r="J260"/>
      <c r="K260">
        <f>IFERROR(D260+H260+IF(J260="",MAX(I260,0),J260),"")</f>
      </c>
      <c r="L260">
        <f>IFERROR(K260/E260,"")</f>
      </c>
      <c r="M260">
        <f>IFERROR(ROUND(E260*G260-K260,0),"")</f>
      </c>
      <c r="N260">
        <f>IFERROR(M260/K260,"")</f>
      </c>
      <c r="O260"/>
      <c r="P260"/>
      <c r="Q260"/>
      <c r="R260"/>
      <c r="S260"/>
      <c r="T260"/>
    </row>
    <row r="261">
      <c r="A261" t="inlineStr">
        <is>
          <t xml:space="preserve">YAE-jht::real-estate::66585-112395421</t>
        </is>
      </c>
      <c r="B261" t="inlineStr">
        <is>
          <t xml:space="preserve">Piso en venta en avenida Pablo Ruiz Picasso, San Pedro Pueblo en San Pedro de Alcántara en Marbella</t>
        </is>
      </c>
      <c r="C261" t="inlineStr">
        <is>
          <t xml:space="preserve">Marbella</t>
        </is>
      </c>
      <c r="D261">
        <v>540000</v>
      </c>
      <c r="E261" t="inlineStr">
        <is>
          <t xml:space="preserve">155.00</t>
        </is>
      </c>
      <c r="F261">
        <v>3483.8709677419</v>
      </c>
      <c r="G261">
        <f>IFERROR(INDEX(04_Area_Stats!$D$5:$D$999,MATCH(C261,04_Area_Stats!$A$5:$A$999,0)),"")</f>
      </c>
      <c r="H261">
        <f>IFERROR(ROUND(D261*(03_Assumptions!$B$7+03_Assumptions!$B$8),0),"")</f>
      </c>
      <c r="I261">
        <f>IFERROR(ROUND(E261*G261*03_Assumptions!$B$38-D261-H261,0),"")</f>
      </c>
      <c r="J261"/>
      <c r="K261">
        <f>IFERROR(D261+H261+IF(J261="",MAX(I261,0),J261),"")</f>
      </c>
      <c r="L261">
        <f>IFERROR(K261/E261,"")</f>
      </c>
      <c r="M261">
        <f>IFERROR(ROUND(E261*G261-K261,0),"")</f>
      </c>
      <c r="N261">
        <f>IFERROR(M261/K261,"")</f>
      </c>
      <c r="O261"/>
      <c r="P261"/>
      <c r="Q261"/>
      <c r="R261"/>
      <c r="S261"/>
      <c r="T261" t="inlineStr">
        <is>
          <t xml:space="preserve">Good</t>
        </is>
      </c>
    </row>
    <row r="262">
      <c r="A262" t="inlineStr">
        <is>
          <t xml:space="preserve">YAE-jht::real-estate::47915-112401110</t>
        </is>
      </c>
      <c r="B262" t="inlineStr">
        <is>
          <t xml:space="preserve">Piso en venta, Río Real en Rio Real-Los Monteros en Marbella</t>
        </is>
      </c>
      <c r="C262" t="inlineStr">
        <is>
          <t xml:space="preserve">Marbella</t>
        </is>
      </c>
      <c r="D262">
        <v>533530</v>
      </c>
      <c r="E262" t="inlineStr">
        <is>
          <t xml:space="preserve">155.00</t>
        </is>
      </c>
      <c r="F262">
        <v>3442.1290322581</v>
      </c>
      <c r="G262">
        <f>IFERROR(INDEX(04_Area_Stats!$D$5:$D$999,MATCH(C262,04_Area_Stats!$A$5:$A$999,0)),"")</f>
      </c>
      <c r="H262">
        <f>IFERROR(ROUND(D262*(03_Assumptions!$B$7+03_Assumptions!$B$8),0),"")</f>
      </c>
      <c r="I262">
        <f>IFERROR(ROUND(E262*G262*03_Assumptions!$B$38-D262-H262,0),"")</f>
      </c>
      <c r="J262"/>
      <c r="K262">
        <f>IFERROR(D262+H262+IF(J262="",MAX(I262,0),J262),"")</f>
      </c>
      <c r="L262">
        <f>IFERROR(K262/E262,"")</f>
      </c>
      <c r="M262">
        <f>IFERROR(ROUND(E262*G262-K262,0),"")</f>
      </c>
      <c r="N262">
        <f>IFERROR(M262/K262,"")</f>
      </c>
      <c r="O262"/>
      <c r="P262"/>
      <c r="Q262"/>
      <c r="R262"/>
      <c r="S262"/>
      <c r="T262" t="inlineStr">
        <is>
          <t xml:space="preserve">Good</t>
        </is>
      </c>
    </row>
    <row r="263">
      <c r="A263" t="inlineStr">
        <is>
          <t xml:space="preserve">HTC-48647000001121</t>
        </is>
      </c>
      <c r="B263" t="inlineStr">
        <is>
          <t xml:space="preserve">Apartamento en Principe alfonso hohenloh 19. Apartamento con vistas al mar en la milla de oro.</t>
        </is>
      </c>
      <c r="C263" t="inlineStr">
        <is>
          <t xml:space="preserve">Marbella</t>
        </is>
      </c>
      <c r="D263">
        <v>890000</v>
      </c>
      <c r="E263" t="inlineStr">
        <is>
          <t xml:space="preserve">154.00</t>
        </is>
      </c>
      <c r="F263">
        <v>5779.2207792208</v>
      </c>
      <c r="G263">
        <f>IFERROR(INDEX(04_Area_Stats!$D$5:$D$999,MATCH(C263,04_Area_Stats!$A$5:$A$999,0)),"")</f>
      </c>
      <c r="H263">
        <f>IFERROR(ROUND(D263*(03_Assumptions!$B$7+03_Assumptions!$B$8),0),"")</f>
      </c>
      <c r="I263">
        <f>IFERROR(ROUND(E263*G263*03_Assumptions!$B$38-D263-H263,0),"")</f>
      </c>
      <c r="J263"/>
      <c r="K263">
        <f>IFERROR(D263+H263+IF(J263="",MAX(I263,0),J263),"")</f>
      </c>
      <c r="L263">
        <f>IFERROR(K263/E263,"")</f>
      </c>
      <c r="M263">
        <f>IFERROR(ROUND(E263*G263-K263,0),"")</f>
      </c>
      <c r="N263">
        <f>IFERROR(M263/K263,"")</f>
      </c>
      <c r="O263"/>
      <c r="P263"/>
      <c r="Q263"/>
      <c r="R263"/>
      <c r="S263"/>
      <c r="T263"/>
    </row>
    <row r="264">
      <c r="A264" t="inlineStr">
        <is>
          <t xml:space="preserve">HTC-48661000002258</t>
        </is>
      </c>
      <c r="B264" t="inlineStr">
        <is>
          <t xml:space="preserve">Apartamento en Casco Antiguo. Apartamento en venta en benahavis</t>
        </is>
      </c>
      <c r="C264" t="inlineStr">
        <is>
          <t xml:space="preserve">Marbella</t>
        </is>
      </c>
      <c r="D264">
        <v>320000</v>
      </c>
      <c r="E264" t="inlineStr">
        <is>
          <t xml:space="preserve">154.00</t>
        </is>
      </c>
      <c r="F264">
        <v>2077.9220779221</v>
      </c>
      <c r="G264">
        <f>IFERROR(INDEX(04_Area_Stats!$D$5:$D$999,MATCH(C264,04_Area_Stats!$A$5:$A$999,0)),"")</f>
      </c>
      <c r="H264">
        <f>IFERROR(ROUND(D264*(03_Assumptions!$B$7+03_Assumptions!$B$8),0),"")</f>
      </c>
      <c r="I264">
        <f>IFERROR(ROUND(E264*G264*03_Assumptions!$B$38-D264-H264,0),"")</f>
      </c>
      <c r="J264"/>
      <c r="K264">
        <f>IFERROR(D264+H264+IF(J264="",MAX(I264,0),J264),"")</f>
      </c>
      <c r="L264">
        <f>IFERROR(K264/E264,"")</f>
      </c>
      <c r="M264">
        <f>IFERROR(ROUND(E264*G264-K264,0),"")</f>
      </c>
      <c r="N264">
        <f>IFERROR(M264/K264,"")</f>
      </c>
      <c r="O264"/>
      <c r="P264"/>
      <c r="Q264"/>
      <c r="R264"/>
      <c r="S264"/>
      <c r="T264"/>
    </row>
    <row r="265">
      <c r="A265" t="inlineStr">
        <is>
          <t xml:space="preserve">HTC-26833000000903</t>
        </is>
      </c>
      <c r="B265" t="inlineStr">
        <is>
          <t xml:space="preserve">Piso en Calle doctor carlos búfala 1. Piso en venta en centro de san pedro de alcántara san pedro alcá</t>
        </is>
      </c>
      <c r="C265" t="inlineStr">
        <is>
          <t xml:space="preserve">Marbella</t>
        </is>
      </c>
      <c r="D265">
        <v>330000</v>
      </c>
      <c r="E265" t="inlineStr">
        <is>
          <t xml:space="preserve">153.00</t>
        </is>
      </c>
      <c r="F265">
        <v>2156.862745098</v>
      </c>
      <c r="G265">
        <f>IFERROR(INDEX(04_Area_Stats!$D$5:$D$999,MATCH(C265,04_Area_Stats!$A$5:$A$999,0)),"")</f>
      </c>
      <c r="H265">
        <f>IFERROR(ROUND(D265*(03_Assumptions!$B$7+03_Assumptions!$B$8),0),"")</f>
      </c>
      <c r="I265">
        <f>IFERROR(ROUND(E265*G265*03_Assumptions!$B$38-D265-H265,0),"")</f>
      </c>
      <c r="J265"/>
      <c r="K265">
        <f>IFERROR(D265+H265+IF(J265="",MAX(I265,0),J265),"")</f>
      </c>
      <c r="L265">
        <f>IFERROR(K265/E265,"")</f>
      </c>
      <c r="M265">
        <f>IFERROR(ROUND(E265*G265-K265,0),"")</f>
      </c>
      <c r="N265">
        <f>IFERROR(M265/K265,"")</f>
      </c>
      <c r="O265"/>
      <c r="P265"/>
      <c r="Q265"/>
      <c r="R265"/>
      <c r="S265"/>
      <c r="T265"/>
    </row>
    <row r="266">
      <c r="A266" t="inlineStr">
        <is>
          <t xml:space="preserve">HTC-23972000001863</t>
        </is>
      </c>
      <c r="B266" t="inlineStr">
        <is>
          <t xml:space="preserve">Piso Avenida duque de ahumada. Primera línea de playa en marbella centro</t>
        </is>
      </c>
      <c r="C266" t="inlineStr">
        <is>
          <t xml:space="preserve">Marbella</t>
        </is>
      </c>
      <c r="D266">
        <v>1475000</v>
      </c>
      <c r="E266" t="inlineStr">
        <is>
          <t xml:space="preserve">152.00</t>
        </is>
      </c>
      <c r="F266">
        <v>9703.9473684211</v>
      </c>
      <c r="G266">
        <f>IFERROR(INDEX(04_Area_Stats!$D$5:$D$999,MATCH(C266,04_Area_Stats!$A$5:$A$999,0)),"")</f>
      </c>
      <c r="H266">
        <f>IFERROR(ROUND(D266*(03_Assumptions!$B$7+03_Assumptions!$B$8),0),"")</f>
      </c>
      <c r="I266">
        <f>IFERROR(ROUND(E266*G266*03_Assumptions!$B$38-D266-H266,0),"")</f>
      </c>
      <c r="J266"/>
      <c r="K266">
        <f>IFERROR(D266+H266+IF(J266="",MAX(I266,0),J266),"")</f>
      </c>
      <c r="L266">
        <f>IFERROR(K266/E266,"")</f>
      </c>
      <c r="M266">
        <f>IFERROR(ROUND(E266*G266-K266,0),"")</f>
      </c>
      <c r="N266">
        <f>IFERROR(M266/K266,"")</f>
      </c>
      <c r="O266"/>
      <c r="P266"/>
      <c r="Q266"/>
      <c r="R266"/>
      <c r="S266"/>
      <c r="T266"/>
    </row>
    <row r="267">
      <c r="A267" t="inlineStr">
        <is>
          <t xml:space="preserve">YAE-jht::real-estate::17613-112393082</t>
        </is>
      </c>
      <c r="B267" t="inlineStr">
        <is>
          <t xml:space="preserve">Piso en venta, Linda Vista-Nueva Alcántara-Cortijo Blanco en San Pedro de Alcántara en Marbella</t>
        </is>
      </c>
      <c r="C267" t="inlineStr">
        <is>
          <t xml:space="preserve">Marbella</t>
        </is>
      </c>
      <c r="D267">
        <v>570000</v>
      </c>
      <c r="E267" t="inlineStr">
        <is>
          <t xml:space="preserve">152.00</t>
        </is>
      </c>
      <c r="F267">
        <v>3750</v>
      </c>
      <c r="G267">
        <f>IFERROR(INDEX(04_Area_Stats!$D$5:$D$999,MATCH(C267,04_Area_Stats!$A$5:$A$999,0)),"")</f>
      </c>
      <c r="H267">
        <f>IFERROR(ROUND(D267*(03_Assumptions!$B$7+03_Assumptions!$B$8),0),"")</f>
      </c>
      <c r="I267">
        <f>IFERROR(ROUND(E267*G267*03_Assumptions!$B$38-D267-H267,0),"")</f>
      </c>
      <c r="J267"/>
      <c r="K267">
        <f>IFERROR(D267+H267+IF(J267="",MAX(I267,0),J267),"")</f>
      </c>
      <c r="L267">
        <f>IFERROR(K267/E267,"")</f>
      </c>
      <c r="M267">
        <f>IFERROR(ROUND(E267*G267-K267,0),"")</f>
      </c>
      <c r="N267">
        <f>IFERROR(M267/K267,"")</f>
      </c>
      <c r="O267"/>
      <c r="P267"/>
      <c r="Q267"/>
      <c r="R267" t="inlineStr">
        <is>
          <t xml:space="preserve">Ground floor exterior</t>
        </is>
      </c>
      <c r="S267"/>
      <c r="T267" t="inlineStr">
        <is>
          <t xml:space="preserve">Good</t>
        </is>
      </c>
    </row>
    <row r="268">
      <c r="A268" t="inlineStr">
        <is>
          <t xml:space="preserve">IDL-112369973</t>
        </is>
      </c>
      <c r="B268" t="inlineStr">
        <is>
          <t xml:space="preserve">Terraced house in Urbanizacion Bello Horizonte 4, San Pedro Pueblo, Marbella</t>
        </is>
      </c>
      <c r="C268" t="inlineStr">
        <is>
          <t xml:space="preserve">Marbella</t>
        </is>
      </c>
      <c r="D268">
        <v>459000</v>
      </c>
      <c r="E268" t="inlineStr">
        <is>
          <t xml:space="preserve">152.00</t>
        </is>
      </c>
      <c r="F268">
        <v>3019.7368421053</v>
      </c>
      <c r="G268">
        <f>IFERROR(INDEX(04_Area_Stats!$D$5:$D$999,MATCH(C268,04_Area_Stats!$A$5:$A$999,0)),"")</f>
      </c>
      <c r="H268">
        <f>IFERROR(ROUND(D268*(03_Assumptions!$B$7+03_Assumptions!$B$8),0),"")</f>
      </c>
      <c r="I268">
        <f>IFERROR(ROUND(E268*G268*03_Assumptions!$B$38-D268-H268,0),"")</f>
      </c>
      <c r="J268"/>
      <c r="K268">
        <f>IFERROR(D268+H268+IF(J268="",MAX(I268,0),J268),"")</f>
      </c>
      <c r="L268">
        <f>IFERROR(K268/E268,"")</f>
      </c>
      <c r="M268">
        <f>IFERROR(ROUND(E268*G268-K268,0),"")</f>
      </c>
      <c r="N268">
        <f>IFERROR(M268/K268,"")</f>
      </c>
      <c r="O268"/>
      <c r="P268"/>
      <c r="Q268"/>
      <c r="R268"/>
      <c r="S268"/>
      <c r="T268"/>
    </row>
    <row r="269">
      <c r="A269" t="inlineStr">
        <is>
          <t xml:space="preserve">IDL-112393082</t>
        </is>
      </c>
      <c r="B269" t="inlineStr">
        <is>
          <t xml:space="preserve">Flat / apartment in Avenida de Barcelona, Linda Vista-Nueva Alcántara-Cortijo Blanco, Marbella</t>
        </is>
      </c>
      <c r="C269" t="inlineStr">
        <is>
          <t xml:space="preserve">Marbella</t>
        </is>
      </c>
      <c r="D269">
        <v>570000</v>
      </c>
      <c r="E269" t="inlineStr">
        <is>
          <t xml:space="preserve">152.00</t>
        </is>
      </c>
      <c r="F269">
        <v>3750</v>
      </c>
      <c r="G269">
        <f>IFERROR(INDEX(04_Area_Stats!$D$5:$D$999,MATCH(C269,04_Area_Stats!$A$5:$A$999,0)),"")</f>
      </c>
      <c r="H269">
        <f>IFERROR(ROUND(D269*(03_Assumptions!$B$7+03_Assumptions!$B$8),0),"")</f>
      </c>
      <c r="I269">
        <f>IFERROR(ROUND(E269*G269*03_Assumptions!$B$38-D269-H269,0),"")</f>
      </c>
      <c r="J269"/>
      <c r="K269">
        <f>IFERROR(D269+H269+IF(J269="",MAX(I269,0),J269),"")</f>
      </c>
      <c r="L269">
        <f>IFERROR(K269/E269,"")</f>
      </c>
      <c r="M269">
        <f>IFERROR(ROUND(E269*G269-K269,0),"")</f>
      </c>
      <c r="N269">
        <f>IFERROR(M269/K269,"")</f>
      </c>
      <c r="O269"/>
      <c r="P269"/>
      <c r="Q269">
        <v>2003</v>
      </c>
      <c r="R269" t="inlineStr">
        <is>
          <t xml:space="preserve">bj</t>
        </is>
      </c>
      <c r="S269" t="inlineStr">
        <is>
          <t xml:space="preserve">Y</t>
        </is>
      </c>
      <c r="T269" t="inlineStr">
        <is>
          <t xml:space="preserve">Good</t>
        </is>
      </c>
    </row>
    <row r="270">
      <c r="A270" t="inlineStr">
        <is>
          <t xml:space="preserve">HTC-23979000001281</t>
        </is>
      </c>
      <c r="B270" t="inlineStr">
        <is>
          <t xml:space="preserve">Apartamento en Guadalmina Baja. Apartamento de 3 dormitorios en guadalmina baja, una de las zona</t>
        </is>
      </c>
      <c r="C270" t="inlineStr">
        <is>
          <t xml:space="preserve">Marbella</t>
        </is>
      </c>
      <c r="D270">
        <v>660000</v>
      </c>
      <c r="E270" t="inlineStr">
        <is>
          <t xml:space="preserve">151.00</t>
        </is>
      </c>
      <c r="F270">
        <v>4370.8609271523</v>
      </c>
      <c r="G270">
        <f>IFERROR(INDEX(04_Area_Stats!$D$5:$D$999,MATCH(C270,04_Area_Stats!$A$5:$A$999,0)),"")</f>
      </c>
      <c r="H270">
        <f>IFERROR(ROUND(D270*(03_Assumptions!$B$7+03_Assumptions!$B$8),0),"")</f>
      </c>
      <c r="I270">
        <f>IFERROR(ROUND(E270*G270*03_Assumptions!$B$38-D270-H270,0),"")</f>
      </c>
      <c r="J270"/>
      <c r="K270">
        <f>IFERROR(D270+H270+IF(J270="",MAX(I270,0),J270),"")</f>
      </c>
      <c r="L270">
        <f>IFERROR(K270/E270,"")</f>
      </c>
      <c r="M270">
        <f>IFERROR(ROUND(E270*G270-K270,0),"")</f>
      </c>
      <c r="N270">
        <f>IFERROR(M270/K270,"")</f>
      </c>
      <c r="O270"/>
      <c r="P270"/>
      <c r="Q270"/>
      <c r="R270"/>
      <c r="S270"/>
      <c r="T270"/>
    </row>
    <row r="271">
      <c r="A271" t="inlineStr">
        <is>
          <t xml:space="preserve">HTC-37443000000449</t>
        </is>
      </c>
      <c r="B271" t="inlineStr">
        <is>
          <t xml:space="preserve">Piso en Calle cuenca 8. ¡tu oasis de 3 habitaciones en el centro de san pedro! 151 m², 2</t>
        </is>
      </c>
      <c r="C271" t="inlineStr">
        <is>
          <t xml:space="preserve">Marbella</t>
        </is>
      </c>
      <c r="D271">
        <v>649000</v>
      </c>
      <c r="E271" t="inlineStr">
        <is>
          <t xml:space="preserve">151.00</t>
        </is>
      </c>
      <c r="F271">
        <v>4298.0132450331</v>
      </c>
      <c r="G271">
        <f>IFERROR(INDEX(04_Area_Stats!$D$5:$D$999,MATCH(C271,04_Area_Stats!$A$5:$A$999,0)),"")</f>
      </c>
      <c r="H271">
        <f>IFERROR(ROUND(D271*(03_Assumptions!$B$7+03_Assumptions!$B$8),0),"")</f>
      </c>
      <c r="I271">
        <f>IFERROR(ROUND(E271*G271*03_Assumptions!$B$38-D271-H271,0),"")</f>
      </c>
      <c r="J271"/>
      <c r="K271">
        <f>IFERROR(D271+H271+IF(J271="",MAX(I271,0),J271),"")</f>
      </c>
      <c r="L271">
        <f>IFERROR(K271/E271,"")</f>
      </c>
      <c r="M271">
        <f>IFERROR(ROUND(E271*G271-K271,0),"")</f>
      </c>
      <c r="N271">
        <f>IFERROR(M271/K271,"")</f>
      </c>
      <c r="O271"/>
      <c r="P271"/>
      <c r="Q271"/>
      <c r="R271"/>
      <c r="S271"/>
      <c r="T271"/>
    </row>
    <row r="272">
      <c r="A272" t="inlineStr">
        <is>
          <t xml:space="preserve">HTC-22179000001476</t>
        </is>
      </c>
      <c r="B272" t="inlineStr">
        <is>
          <t xml:space="preserve">Piso en Urbanizacion n andalucia j 9. Espectacular apartamento de diseño con gran terraza y vistas abi</t>
        </is>
      </c>
      <c r="C272" t="inlineStr">
        <is>
          <t xml:space="preserve">Marbella</t>
        </is>
      </c>
      <c r="D272">
        <v>850000</v>
      </c>
      <c r="E272" t="inlineStr">
        <is>
          <t xml:space="preserve">151.00</t>
        </is>
      </c>
      <c r="F272">
        <v>5629.1390728477</v>
      </c>
      <c r="G272">
        <f>IFERROR(INDEX(04_Area_Stats!$D$5:$D$999,MATCH(C272,04_Area_Stats!$A$5:$A$999,0)),"")</f>
      </c>
      <c r="H272">
        <f>IFERROR(ROUND(D272*(03_Assumptions!$B$7+03_Assumptions!$B$8),0),"")</f>
      </c>
      <c r="I272">
        <f>IFERROR(ROUND(E272*G272*03_Assumptions!$B$38-D272-H272,0),"")</f>
      </c>
      <c r="J272"/>
      <c r="K272">
        <f>IFERROR(D272+H272+IF(J272="",MAX(I272,0),J272),"")</f>
      </c>
      <c r="L272">
        <f>IFERROR(K272/E272,"")</f>
      </c>
      <c r="M272">
        <f>IFERROR(ROUND(E272*G272-K272,0),"")</f>
      </c>
      <c r="N272">
        <f>IFERROR(M272/K272,"")</f>
      </c>
      <c r="O272"/>
      <c r="P272"/>
      <c r="Q272"/>
      <c r="R272"/>
      <c r="S272"/>
      <c r="T272"/>
    </row>
    <row r="273">
      <c r="A273" t="inlineStr">
        <is>
          <t xml:space="preserve">HTC-23979000001153</t>
        </is>
      </c>
      <c r="B273" t="inlineStr">
        <is>
          <t xml:space="preserve">Apartamento en Rodeo Alto - Guadaiza - La Campana. Exclusivo apartamento reformado en lorcrimar, nueva andalucía a</t>
        </is>
      </c>
      <c r="C273" t="inlineStr">
        <is>
          <t xml:space="preserve">Marbella</t>
        </is>
      </c>
      <c r="D273">
        <v>460000</v>
      </c>
      <c r="E273" t="inlineStr">
        <is>
          <t xml:space="preserve">151.00</t>
        </is>
      </c>
      <c r="F273">
        <v>3046.357615894</v>
      </c>
      <c r="G273">
        <f>IFERROR(INDEX(04_Area_Stats!$D$5:$D$999,MATCH(C273,04_Area_Stats!$A$5:$A$999,0)),"")</f>
      </c>
      <c r="H273">
        <f>IFERROR(ROUND(D273*(03_Assumptions!$B$7+03_Assumptions!$B$8),0),"")</f>
      </c>
      <c r="I273">
        <f>IFERROR(ROUND(E273*G273*03_Assumptions!$B$38-D273-H273,0),"")</f>
      </c>
      <c r="J273"/>
      <c r="K273">
        <f>IFERROR(D273+H273+IF(J273="",MAX(I273,0),J273),"")</f>
      </c>
      <c r="L273">
        <f>IFERROR(K273/E273,"")</f>
      </c>
      <c r="M273">
        <f>IFERROR(ROUND(E273*G273-K273,0),"")</f>
      </c>
      <c r="N273">
        <f>IFERROR(M273/K273,"")</f>
      </c>
      <c r="O273"/>
      <c r="P273"/>
      <c r="Q273"/>
      <c r="R273"/>
      <c r="S273"/>
      <c r="T273"/>
    </row>
    <row r="274">
      <c r="A274" t="inlineStr">
        <is>
          <t xml:space="preserve">YAE-jht::real-estate::41093-112370189</t>
        </is>
      </c>
      <c r="B274" t="inlineStr">
        <is>
          <t xml:space="preserve">Dúplex en venta en urbanización Los Naranjos de Marbella, La Dama de Noche-La Alzambra en Nueva Andalucía en Marbella</t>
        </is>
      </c>
      <c r="C274" t="inlineStr">
        <is>
          <t xml:space="preserve">Marbella</t>
        </is>
      </c>
      <c r="D274">
        <v>549000</v>
      </c>
      <c r="E274" t="inlineStr">
        <is>
          <t xml:space="preserve">151.00</t>
        </is>
      </c>
      <c r="F274">
        <v>3635.761589404</v>
      </c>
      <c r="G274">
        <f>IFERROR(INDEX(04_Area_Stats!$D$5:$D$999,MATCH(C274,04_Area_Stats!$A$5:$A$999,0)),"")</f>
      </c>
      <c r="H274">
        <f>IFERROR(ROUND(D274*(03_Assumptions!$B$7+03_Assumptions!$B$8),0),"")</f>
      </c>
      <c r="I274">
        <f>IFERROR(ROUND(E274*G274*03_Assumptions!$B$38-D274-H274,0),"")</f>
      </c>
      <c r="J274"/>
      <c r="K274">
        <f>IFERROR(D274+H274+IF(J274="",MAX(I274,0),J274),"")</f>
      </c>
      <c r="L274">
        <f>IFERROR(K274/E274,"")</f>
      </c>
      <c r="M274">
        <f>IFERROR(ROUND(E274*G274-K274,0),"")</f>
      </c>
      <c r="N274">
        <f>IFERROR(M274/K274,"")</f>
      </c>
      <c r="O274"/>
      <c r="P274"/>
      <c r="Q274"/>
      <c r="R274" t="inlineStr">
        <is>
          <t xml:space="preserve">Attic</t>
        </is>
      </c>
      <c r="S274"/>
      <c r="T274" t="inlineStr">
        <is>
          <t xml:space="preserve">Good</t>
        </is>
      </c>
    </row>
    <row r="275">
      <c r="A275" t="inlineStr">
        <is>
          <t xml:space="preserve">YAE-jht::real-estate::63654-112334053</t>
        </is>
      </c>
      <c r="B275" t="inlineStr">
        <is>
          <t xml:space="preserve">Piso en venta en pasaje Muelle de Honor, Puerto Banús en Nueva Andalucía en Marbella</t>
        </is>
      </c>
      <c r="C275" t="inlineStr">
        <is>
          <t xml:space="preserve">Marbella</t>
        </is>
      </c>
      <c r="D275">
        <v>2390000</v>
      </c>
      <c r="E275" t="inlineStr">
        <is>
          <t xml:space="preserve">151.00</t>
        </is>
      </c>
      <c r="F275">
        <v>15827.814569536</v>
      </c>
      <c r="G275">
        <f>IFERROR(INDEX(04_Area_Stats!$D$5:$D$999,MATCH(C275,04_Area_Stats!$A$5:$A$999,0)),"")</f>
      </c>
      <c r="H275">
        <f>IFERROR(ROUND(D275*(03_Assumptions!$B$7+03_Assumptions!$B$8),0),"")</f>
      </c>
      <c r="I275">
        <f>IFERROR(ROUND(E275*G275*03_Assumptions!$B$38-D275-H275,0),"")</f>
      </c>
      <c r="J275"/>
      <c r="K275">
        <f>IFERROR(D275+H275+IF(J275="",MAX(I275,0),J275),"")</f>
      </c>
      <c r="L275">
        <f>IFERROR(K275/E275,"")</f>
      </c>
      <c r="M275">
        <f>IFERROR(ROUND(E275*G275-K275,0),"")</f>
      </c>
      <c r="N275">
        <f>IFERROR(M275/K275,"")</f>
      </c>
      <c r="O275"/>
      <c r="P275"/>
      <c r="Q275"/>
      <c r="R275"/>
      <c r="S275"/>
      <c r="T275"/>
    </row>
    <row r="276">
      <c r="A276" t="inlineStr">
        <is>
          <t xml:space="preserve">IDL-112403111</t>
        </is>
      </c>
      <c r="B276" t="inlineStr">
        <is>
          <t xml:space="preserve">Flat / apartment in Calle José Manuel Vallés, 404, La Puya - La Ermita, Marbella</t>
        </is>
      </c>
      <c r="C276" t="inlineStr">
        <is>
          <t xml:space="preserve">Marbella</t>
        </is>
      </c>
      <c r="D276">
        <v>699000</v>
      </c>
      <c r="E276" t="inlineStr">
        <is>
          <t xml:space="preserve">150.00</t>
        </is>
      </c>
      <c r="F276">
        <v>4660</v>
      </c>
      <c r="G276">
        <f>IFERROR(INDEX(04_Area_Stats!$D$5:$D$999,MATCH(C276,04_Area_Stats!$A$5:$A$999,0)),"")</f>
      </c>
      <c r="H276">
        <f>IFERROR(ROUND(D276*(03_Assumptions!$B$7+03_Assumptions!$B$8),0),"")</f>
      </c>
      <c r="I276">
        <f>IFERROR(ROUND(E276*G276*03_Assumptions!$B$38-D276-H276,0),"")</f>
      </c>
      <c r="J276"/>
      <c r="K276">
        <f>IFERROR(D276+H276+IF(J276="",MAX(I276,0),J276),"")</f>
      </c>
      <c r="L276">
        <f>IFERROR(K276/E276,"")</f>
      </c>
      <c r="M276">
        <f>IFERROR(ROUND(E276*G276-K276,0),"")</f>
      </c>
      <c r="N276">
        <f>IFERROR(M276/K276,"")</f>
      </c>
      <c r="O276"/>
      <c r="P276"/>
      <c r="Q276"/>
      <c r="R276" t="inlineStr">
        <is>
          <t xml:space="preserve">8</t>
        </is>
      </c>
      <c r="S276" t="inlineStr">
        <is>
          <t xml:space="preserve">Y</t>
        </is>
      </c>
      <c r="T276"/>
    </row>
    <row r="277">
      <c r="A277" t="inlineStr">
        <is>
          <t xml:space="preserve">HTC-55600000000159</t>
        </is>
      </c>
      <c r="B277" t="inlineStr">
        <is>
          <t xml:space="preserve">Apartamento en Rio danubio-altos d rodeo 7. Excelente oportunidad de inversión en la exclusiva urbanización</t>
        </is>
      </c>
      <c r="C277" t="inlineStr">
        <is>
          <t xml:space="preserve">Marbella</t>
        </is>
      </c>
      <c r="D277">
        <v>449000</v>
      </c>
      <c r="E277" t="inlineStr">
        <is>
          <t xml:space="preserve">150.00</t>
        </is>
      </c>
      <c r="F277">
        <v>2993.3333333333</v>
      </c>
      <c r="G277">
        <f>IFERROR(INDEX(04_Area_Stats!$D$5:$D$999,MATCH(C277,04_Area_Stats!$A$5:$A$999,0)),"")</f>
      </c>
      <c r="H277">
        <f>IFERROR(ROUND(D277*(03_Assumptions!$B$7+03_Assumptions!$B$8),0),"")</f>
      </c>
      <c r="I277">
        <f>IFERROR(ROUND(E277*G277*03_Assumptions!$B$38-D277-H277,0),"")</f>
      </c>
      <c r="J277"/>
      <c r="K277">
        <f>IFERROR(D277+H277+IF(J277="",MAX(I277,0),J277),"")</f>
      </c>
      <c r="L277">
        <f>IFERROR(K277/E277,"")</f>
      </c>
      <c r="M277">
        <f>IFERROR(ROUND(E277*G277-K277,0),"")</f>
      </c>
      <c r="N277">
        <f>IFERROR(M277/K277,"")</f>
      </c>
      <c r="O277"/>
      <c r="P277"/>
      <c r="Q277"/>
      <c r="R277"/>
      <c r="S277"/>
      <c r="T277"/>
    </row>
    <row r="278">
      <c r="A278" t="inlineStr">
        <is>
          <t xml:space="preserve">HTC-22815000000366</t>
        </is>
      </c>
      <c r="B278" t="inlineStr">
        <is>
          <t xml:space="preserve">Ático Avenida la reserva de marbella. Se vende atico en la reserva de marbella</t>
        </is>
      </c>
      <c r="C278" t="inlineStr">
        <is>
          <t xml:space="preserve">Marbella</t>
        </is>
      </c>
      <c r="D278">
        <v>350000</v>
      </c>
      <c r="E278" t="inlineStr">
        <is>
          <t xml:space="preserve">150.00</t>
        </is>
      </c>
      <c r="F278">
        <v>2333.3333333333</v>
      </c>
      <c r="G278">
        <f>IFERROR(INDEX(04_Area_Stats!$D$5:$D$999,MATCH(C278,04_Area_Stats!$A$5:$A$999,0)),"")</f>
      </c>
      <c r="H278">
        <f>IFERROR(ROUND(D278*(03_Assumptions!$B$7+03_Assumptions!$B$8),0),"")</f>
      </c>
      <c r="I278">
        <f>IFERROR(ROUND(E278*G278*03_Assumptions!$B$38-D278-H278,0),"")</f>
      </c>
      <c r="J278"/>
      <c r="K278">
        <f>IFERROR(D278+H278+IF(J278="",MAX(I278,0),J278),"")</f>
      </c>
      <c r="L278">
        <f>IFERROR(K278/E278,"")</f>
      </c>
      <c r="M278">
        <f>IFERROR(ROUND(E278*G278-K278,0),"")</f>
      </c>
      <c r="N278">
        <f>IFERROR(M278/K278,"")</f>
      </c>
      <c r="O278"/>
      <c r="P278"/>
      <c r="Q278"/>
      <c r="R278" t="inlineStr">
        <is>
          <t xml:space="preserve">ático</t>
        </is>
      </c>
      <c r="S278"/>
      <c r="T278"/>
    </row>
    <row r="279">
      <c r="A279" t="inlineStr">
        <is>
          <t xml:space="preserve">HTC-52417000000337</t>
        </is>
      </c>
      <c r="B279" t="inlineStr">
        <is>
          <t xml:space="preserve">Ático Conjunto la dama de noche. Ático exclusivo en la dama de noche, marbella</t>
        </is>
      </c>
      <c r="C279" t="inlineStr">
        <is>
          <t xml:space="preserve">Marbella</t>
        </is>
      </c>
      <c r="D279">
        <v>499000</v>
      </c>
      <c r="E279" t="inlineStr">
        <is>
          <t xml:space="preserve">150.00</t>
        </is>
      </c>
      <c r="F279">
        <v>3326.6666666667</v>
      </c>
      <c r="G279">
        <f>IFERROR(INDEX(04_Area_Stats!$D$5:$D$999,MATCH(C279,04_Area_Stats!$A$5:$A$999,0)),"")</f>
      </c>
      <c r="H279">
        <f>IFERROR(ROUND(D279*(03_Assumptions!$B$7+03_Assumptions!$B$8),0),"")</f>
      </c>
      <c r="I279">
        <f>IFERROR(ROUND(E279*G279*03_Assumptions!$B$38-D279-H279,0),"")</f>
      </c>
      <c r="J279"/>
      <c r="K279">
        <f>IFERROR(D279+H279+IF(J279="",MAX(I279,0),J279),"")</f>
      </c>
      <c r="L279">
        <f>IFERROR(K279/E279,"")</f>
      </c>
      <c r="M279">
        <f>IFERROR(ROUND(E279*G279-K279,0),"")</f>
      </c>
      <c r="N279">
        <f>IFERROR(M279/K279,"")</f>
      </c>
      <c r="O279"/>
      <c r="P279"/>
      <c r="Q279"/>
      <c r="R279"/>
      <c r="S279"/>
      <c r="T279"/>
    </row>
    <row r="280">
      <c r="A280" t="inlineStr">
        <is>
          <t xml:space="preserve">HTC-24716000006115</t>
        </is>
      </c>
      <c r="B280" t="inlineStr">
        <is>
          <t xml:space="preserve">Apartamento S/n c los cipreses, urb. los monteros palm beach,. Where timeless elegance meets the mediterranean tide</t>
        </is>
      </c>
      <c r="C280" t="inlineStr">
        <is>
          <t xml:space="preserve">Marbella</t>
        </is>
      </c>
      <c r="D280">
        <v>2450000</v>
      </c>
      <c r="E280" t="inlineStr">
        <is>
          <t xml:space="preserve">150.00</t>
        </is>
      </c>
      <c r="F280">
        <v>16333.333333333</v>
      </c>
      <c r="G280">
        <f>IFERROR(INDEX(04_Area_Stats!$D$5:$D$999,MATCH(C280,04_Area_Stats!$A$5:$A$999,0)),"")</f>
      </c>
      <c r="H280">
        <f>IFERROR(ROUND(D280*(03_Assumptions!$B$7+03_Assumptions!$B$8),0),"")</f>
      </c>
      <c r="I280">
        <f>IFERROR(ROUND(E280*G280*03_Assumptions!$B$38-D280-H280,0),"")</f>
      </c>
      <c r="J280"/>
      <c r="K280">
        <f>IFERROR(D280+H280+IF(J280="",MAX(I280,0),J280),"")</f>
      </c>
      <c r="L280">
        <f>IFERROR(K280/E280,"")</f>
      </c>
      <c r="M280">
        <f>IFERROR(ROUND(E280*G280-K280,0),"")</f>
      </c>
      <c r="N280">
        <f>IFERROR(M280/K280,"")</f>
      </c>
      <c r="O280"/>
      <c r="P280"/>
      <c r="Q280"/>
      <c r="R280"/>
      <c r="S280"/>
      <c r="T280"/>
    </row>
    <row r="281">
      <c r="A281" t="inlineStr">
        <is>
          <t xml:space="preserve">HTC-58066000000029</t>
        </is>
      </c>
      <c r="B281" t="inlineStr">
        <is>
          <t xml:space="preserve">Ático en Reserva de Marbella. Ático en venta en la reserva de marbella</t>
        </is>
      </c>
      <c r="C281" t="inlineStr">
        <is>
          <t xml:space="preserve">Marbella</t>
        </is>
      </c>
      <c r="D281">
        <v>450000</v>
      </c>
      <c r="E281" t="inlineStr">
        <is>
          <t xml:space="preserve">150.00</t>
        </is>
      </c>
      <c r="F281">
        <v>3000</v>
      </c>
      <c r="G281">
        <f>IFERROR(INDEX(04_Area_Stats!$D$5:$D$999,MATCH(C281,04_Area_Stats!$A$5:$A$999,0)),"")</f>
      </c>
      <c r="H281">
        <f>IFERROR(ROUND(D281*(03_Assumptions!$B$7+03_Assumptions!$B$8),0),"")</f>
      </c>
      <c r="I281">
        <f>IFERROR(ROUND(E281*G281*03_Assumptions!$B$38-D281-H281,0),"")</f>
      </c>
      <c r="J281"/>
      <c r="K281">
        <f>IFERROR(D281+H281+IF(J281="",MAX(I281,0),J281),"")</f>
      </c>
      <c r="L281">
        <f>IFERROR(K281/E281,"")</f>
      </c>
      <c r="M281">
        <f>IFERROR(ROUND(E281*G281-K281,0),"")</f>
      </c>
      <c r="N281">
        <f>IFERROR(M281/K281,"")</f>
      </c>
      <c r="O281"/>
      <c r="P281"/>
      <c r="Q281"/>
      <c r="R281"/>
      <c r="S281"/>
      <c r="T281"/>
    </row>
    <row r="282">
      <c r="A282" t="inlineStr">
        <is>
          <t xml:space="preserve">YAE-jht::real-estate::93070-112311814</t>
        </is>
      </c>
      <c r="B282" t="inlineStr">
        <is>
          <t xml:space="preserve">Ático en venta en urbanización Andalucia J, Los Naranjos en Nueva Andalucía en Marbella</t>
        </is>
      </c>
      <c r="C282" t="inlineStr">
        <is>
          <t xml:space="preserve">Marbella</t>
        </is>
      </c>
      <c r="D282">
        <v>750000</v>
      </c>
      <c r="E282" t="inlineStr">
        <is>
          <t xml:space="preserve">150.00</t>
        </is>
      </c>
      <c r="F282">
        <v>5000</v>
      </c>
      <c r="G282">
        <f>IFERROR(INDEX(04_Area_Stats!$D$5:$D$999,MATCH(C282,04_Area_Stats!$A$5:$A$999,0)),"")</f>
      </c>
      <c r="H282">
        <f>IFERROR(ROUND(D282*(03_Assumptions!$B$7+03_Assumptions!$B$8),0),"")</f>
      </c>
      <c r="I282">
        <f>IFERROR(ROUND(E282*G282*03_Assumptions!$B$38-D282-H282,0),"")</f>
      </c>
      <c r="J282"/>
      <c r="K282">
        <f>IFERROR(D282+H282+IF(J282="",MAX(I282,0),J282),"")</f>
      </c>
      <c r="L282">
        <f>IFERROR(K282/E282,"")</f>
      </c>
      <c r="M282">
        <f>IFERROR(ROUND(E282*G282-K282,0),"")</f>
      </c>
      <c r="N282">
        <f>IFERROR(M282/K282,"")</f>
      </c>
      <c r="O282" t="inlineStr">
        <is>
          <t xml:space="preserve">FULL</t>
        </is>
      </c>
      <c r="P282"/>
      <c r="Q282"/>
      <c r="R282" t="inlineStr">
        <is>
          <t xml:space="preserve">Ático</t>
        </is>
      </c>
      <c r="S282"/>
      <c r="T282" t="inlineStr">
        <is>
          <t xml:space="preserve">Renovated</t>
        </is>
      </c>
    </row>
    <row r="283">
      <c r="A283" t="inlineStr">
        <is>
          <t xml:space="preserve">YAE-jht::real-estate::93070-112311574</t>
        </is>
      </c>
      <c r="B283" t="inlineStr">
        <is>
          <t xml:space="preserve">Dúplex en venta en calle Ribera, Puerto Banús en Nueva Andalucía en Marbella</t>
        </is>
      </c>
      <c r="C283" t="inlineStr">
        <is>
          <t xml:space="preserve">Marbella</t>
        </is>
      </c>
      <c r="D283">
        <v>900000</v>
      </c>
      <c r="E283" t="inlineStr">
        <is>
          <t xml:space="preserve">150.00</t>
        </is>
      </c>
      <c r="F283">
        <v>6000</v>
      </c>
      <c r="G283">
        <f>IFERROR(INDEX(04_Area_Stats!$D$5:$D$999,MATCH(C283,04_Area_Stats!$A$5:$A$999,0)),"")</f>
      </c>
      <c r="H283">
        <f>IFERROR(ROUND(D283*(03_Assumptions!$B$7+03_Assumptions!$B$8),0),"")</f>
      </c>
      <c r="I283">
        <f>IFERROR(ROUND(E283*G283*03_Assumptions!$B$38-D283-H283,0),"")</f>
      </c>
      <c r="J283"/>
      <c r="K283">
        <f>IFERROR(D283+H283+IF(J283="",MAX(I283,0),J283),"")</f>
      </c>
      <c r="L283">
        <f>IFERROR(K283/E283,"")</f>
      </c>
      <c r="M283">
        <f>IFERROR(ROUND(E283*G283-K283,0),"")</f>
      </c>
      <c r="N283">
        <f>IFERROR(M283/K283,"")</f>
      </c>
      <c r="O283" t="inlineStr">
        <is>
          <t xml:space="preserve">FULL</t>
        </is>
      </c>
      <c r="P283"/>
      <c r="Q283"/>
      <c r="R283"/>
      <c r="S283" t="inlineStr">
        <is>
          <t xml:space="preserve">Y</t>
        </is>
      </c>
      <c r="T283" t="inlineStr">
        <is>
          <t xml:space="preserve">Renovated</t>
        </is>
      </c>
    </row>
    <row r="284">
      <c r="A284" t="inlineStr">
        <is>
          <t xml:space="preserve">YAE-jht::real-estate::91389-112357079</t>
        </is>
      </c>
      <c r="B284" t="inlineStr">
        <is>
          <t xml:space="preserve">Piso en venta, Los Monteros en Rio Real-Los Monteros en Marbella</t>
        </is>
      </c>
      <c r="C284" t="inlineStr">
        <is>
          <t xml:space="preserve">Marbella</t>
        </is>
      </c>
      <c r="D284">
        <v>1338800</v>
      </c>
      <c r="E284" t="inlineStr">
        <is>
          <t xml:space="preserve">150.00</t>
        </is>
      </c>
      <c r="F284">
        <v>8925.3333333333</v>
      </c>
      <c r="G284">
        <f>IFERROR(INDEX(04_Area_Stats!$D$5:$D$999,MATCH(C284,04_Area_Stats!$A$5:$A$999,0)),"")</f>
      </c>
      <c r="H284">
        <f>IFERROR(ROUND(D284*(03_Assumptions!$B$7+03_Assumptions!$B$8),0),"")</f>
      </c>
      <c r="I284">
        <f>IFERROR(ROUND(E284*G284*03_Assumptions!$B$38-D284-H284,0),"")</f>
      </c>
      <c r="J284"/>
      <c r="K284">
        <f>IFERROR(D284+H284+IF(J284="",MAX(I284,0),J284),"")</f>
      </c>
      <c r="L284">
        <f>IFERROR(K284/E284,"")</f>
      </c>
      <c r="M284">
        <f>IFERROR(ROUND(E284*G284-K284,0),"")</f>
      </c>
      <c r="N284">
        <f>IFERROR(M284/K284,"")</f>
      </c>
      <c r="O284"/>
      <c r="P284"/>
      <c r="Q284"/>
      <c r="R284"/>
      <c r="S284"/>
      <c r="T284" t="inlineStr">
        <is>
          <t xml:space="preserve">Good</t>
        </is>
      </c>
    </row>
    <row r="285">
      <c r="A285" t="inlineStr">
        <is>
          <t xml:space="preserve">HTC-29597000015892</t>
        </is>
      </c>
      <c r="B285" t="inlineStr">
        <is>
          <t xml:space="preserve">Piso Calle bunker</t>
        </is>
      </c>
      <c r="C285" t="inlineStr">
        <is>
          <t xml:space="preserve">Marbella</t>
        </is>
      </c>
      <c r="D285">
        <v>1355000</v>
      </c>
      <c r="E285" t="inlineStr">
        <is>
          <t xml:space="preserve">149.00</t>
        </is>
      </c>
      <c r="F285">
        <v>9093.9597315436</v>
      </c>
      <c r="G285">
        <f>IFERROR(INDEX(04_Area_Stats!$D$5:$D$999,MATCH(C285,04_Area_Stats!$A$5:$A$999,0)),"")</f>
      </c>
      <c r="H285">
        <f>IFERROR(ROUND(D285*(03_Assumptions!$B$7+03_Assumptions!$B$8),0),"")</f>
      </c>
      <c r="I285">
        <f>IFERROR(ROUND(E285*G285*03_Assumptions!$B$38-D285-H285,0),"")</f>
      </c>
      <c r="J285"/>
      <c r="K285">
        <f>IFERROR(D285+H285+IF(J285="",MAX(I285,0),J285),"")</f>
      </c>
      <c r="L285">
        <f>IFERROR(K285/E285,"")</f>
      </c>
      <c r="M285">
        <f>IFERROR(ROUND(E285*G285-K285,0),"")</f>
      </c>
      <c r="N285">
        <f>IFERROR(M285/K285,"")</f>
      </c>
      <c r="O285"/>
      <c r="P285"/>
      <c r="Q285"/>
      <c r="R285"/>
      <c r="S285"/>
      <c r="T285"/>
    </row>
    <row r="286">
      <c r="A286" t="inlineStr">
        <is>
          <t xml:space="preserve">YAE-jht::real-estate::57311-112395453</t>
        </is>
      </c>
      <c r="B286" t="inlineStr">
        <is>
          <t xml:space="preserve">Piso en venta en calle Manoletenva Andalucia, Nueva Andalucía en Nueva Andalucía en Marbella</t>
        </is>
      </c>
      <c r="C286" t="inlineStr">
        <is>
          <t xml:space="preserve">Marbella</t>
        </is>
      </c>
      <c r="D286">
        <v>825000</v>
      </c>
      <c r="E286" t="inlineStr">
        <is>
          <t xml:space="preserve">149.00</t>
        </is>
      </c>
      <c r="F286">
        <v>5536.9127516779</v>
      </c>
      <c r="G286">
        <f>IFERROR(INDEX(04_Area_Stats!$D$5:$D$999,MATCH(C286,04_Area_Stats!$A$5:$A$999,0)),"")</f>
      </c>
      <c r="H286">
        <f>IFERROR(ROUND(D286*(03_Assumptions!$B$7+03_Assumptions!$B$8),0),"")</f>
      </c>
      <c r="I286">
        <f>IFERROR(ROUND(E286*G286*03_Assumptions!$B$38-D286-H286,0),"")</f>
      </c>
      <c r="J286"/>
      <c r="K286">
        <f>IFERROR(D286+H286+IF(J286="",MAX(I286,0),J286),"")</f>
      </c>
      <c r="L286">
        <f>IFERROR(K286/E286,"")</f>
      </c>
      <c r="M286">
        <f>IFERROR(ROUND(E286*G286-K286,0),"")</f>
      </c>
      <c r="N286">
        <f>IFERROR(M286/K286,"")</f>
      </c>
      <c r="O286"/>
      <c r="P286"/>
      <c r="Q286"/>
      <c r="R286"/>
      <c r="S286"/>
      <c r="T286" t="inlineStr">
        <is>
          <t xml:space="preserve">Good</t>
        </is>
      </c>
    </row>
    <row r="287">
      <c r="A287" t="inlineStr">
        <is>
          <t xml:space="preserve">IDL-112395453</t>
        </is>
      </c>
      <c r="B287" t="inlineStr">
        <is>
          <t xml:space="preserve">Flat / apartment in Manolete-nva Andalucia, 8, Nueva Andalucía, Marbella</t>
        </is>
      </c>
      <c r="C287" t="inlineStr">
        <is>
          <t xml:space="preserve">Marbella</t>
        </is>
      </c>
      <c r="D287">
        <v>825000</v>
      </c>
      <c r="E287" t="inlineStr">
        <is>
          <t xml:space="preserve">149.00</t>
        </is>
      </c>
      <c r="F287">
        <v>5536.9127516779</v>
      </c>
      <c r="G287">
        <f>IFERROR(INDEX(04_Area_Stats!$D$5:$D$999,MATCH(C287,04_Area_Stats!$A$5:$A$999,0)),"")</f>
      </c>
      <c r="H287">
        <f>IFERROR(ROUND(D287*(03_Assumptions!$B$7+03_Assumptions!$B$8),0),"")</f>
      </c>
      <c r="I287">
        <f>IFERROR(ROUND(E287*G287*03_Assumptions!$B$38-D287-H287,0),"")</f>
      </c>
      <c r="J287"/>
      <c r="K287">
        <f>IFERROR(D287+H287+IF(J287="",MAX(I287,0),J287),"")</f>
      </c>
      <c r="L287">
        <f>IFERROR(K287/E287,"")</f>
      </c>
      <c r="M287">
        <f>IFERROR(ROUND(E287*G287-K287,0),"")</f>
      </c>
      <c r="N287">
        <f>IFERROR(M287/K287,"")</f>
      </c>
      <c r="O287"/>
      <c r="P287"/>
      <c r="Q287"/>
      <c r="R287" t="inlineStr">
        <is>
          <t xml:space="preserve">1</t>
        </is>
      </c>
      <c r="S287" t="inlineStr">
        <is>
          <t xml:space="preserve">Y</t>
        </is>
      </c>
      <c r="T287" t="inlineStr">
        <is>
          <t xml:space="preserve">Renovated</t>
        </is>
      </c>
    </row>
    <row r="288">
      <c r="A288" t="inlineStr">
        <is>
          <t xml:space="preserve">IDL-112393637</t>
        </is>
      </c>
      <c r="B288" t="inlineStr">
        <is>
          <t xml:space="preserve">Penthouse in Los Pacos, Fuengirola</t>
        </is>
      </c>
      <c r="C288" t="inlineStr">
        <is>
          <t xml:space="preserve">Fuengirola</t>
        </is>
      </c>
      <c r="D288">
        <v>540000</v>
      </c>
      <c r="E288" t="inlineStr">
        <is>
          <t xml:space="preserve">162.00</t>
        </is>
      </c>
      <c r="F288">
        <v>3333.3333333333</v>
      </c>
      <c r="G288">
        <f>IFERROR(INDEX(04_Area_Stats!$D$5:$D$999,MATCH(C288,04_Area_Stats!$A$5:$A$999,0)),"")</f>
      </c>
      <c r="H288">
        <f>IFERROR(ROUND(D288*(03_Assumptions!$B$7+03_Assumptions!$B$8),0),"")</f>
      </c>
      <c r="I288">
        <f>IFERROR(ROUND(E288*G288*03_Assumptions!$B$38-D288-H288,0),"")</f>
      </c>
      <c r="J288"/>
      <c r="K288">
        <f>IFERROR(D288+H288+IF(J288="",MAX(I288,0),J288),"")</f>
      </c>
      <c r="L288">
        <f>IFERROR(K288/E288,"")</f>
      </c>
      <c r="M288">
        <f>IFERROR(ROUND(E288*G288-K288,0),"")</f>
      </c>
      <c r="N288">
        <f>IFERROR(M288/K288,"")</f>
      </c>
      <c r="O288"/>
      <c r="P288"/>
      <c r="Q288"/>
      <c r="R288"/>
      <c r="S288" t="inlineStr">
        <is>
          <t xml:space="preserve">Y</t>
        </is>
      </c>
      <c r="T288"/>
    </row>
    <row r="289">
      <c r="A289" t="inlineStr">
        <is>
          <t xml:space="preserve">HTC-23972000001759</t>
        </is>
      </c>
      <c r="B289" t="inlineStr">
        <is>
          <t xml:space="preserve">Apartamento en Playa Bajadilla - Puertos. Apartamento con vistas al mar en el paseo marítimo</t>
        </is>
      </c>
      <c r="C289" t="inlineStr">
        <is>
          <t xml:space="preserve">Marbella</t>
        </is>
      </c>
      <c r="D289">
        <v>695000</v>
      </c>
      <c r="E289" t="inlineStr">
        <is>
          <t xml:space="preserve">148.00</t>
        </is>
      </c>
      <c r="F289">
        <v>4695.9459459459</v>
      </c>
      <c r="G289">
        <f>IFERROR(INDEX(04_Area_Stats!$D$5:$D$999,MATCH(C289,04_Area_Stats!$A$5:$A$999,0)),"")</f>
      </c>
      <c r="H289">
        <f>IFERROR(ROUND(D289*(03_Assumptions!$B$7+03_Assumptions!$B$8),0),"")</f>
      </c>
      <c r="I289">
        <f>IFERROR(ROUND(E289*G289*03_Assumptions!$B$38-D289-H289,0),"")</f>
      </c>
      <c r="J289"/>
      <c r="K289">
        <f>IFERROR(D289+H289+IF(J289="",MAX(I289,0),J289),"")</f>
      </c>
      <c r="L289">
        <f>IFERROR(K289/E289,"")</f>
      </c>
      <c r="M289">
        <f>IFERROR(ROUND(E289*G289-K289,0),"")</f>
      </c>
      <c r="N289">
        <f>IFERROR(M289/K289,"")</f>
      </c>
      <c r="O289"/>
      <c r="P289"/>
      <c r="Q289"/>
      <c r="R289"/>
      <c r="S289"/>
      <c r="T289"/>
    </row>
    <row r="290">
      <c r="A290" t="inlineStr">
        <is>
          <t xml:space="preserve">HTC-23972000001889</t>
        </is>
      </c>
      <c r="B290" t="inlineStr">
        <is>
          <t xml:space="preserve">Planta baja Alameda de levante. Apartamento en bahia de marbella</t>
        </is>
      </c>
      <c r="C290" t="inlineStr">
        <is>
          <t xml:space="preserve">Marbella</t>
        </is>
      </c>
      <c r="D290">
        <v>646000</v>
      </c>
      <c r="E290" t="inlineStr">
        <is>
          <t xml:space="preserve">148.00</t>
        </is>
      </c>
      <c r="F290">
        <v>4364.8648648649</v>
      </c>
      <c r="G290">
        <f>IFERROR(INDEX(04_Area_Stats!$D$5:$D$999,MATCH(C290,04_Area_Stats!$A$5:$A$999,0)),"")</f>
      </c>
      <c r="H290">
        <f>IFERROR(ROUND(D290*(03_Assumptions!$B$7+03_Assumptions!$B$8),0),"")</f>
      </c>
      <c r="I290">
        <f>IFERROR(ROUND(E290*G290*03_Assumptions!$B$38-D290-H290,0),"")</f>
      </c>
      <c r="J290"/>
      <c r="K290">
        <f>IFERROR(D290+H290+IF(J290="",MAX(I290,0),J290),"")</f>
      </c>
      <c r="L290">
        <f>IFERROR(K290/E290,"")</f>
      </c>
      <c r="M290">
        <f>IFERROR(ROUND(E290*G290-K290,0),"")</f>
      </c>
      <c r="N290">
        <f>IFERROR(M290/K290,"")</f>
      </c>
      <c r="O290"/>
      <c r="P290"/>
      <c r="Q290"/>
      <c r="R290" t="inlineStr">
        <is>
          <t xml:space="preserve">0</t>
        </is>
      </c>
      <c r="S290"/>
      <c r="T290"/>
    </row>
    <row r="291">
      <c r="A291" t="inlineStr">
        <is>
          <t xml:space="preserve">HTC-24141000000578</t>
        </is>
      </c>
      <c r="B291" t="inlineStr">
        <is>
          <t xml:space="preserve">Piso en Nagüeles Alto. Exclusivo apartamento en jardines de sierra blanca, marbella</t>
        </is>
      </c>
      <c r="C291" t="inlineStr">
        <is>
          <t xml:space="preserve">Marbella</t>
        </is>
      </c>
      <c r="D291">
        <v>699000</v>
      </c>
      <c r="E291" t="inlineStr">
        <is>
          <t xml:space="preserve">148.00</t>
        </is>
      </c>
      <c r="F291">
        <v>4722.972972973</v>
      </c>
      <c r="G291">
        <f>IFERROR(INDEX(04_Area_Stats!$D$5:$D$999,MATCH(C291,04_Area_Stats!$A$5:$A$999,0)),"")</f>
      </c>
      <c r="H291">
        <f>IFERROR(ROUND(D291*(03_Assumptions!$B$7+03_Assumptions!$B$8),0),"")</f>
      </c>
      <c r="I291">
        <f>IFERROR(ROUND(E291*G291*03_Assumptions!$B$38-D291-H291,0),"")</f>
      </c>
      <c r="J291"/>
      <c r="K291">
        <f>IFERROR(D291+H291+IF(J291="",MAX(I291,0),J291),"")</f>
      </c>
      <c r="L291">
        <f>IFERROR(K291/E291,"")</f>
      </c>
      <c r="M291">
        <f>IFERROR(ROUND(E291*G291-K291,0),"")</f>
      </c>
      <c r="N291">
        <f>IFERROR(M291/K291,"")</f>
      </c>
      <c r="O291"/>
      <c r="P291"/>
      <c r="Q291"/>
      <c r="R291"/>
      <c r="S291"/>
      <c r="T291"/>
    </row>
    <row r="292">
      <c r="A292" t="inlineStr">
        <is>
          <t xml:space="preserve">YAE-jht::real-estate::40804-112367796</t>
        </is>
      </c>
      <c r="B292" t="inlineStr">
        <is>
          <t xml:space="preserve">Piso en venta, Nagüeles en Nagüeles-Milla de Oro en Marbella</t>
        </is>
      </c>
      <c r="C292" t="inlineStr">
        <is>
          <t xml:space="preserve">Marbella</t>
        </is>
      </c>
      <c r="D292">
        <v>699000</v>
      </c>
      <c r="E292" t="inlineStr">
        <is>
          <t xml:space="preserve">148.00</t>
        </is>
      </c>
      <c r="F292">
        <v>4722.972972973</v>
      </c>
      <c r="G292">
        <f>IFERROR(INDEX(04_Area_Stats!$D$5:$D$999,MATCH(C292,04_Area_Stats!$A$5:$A$999,0)),"")</f>
      </c>
      <c r="H292">
        <f>IFERROR(ROUND(D292*(03_Assumptions!$B$7+03_Assumptions!$B$8),0),"")</f>
      </c>
      <c r="I292">
        <f>IFERROR(ROUND(E292*G292*03_Assumptions!$B$38-D292-H292,0),"")</f>
      </c>
      <c r="J292"/>
      <c r="K292">
        <f>IFERROR(D292+H292+IF(J292="",MAX(I292,0),J292),"")</f>
      </c>
      <c r="L292">
        <f>IFERROR(K292/E292,"")</f>
      </c>
      <c r="M292">
        <f>IFERROR(ROUND(E292*G292-K292,0),"")</f>
      </c>
      <c r="N292">
        <f>IFERROR(M292/K292,"")</f>
      </c>
      <c r="O292"/>
      <c r="P292"/>
      <c r="Q292"/>
      <c r="R292" t="inlineStr">
        <is>
          <t xml:space="preserve">1</t>
        </is>
      </c>
      <c r="S292" t="inlineStr">
        <is>
          <t xml:space="preserve">Y</t>
        </is>
      </c>
      <c r="T292"/>
    </row>
    <row r="293">
      <c r="A293" t="inlineStr">
        <is>
          <t xml:space="preserve">YAE-jht::real-estate::93070-112311290</t>
        </is>
      </c>
      <c r="B293" t="inlineStr">
        <is>
          <t xml:space="preserve">Ático en venta en calle La Romana, Cabopino-Artola en Elviria-Cabopino en Marbella</t>
        </is>
      </c>
      <c r="C293" t="inlineStr">
        <is>
          <t xml:space="preserve">Marbella</t>
        </is>
      </c>
      <c r="D293">
        <v>800000</v>
      </c>
      <c r="E293" t="inlineStr">
        <is>
          <t xml:space="preserve">148.00</t>
        </is>
      </c>
      <c r="F293">
        <v>5405.4054054054</v>
      </c>
      <c r="G293">
        <f>IFERROR(INDEX(04_Area_Stats!$D$5:$D$999,MATCH(C293,04_Area_Stats!$A$5:$A$999,0)),"")</f>
      </c>
      <c r="H293">
        <f>IFERROR(ROUND(D293*(03_Assumptions!$B$7+03_Assumptions!$B$8),0),"")</f>
      </c>
      <c r="I293">
        <f>IFERROR(ROUND(E293*G293*03_Assumptions!$B$38-D293-H293,0),"")</f>
      </c>
      <c r="J293"/>
      <c r="K293">
        <f>IFERROR(D293+H293+IF(J293="",MAX(I293,0),J293),"")</f>
      </c>
      <c r="L293">
        <f>IFERROR(K293/E293,"")</f>
      </c>
      <c r="M293">
        <f>IFERROR(ROUND(E293*G293-K293,0),"")</f>
      </c>
      <c r="N293">
        <f>IFERROR(M293/K293,"")</f>
      </c>
      <c r="O293"/>
      <c r="P293"/>
      <c r="Q293"/>
      <c r="R293"/>
      <c r="S293"/>
      <c r="T293"/>
    </row>
    <row r="294">
      <c r="A294" t="inlineStr">
        <is>
          <t xml:space="preserve">FTC-189229637</t>
        </is>
      </c>
      <c r="B294" t="inlineStr">
        <is>
          <t xml:space="preserve">Apartamento con piscina en San Pedro de Alcántara pueblo</t>
        </is>
      </c>
      <c r="C294" t="inlineStr">
        <is>
          <t xml:space="preserve">Marbella</t>
        </is>
      </c>
      <c r="D294">
        <v>695000</v>
      </c>
      <c r="E294" t="inlineStr">
        <is>
          <t xml:space="preserve">147.00</t>
        </is>
      </c>
      <c r="F294">
        <v>4727.8911564626</v>
      </c>
      <c r="G294">
        <f>IFERROR(INDEX(04_Area_Stats!$D$5:$D$999,MATCH(C294,04_Area_Stats!$A$5:$A$999,0)),"")</f>
      </c>
      <c r="H294">
        <f>IFERROR(ROUND(D294*(03_Assumptions!$B$7+03_Assumptions!$B$8),0),"")</f>
      </c>
      <c r="I294">
        <f>IFERROR(ROUND(E294*G294*03_Assumptions!$B$38-D294-H294,0),"")</f>
      </c>
      <c r="J294"/>
      <c r="K294">
        <f>IFERROR(D294+H294+IF(J294="",MAX(I294,0),J294),"")</f>
      </c>
      <c r="L294">
        <f>IFERROR(K294/E294,"")</f>
      </c>
      <c r="M294">
        <f>IFERROR(ROUND(E294*G294-K294,0),"")</f>
      </c>
      <c r="N294">
        <f>IFERROR(M294/K294,"")</f>
      </c>
      <c r="O294"/>
      <c r="P294"/>
      <c r="Q294"/>
      <c r="R294"/>
      <c r="S294" t="inlineStr">
        <is>
          <t xml:space="preserve">Y</t>
        </is>
      </c>
      <c r="T294"/>
    </row>
    <row r="295">
      <c r="A295" t="inlineStr">
        <is>
          <t xml:space="preserve">HTC-52801000001335</t>
        </is>
      </c>
      <c r="B295" t="inlineStr">
        <is>
          <t xml:space="preserve">Apartamento en San Pedro de Alcántara Pueblo. Apartamento en planta media en san pedro de alcántara</t>
        </is>
      </c>
      <c r="C295" t="inlineStr">
        <is>
          <t xml:space="preserve">Marbella</t>
        </is>
      </c>
      <c r="D295">
        <v>695000</v>
      </c>
      <c r="E295" t="inlineStr">
        <is>
          <t xml:space="preserve">147.00</t>
        </is>
      </c>
      <c r="F295">
        <v>4727.8911564626</v>
      </c>
      <c r="G295">
        <f>IFERROR(INDEX(04_Area_Stats!$D$5:$D$999,MATCH(C295,04_Area_Stats!$A$5:$A$999,0)),"")</f>
      </c>
      <c r="H295">
        <f>IFERROR(ROUND(D295*(03_Assumptions!$B$7+03_Assumptions!$B$8),0),"")</f>
      </c>
      <c r="I295">
        <f>IFERROR(ROUND(E295*G295*03_Assumptions!$B$38-D295-H295,0),"")</f>
      </c>
      <c r="J295"/>
      <c r="K295">
        <f>IFERROR(D295+H295+IF(J295="",MAX(I295,0),J295),"")</f>
      </c>
      <c r="L295">
        <f>IFERROR(K295/E295,"")</f>
      </c>
      <c r="M295">
        <f>IFERROR(ROUND(E295*G295-K295,0),"")</f>
      </c>
      <c r="N295">
        <f>IFERROR(M295/K295,"")</f>
      </c>
      <c r="O295"/>
      <c r="P295"/>
      <c r="Q295"/>
      <c r="R295"/>
      <c r="S295"/>
      <c r="T295"/>
    </row>
    <row r="296">
      <c r="A296" t="inlineStr">
        <is>
          <t xml:space="preserve">HTC-56027000000106</t>
        </is>
      </c>
      <c r="B296" t="inlineStr">
        <is>
          <t xml:space="preserve">Apartamento en Las Chapas - Alicate Playa. Apartamento renovado de 2 habitaciones en las chapas.</t>
        </is>
      </c>
      <c r="C296" t="inlineStr">
        <is>
          <t xml:space="preserve">Marbella</t>
        </is>
      </c>
      <c r="D296">
        <v>485000</v>
      </c>
      <c r="E296" t="inlineStr">
        <is>
          <t xml:space="preserve">147.00</t>
        </is>
      </c>
      <c r="F296">
        <v>3299.3197278912</v>
      </c>
      <c r="G296">
        <f>IFERROR(INDEX(04_Area_Stats!$D$5:$D$999,MATCH(C296,04_Area_Stats!$A$5:$A$999,0)),"")</f>
      </c>
      <c r="H296">
        <f>IFERROR(ROUND(D296*(03_Assumptions!$B$7+03_Assumptions!$B$8),0),"")</f>
      </c>
      <c r="I296">
        <f>IFERROR(ROUND(E296*G296*03_Assumptions!$B$38-D296-H296,0),"")</f>
      </c>
      <c r="J296"/>
      <c r="K296">
        <f>IFERROR(D296+H296+IF(J296="",MAX(I296,0),J296),"")</f>
      </c>
      <c r="L296">
        <f>IFERROR(K296/E296,"")</f>
      </c>
      <c r="M296">
        <f>IFERROR(ROUND(E296*G296-K296,0),"")</f>
      </c>
      <c r="N296">
        <f>IFERROR(M296/K296,"")</f>
      </c>
      <c r="O296"/>
      <c r="P296"/>
      <c r="Q296"/>
      <c r="R296"/>
      <c r="S296"/>
      <c r="T296" t="inlineStr">
        <is>
          <t xml:space="preserve">Renovated</t>
        </is>
      </c>
    </row>
    <row r="297">
      <c r="A297" t="inlineStr">
        <is>
          <t xml:space="preserve">YAE-jht::real-estate::41818-112343166</t>
        </is>
      </c>
      <c r="B297" t="inlineStr">
        <is>
          <t xml:space="preserve">Piso en venta en calle De Levante, Bahía de Marbella en Rio Real-Los Monteros en Marbella</t>
        </is>
      </c>
      <c r="C297" t="inlineStr">
        <is>
          <t xml:space="preserve">Marbella</t>
        </is>
      </c>
      <c r="D297">
        <v>646000</v>
      </c>
      <c r="E297" t="inlineStr">
        <is>
          <t xml:space="preserve">147.00</t>
        </is>
      </c>
      <c r="F297">
        <v>4394.5578231293</v>
      </c>
      <c r="G297">
        <f>IFERROR(INDEX(04_Area_Stats!$D$5:$D$999,MATCH(C297,04_Area_Stats!$A$5:$A$999,0)),"")</f>
      </c>
      <c r="H297">
        <f>IFERROR(ROUND(D297*(03_Assumptions!$B$7+03_Assumptions!$B$8),0),"")</f>
      </c>
      <c r="I297">
        <f>IFERROR(ROUND(E297*G297*03_Assumptions!$B$38-D297-H297,0),"")</f>
      </c>
      <c r="J297"/>
      <c r="K297">
        <f>IFERROR(D297+H297+IF(J297="",MAX(I297,0),J297),"")</f>
      </c>
      <c r="L297">
        <f>IFERROR(K297/E297,"")</f>
      </c>
      <c r="M297">
        <f>IFERROR(ROUND(E297*G297-K297,0),"")</f>
      </c>
      <c r="N297">
        <f>IFERROR(M297/K297,"")</f>
      </c>
      <c r="O297"/>
      <c r="P297"/>
      <c r="Q297"/>
      <c r="R297"/>
      <c r="S297"/>
      <c r="T297"/>
    </row>
    <row r="298">
      <c r="A298" t="inlineStr">
        <is>
          <t xml:space="preserve">HTC-36906000006618</t>
        </is>
      </c>
      <c r="B298" t="inlineStr">
        <is>
          <t xml:space="preserve">Apartamento en Valdeolletas - Las Cancelas - Xarblanca. Apartamento de 3 dormitorios en xarblanca, marbella</t>
        </is>
      </c>
      <c r="C298" t="inlineStr">
        <is>
          <t xml:space="preserve">Marbella</t>
        </is>
      </c>
      <c r="D298">
        <v>450000</v>
      </c>
      <c r="E298" t="inlineStr">
        <is>
          <t xml:space="preserve">146.00</t>
        </is>
      </c>
      <c r="F298">
        <v>3082.1917808219</v>
      </c>
      <c r="G298">
        <f>IFERROR(INDEX(04_Area_Stats!$D$5:$D$999,MATCH(C298,04_Area_Stats!$A$5:$A$999,0)),"")</f>
      </c>
      <c r="H298">
        <f>IFERROR(ROUND(D298*(03_Assumptions!$B$7+03_Assumptions!$B$8),0),"")</f>
      </c>
      <c r="I298">
        <f>IFERROR(ROUND(E298*G298*03_Assumptions!$B$38-D298-H298,0),"")</f>
      </c>
      <c r="J298"/>
      <c r="K298">
        <f>IFERROR(D298+H298+IF(J298="",MAX(I298,0),J298),"")</f>
      </c>
      <c r="L298">
        <f>IFERROR(K298/E298,"")</f>
      </c>
      <c r="M298">
        <f>IFERROR(ROUND(E298*G298-K298,0),"")</f>
      </c>
      <c r="N298">
        <f>IFERROR(M298/K298,"")</f>
      </c>
      <c r="O298"/>
      <c r="P298"/>
      <c r="Q298"/>
      <c r="R298"/>
      <c r="S298"/>
      <c r="T298"/>
    </row>
    <row r="299">
      <c r="A299" t="inlineStr">
        <is>
          <t xml:space="preserve">YAE-jht::real-estate::48145-112378639</t>
        </is>
      </c>
      <c r="B299" t="inlineStr">
        <is>
          <t xml:space="preserve">Ático en venta, La Carolina-Guadalpín en Nagüeles-Milla de Oro en Marbella</t>
        </is>
      </c>
      <c r="C299" t="inlineStr">
        <is>
          <t xml:space="preserve">Marbella</t>
        </is>
      </c>
      <c r="D299">
        <v>590000</v>
      </c>
      <c r="E299" t="inlineStr">
        <is>
          <t xml:space="preserve">146.00</t>
        </is>
      </c>
      <c r="F299">
        <v>4041.095890411</v>
      </c>
      <c r="G299">
        <f>IFERROR(INDEX(04_Area_Stats!$D$5:$D$999,MATCH(C299,04_Area_Stats!$A$5:$A$999,0)),"")</f>
      </c>
      <c r="H299">
        <f>IFERROR(ROUND(D299*(03_Assumptions!$B$7+03_Assumptions!$B$8),0),"")</f>
      </c>
      <c r="I299">
        <f>IFERROR(ROUND(E299*G299*03_Assumptions!$B$38-D299-H299,0),"")</f>
      </c>
      <c r="J299"/>
      <c r="K299">
        <f>IFERROR(D299+H299+IF(J299="",MAX(I299,0),J299),"")</f>
      </c>
      <c r="L299">
        <f>IFERROR(K299/E299,"")</f>
      </c>
      <c r="M299">
        <f>IFERROR(ROUND(E299*G299-K299,0),"")</f>
      </c>
      <c r="N299">
        <f>IFERROR(M299/K299,"")</f>
      </c>
      <c r="O299"/>
      <c r="P299"/>
      <c r="Q299"/>
      <c r="R299"/>
      <c r="S299"/>
      <c r="T299" t="inlineStr">
        <is>
          <t xml:space="preserve">Good</t>
        </is>
      </c>
    </row>
    <row r="300">
      <c r="A300" t="inlineStr">
        <is>
          <t xml:space="preserve">YAE-jht::real-estate::87817-112328235</t>
        </is>
      </c>
      <c r="B300" t="inlineStr">
        <is>
          <t xml:space="preserve">Piso en venta, Sierra Blanca en Nagüeles-Milla de Oro en Marbella</t>
        </is>
      </c>
      <c r="C300" t="inlineStr">
        <is>
          <t xml:space="preserve">Marbella</t>
        </is>
      </c>
      <c r="D300">
        <v>1995000</v>
      </c>
      <c r="E300" t="inlineStr">
        <is>
          <t xml:space="preserve">145.00</t>
        </is>
      </c>
      <c r="F300">
        <v>13758.620689655</v>
      </c>
      <c r="G300">
        <f>IFERROR(INDEX(04_Area_Stats!$D$5:$D$999,MATCH(C300,04_Area_Stats!$A$5:$A$999,0)),"")</f>
      </c>
      <c r="H300">
        <f>IFERROR(ROUND(D300*(03_Assumptions!$B$7+03_Assumptions!$B$8),0),"")</f>
      </c>
      <c r="I300">
        <f>IFERROR(ROUND(E300*G300*03_Assumptions!$B$38-D300-H300,0),"")</f>
      </c>
      <c r="J300"/>
      <c r="K300">
        <f>IFERROR(D300+H300+IF(J300="",MAX(I300,0),J300),"")</f>
      </c>
      <c r="L300">
        <f>IFERROR(K300/E300,"")</f>
      </c>
      <c r="M300">
        <f>IFERROR(ROUND(E300*G300-K300,0),"")</f>
      </c>
      <c r="N300">
        <f>IFERROR(M300/K300,"")</f>
      </c>
      <c r="O300"/>
      <c r="P300"/>
      <c r="Q300"/>
      <c r="R300"/>
      <c r="S300"/>
      <c r="T300" t="inlineStr">
        <is>
          <t xml:space="preserve">Good</t>
        </is>
      </c>
    </row>
    <row r="301">
      <c r="A301" t="inlineStr">
        <is>
          <t xml:space="preserve">FTC-190346632</t>
        </is>
      </c>
      <c r="B301" t="inlineStr">
        <is>
          <t xml:space="preserve">Piso con piscina en Los Naranjos</t>
        </is>
      </c>
      <c r="C301" t="inlineStr">
        <is>
          <t xml:space="preserve">Marbella</t>
        </is>
      </c>
      <c r="D301">
        <v>995000</v>
      </c>
      <c r="E301" t="inlineStr">
        <is>
          <t xml:space="preserve">145.00</t>
        </is>
      </c>
      <c r="F301">
        <v>6862.0689655172</v>
      </c>
      <c r="G301">
        <f>IFERROR(INDEX(04_Area_Stats!$D$5:$D$999,MATCH(C301,04_Area_Stats!$A$5:$A$999,0)),"")</f>
      </c>
      <c r="H301">
        <f>IFERROR(ROUND(D301*(03_Assumptions!$B$7+03_Assumptions!$B$8),0),"")</f>
      </c>
      <c r="I301">
        <f>IFERROR(ROUND(E301*G301*03_Assumptions!$B$38-D301-H301,0),"")</f>
      </c>
      <c r="J301"/>
      <c r="K301">
        <f>IFERROR(D301+H301+IF(J301="",MAX(I301,0),J301),"")</f>
      </c>
      <c r="L301">
        <f>IFERROR(K301/E301,"")</f>
      </c>
      <c r="M301">
        <f>IFERROR(ROUND(E301*G301-K301,0),"")</f>
      </c>
      <c r="N301">
        <f>IFERROR(M301/K301,"")</f>
      </c>
      <c r="O301"/>
      <c r="P301"/>
      <c r="Q301"/>
      <c r="R301"/>
      <c r="S301" t="inlineStr">
        <is>
          <t xml:space="preserve">Y</t>
        </is>
      </c>
      <c r="T301"/>
    </row>
    <row r="302">
      <c r="A302" t="inlineStr">
        <is>
          <t xml:space="preserve">HTC-58972000000065</t>
        </is>
      </c>
      <c r="B302" t="inlineStr">
        <is>
          <t xml:space="preserve">Piso en Los Naranjos. Fantástico apartamento en venta en nueva andalucia</t>
        </is>
      </c>
      <c r="C302" t="inlineStr">
        <is>
          <t xml:space="preserve">Marbella</t>
        </is>
      </c>
      <c r="D302">
        <v>995000</v>
      </c>
      <c r="E302" t="inlineStr">
        <is>
          <t xml:space="preserve">145.00</t>
        </is>
      </c>
      <c r="F302">
        <v>6862.0689655172</v>
      </c>
      <c r="G302">
        <f>IFERROR(INDEX(04_Area_Stats!$D$5:$D$999,MATCH(C302,04_Area_Stats!$A$5:$A$999,0)),"")</f>
      </c>
      <c r="H302">
        <f>IFERROR(ROUND(D302*(03_Assumptions!$B$7+03_Assumptions!$B$8),0),"")</f>
      </c>
      <c r="I302">
        <f>IFERROR(ROUND(E302*G302*03_Assumptions!$B$38-D302-H302,0),"")</f>
      </c>
      <c r="J302"/>
      <c r="K302">
        <f>IFERROR(D302+H302+IF(J302="",MAX(I302,0),J302),"")</f>
      </c>
      <c r="L302">
        <f>IFERROR(K302/E302,"")</f>
      </c>
      <c r="M302">
        <f>IFERROR(ROUND(E302*G302-K302,0),"")</f>
      </c>
      <c r="N302">
        <f>IFERROR(M302/K302,"")</f>
      </c>
      <c r="O302"/>
      <c r="P302"/>
      <c r="Q302"/>
      <c r="R302"/>
      <c r="S302"/>
      <c r="T302"/>
    </row>
    <row r="303">
      <c r="A303" t="inlineStr">
        <is>
          <t xml:space="preserve">HTC-22662000000386</t>
        </is>
      </c>
      <c r="B303" t="inlineStr">
        <is>
          <t xml:space="preserve">Piso en Calle benabola 1c. Puerto banús, en primera línea de puerto: impresionante apartame</t>
        </is>
      </c>
      <c r="C303" t="inlineStr">
        <is>
          <t xml:space="preserve">Marbella</t>
        </is>
      </c>
      <c r="D303">
        <v>2950000</v>
      </c>
      <c r="E303" t="inlineStr">
        <is>
          <t xml:space="preserve">144.00</t>
        </is>
      </c>
      <c r="F303">
        <v>20486.111111111</v>
      </c>
      <c r="G303">
        <f>IFERROR(INDEX(04_Area_Stats!$D$5:$D$999,MATCH(C303,04_Area_Stats!$A$5:$A$999,0)),"")</f>
      </c>
      <c r="H303">
        <f>IFERROR(ROUND(D303*(03_Assumptions!$B$7+03_Assumptions!$B$8),0),"")</f>
      </c>
      <c r="I303">
        <f>IFERROR(ROUND(E303*G303*03_Assumptions!$B$38-D303-H303,0),"")</f>
      </c>
      <c r="J303"/>
      <c r="K303">
        <f>IFERROR(D303+H303+IF(J303="",MAX(I303,0),J303),"")</f>
      </c>
      <c r="L303">
        <f>IFERROR(K303/E303,"")</f>
      </c>
      <c r="M303">
        <f>IFERROR(ROUND(E303*G303-K303,0),"")</f>
      </c>
      <c r="N303">
        <f>IFERROR(M303/K303,"")</f>
      </c>
      <c r="O303"/>
      <c r="P303"/>
      <c r="Q303"/>
      <c r="R303"/>
      <c r="S303"/>
      <c r="T303"/>
    </row>
    <row r="304">
      <c r="A304" t="inlineStr">
        <is>
          <t xml:space="preserve">HTC-22052000001306</t>
        </is>
      </c>
      <c r="B304" t="inlineStr">
        <is>
          <t xml:space="preserve">Piso en Reserva de Marbella. Venta de piso en cabopinoreserva de marbella</t>
        </is>
      </c>
      <c r="C304" t="inlineStr">
        <is>
          <t xml:space="preserve">Marbella</t>
        </is>
      </c>
      <c r="D304">
        <v>312000</v>
      </c>
      <c r="E304" t="inlineStr">
        <is>
          <t xml:space="preserve">142.00</t>
        </is>
      </c>
      <c r="F304">
        <v>2197.1830985915</v>
      </c>
      <c r="G304">
        <f>IFERROR(INDEX(04_Area_Stats!$D$5:$D$999,MATCH(C304,04_Area_Stats!$A$5:$A$999,0)),"")</f>
      </c>
      <c r="H304">
        <f>IFERROR(ROUND(D304*(03_Assumptions!$B$7+03_Assumptions!$B$8),0),"")</f>
      </c>
      <c r="I304">
        <f>IFERROR(ROUND(E304*G304*03_Assumptions!$B$38-D304-H304,0),"")</f>
      </c>
      <c r="J304"/>
      <c r="K304">
        <f>IFERROR(D304+H304+IF(J304="",MAX(I304,0),J304),"")</f>
      </c>
      <c r="L304">
        <f>IFERROR(K304/E304,"")</f>
      </c>
      <c r="M304">
        <f>IFERROR(ROUND(E304*G304-K304,0),"")</f>
      </c>
      <c r="N304">
        <f>IFERROR(M304/K304,"")</f>
      </c>
      <c r="O304"/>
      <c r="P304"/>
      <c r="Q304"/>
      <c r="R304"/>
      <c r="S304"/>
      <c r="T304"/>
    </row>
    <row r="305">
      <c r="A305" t="inlineStr">
        <is>
          <t xml:space="preserve">YAE-jht::real-estate::57053-112369482</t>
        </is>
      </c>
      <c r="B305" t="inlineStr">
        <is>
          <t xml:space="preserve">Piso en venta, La Carolina-Guadalpín en Nagüeles-Milla de Oro en Marbella</t>
        </is>
      </c>
      <c r="C305" t="inlineStr">
        <is>
          <t xml:space="preserve">Marbella</t>
        </is>
      </c>
      <c r="D305">
        <v>790000</v>
      </c>
      <c r="E305" t="inlineStr">
        <is>
          <t xml:space="preserve">142.00</t>
        </is>
      </c>
      <c r="F305">
        <v>5563.3802816901</v>
      </c>
      <c r="G305">
        <f>IFERROR(INDEX(04_Area_Stats!$D$5:$D$999,MATCH(C305,04_Area_Stats!$A$5:$A$999,0)),"")</f>
      </c>
      <c r="H305">
        <f>IFERROR(ROUND(D305*(03_Assumptions!$B$7+03_Assumptions!$B$8),0),"")</f>
      </c>
      <c r="I305">
        <f>IFERROR(ROUND(E305*G305*03_Assumptions!$B$38-D305-H305,0),"")</f>
      </c>
      <c r="J305"/>
      <c r="K305">
        <f>IFERROR(D305+H305+IF(J305="",MAX(I305,0),J305),"")</f>
      </c>
      <c r="L305">
        <f>IFERROR(K305/E305,"")</f>
      </c>
      <c r="M305">
        <f>IFERROR(ROUND(E305*G305-K305,0),"")</f>
      </c>
      <c r="N305">
        <f>IFERROR(M305/K305,"")</f>
      </c>
      <c r="O305"/>
      <c r="P305"/>
      <c r="Q305"/>
      <c r="R305"/>
      <c r="S305"/>
      <c r="T305"/>
    </row>
    <row r="306">
      <c r="A306" t="inlineStr">
        <is>
          <t xml:space="preserve">YAE-jht::real-estate::86400-112388220</t>
        </is>
      </c>
      <c r="B306" t="inlineStr">
        <is>
          <t xml:space="preserve">Piso en venta, Alto de los Monteros en Rio Real-Los Monteros en Marbella</t>
        </is>
      </c>
      <c r="C306" t="inlineStr">
        <is>
          <t xml:space="preserve">Marbella</t>
        </is>
      </c>
      <c r="D306">
        <v>821000</v>
      </c>
      <c r="E306" t="inlineStr">
        <is>
          <t xml:space="preserve">142.00</t>
        </is>
      </c>
      <c r="F306">
        <v>5781.6901408451</v>
      </c>
      <c r="G306">
        <f>IFERROR(INDEX(04_Area_Stats!$D$5:$D$999,MATCH(C306,04_Area_Stats!$A$5:$A$999,0)),"")</f>
      </c>
      <c r="H306">
        <f>IFERROR(ROUND(D306*(03_Assumptions!$B$7+03_Assumptions!$B$8),0),"")</f>
      </c>
      <c r="I306">
        <f>IFERROR(ROUND(E306*G306*03_Assumptions!$B$38-D306-H306,0),"")</f>
      </c>
      <c r="J306"/>
      <c r="K306">
        <f>IFERROR(D306+H306+IF(J306="",MAX(I306,0),J306),"")</f>
      </c>
      <c r="L306">
        <f>IFERROR(K306/E306,"")</f>
      </c>
      <c r="M306">
        <f>IFERROR(ROUND(E306*G306-K306,0),"")</f>
      </c>
      <c r="N306">
        <f>IFERROR(M306/K306,"")</f>
      </c>
      <c r="O306"/>
      <c r="P306"/>
      <c r="Q306"/>
      <c r="R306"/>
      <c r="S306"/>
      <c r="T306"/>
    </row>
    <row r="307">
      <c r="A307" t="inlineStr">
        <is>
          <t xml:space="preserve">YAE-jht::real-estate::86400-112311335</t>
        </is>
      </c>
      <c r="B307" t="inlineStr">
        <is>
          <t xml:space="preserve">Piso en venta, Alto de los Monteros en Rio Real-Los Monteros en Marbella</t>
        </is>
      </c>
      <c r="C307" t="inlineStr">
        <is>
          <t xml:space="preserve">Marbella</t>
        </is>
      </c>
      <c r="D307">
        <v>844000</v>
      </c>
      <c r="E307" t="inlineStr">
        <is>
          <t xml:space="preserve">142.00</t>
        </is>
      </c>
      <c r="F307">
        <v>5943.661971831</v>
      </c>
      <c r="G307">
        <f>IFERROR(INDEX(04_Area_Stats!$D$5:$D$999,MATCH(C307,04_Area_Stats!$A$5:$A$999,0)),"")</f>
      </c>
      <c r="H307">
        <f>IFERROR(ROUND(D307*(03_Assumptions!$B$7+03_Assumptions!$B$8),0),"")</f>
      </c>
      <c r="I307">
        <f>IFERROR(ROUND(E307*G307*03_Assumptions!$B$38-D307-H307,0),"")</f>
      </c>
      <c r="J307"/>
      <c r="K307">
        <f>IFERROR(D307+H307+IF(J307="",MAX(I307,0),J307),"")</f>
      </c>
      <c r="L307">
        <f>IFERROR(K307/E307,"")</f>
      </c>
      <c r="M307">
        <f>IFERROR(ROUND(E307*G307-K307,0),"")</f>
      </c>
      <c r="N307">
        <f>IFERROR(M307/K307,"")</f>
      </c>
      <c r="O307"/>
      <c r="P307"/>
      <c r="Q307"/>
      <c r="R307"/>
      <c r="S307"/>
      <c r="T307"/>
    </row>
    <row r="308">
      <c r="A308" t="inlineStr">
        <is>
          <t xml:space="preserve">YAE-jht::real-estate::55833-112311681</t>
        </is>
      </c>
      <c r="B308" t="inlineStr">
        <is>
          <t xml:space="preserve">Dúplex en venta, Santa Clara en Las Chapas-El Rosario en Marbella</t>
        </is>
      </c>
      <c r="C308" t="inlineStr">
        <is>
          <t xml:space="preserve">Marbella</t>
        </is>
      </c>
      <c r="D308">
        <v>750000</v>
      </c>
      <c r="E308" t="inlineStr">
        <is>
          <t xml:space="preserve">142.00</t>
        </is>
      </c>
      <c r="F308">
        <v>5281.6901408451</v>
      </c>
      <c r="G308">
        <f>IFERROR(INDEX(04_Area_Stats!$D$5:$D$999,MATCH(C308,04_Area_Stats!$A$5:$A$999,0)),"")</f>
      </c>
      <c r="H308">
        <f>IFERROR(ROUND(D308*(03_Assumptions!$B$7+03_Assumptions!$B$8),0),"")</f>
      </c>
      <c r="I308">
        <f>IFERROR(ROUND(E308*G308*03_Assumptions!$B$38-D308-H308,0),"")</f>
      </c>
      <c r="J308"/>
      <c r="K308">
        <f>IFERROR(D308+H308+IF(J308="",MAX(I308,0),J308),"")</f>
      </c>
      <c r="L308">
        <f>IFERROR(K308/E308,"")</f>
      </c>
      <c r="M308">
        <f>IFERROR(ROUND(E308*G308-K308,0),"")</f>
      </c>
      <c r="N308">
        <f>IFERROR(M308/K308,"")</f>
      </c>
      <c r="O308" t="inlineStr">
        <is>
          <t xml:space="preserve">FULL</t>
        </is>
      </c>
      <c r="P308"/>
      <c r="Q308"/>
      <c r="R308"/>
      <c r="S308"/>
      <c r="T308" t="inlineStr">
        <is>
          <t xml:space="preserve">To renovate</t>
        </is>
      </c>
    </row>
    <row r="309">
      <c r="A309" t="inlineStr">
        <is>
          <t xml:space="preserve">HTC-23979000001187</t>
        </is>
      </c>
      <c r="B309" t="inlineStr">
        <is>
          <t xml:space="preserve">Apartamento en Puerto Banús. Exclusivo apartamento en venta puerto banúsen una de las zonas</t>
        </is>
      </c>
      <c r="C309" t="inlineStr">
        <is>
          <t xml:space="preserve">Marbella</t>
        </is>
      </c>
      <c r="D309">
        <v>900000</v>
      </c>
      <c r="E309" t="inlineStr">
        <is>
          <t xml:space="preserve">141.00</t>
        </is>
      </c>
      <c r="F309">
        <v>6382.9787234043</v>
      </c>
      <c r="G309">
        <f>IFERROR(INDEX(04_Area_Stats!$D$5:$D$999,MATCH(C309,04_Area_Stats!$A$5:$A$999,0)),"")</f>
      </c>
      <c r="H309">
        <f>IFERROR(ROUND(D309*(03_Assumptions!$B$7+03_Assumptions!$B$8),0),"")</f>
      </c>
      <c r="I309">
        <f>IFERROR(ROUND(E309*G309*03_Assumptions!$B$38-D309-H309,0),"")</f>
      </c>
      <c r="J309"/>
      <c r="K309">
        <f>IFERROR(D309+H309+IF(J309="",MAX(I309,0),J309),"")</f>
      </c>
      <c r="L309">
        <f>IFERROR(K309/E309,"")</f>
      </c>
      <c r="M309">
        <f>IFERROR(ROUND(E309*G309-K309,0),"")</f>
      </c>
      <c r="N309">
        <f>IFERROR(M309/K309,"")</f>
      </c>
      <c r="O309"/>
      <c r="P309"/>
      <c r="Q309"/>
      <c r="R309"/>
      <c r="S309"/>
      <c r="T309"/>
    </row>
    <row r="310">
      <c r="A310" t="inlineStr">
        <is>
          <t xml:space="preserve">YAE-jht::real-estate::41827-112387114</t>
        </is>
      </c>
      <c r="B310" t="inlineStr">
        <is>
          <t xml:space="preserve">Piso en venta en avenida Giuseppe Filippa, Elviria en Elviria-Cabopino en Marbella</t>
        </is>
      </c>
      <c r="C310" t="inlineStr">
        <is>
          <t xml:space="preserve">Marbella</t>
        </is>
      </c>
      <c r="D310">
        <v>770000</v>
      </c>
      <c r="E310" t="inlineStr">
        <is>
          <t xml:space="preserve">141.00</t>
        </is>
      </c>
      <c r="F310">
        <v>5460.9929078014</v>
      </c>
      <c r="G310">
        <f>IFERROR(INDEX(04_Area_Stats!$D$5:$D$999,MATCH(C310,04_Area_Stats!$A$5:$A$999,0)),"")</f>
      </c>
      <c r="H310">
        <f>IFERROR(ROUND(D310*(03_Assumptions!$B$7+03_Assumptions!$B$8),0),"")</f>
      </c>
      <c r="I310">
        <f>IFERROR(ROUND(E310*G310*03_Assumptions!$B$38-D310-H310,0),"")</f>
      </c>
      <c r="J310"/>
      <c r="K310">
        <f>IFERROR(D310+H310+IF(J310="",MAX(I310,0),J310),"")</f>
      </c>
      <c r="L310">
        <f>IFERROR(K310/E310,"")</f>
      </c>
      <c r="M310">
        <f>IFERROR(ROUND(E310*G310-K310,0),"")</f>
      </c>
      <c r="N310">
        <f>IFERROR(M310/K310,"")</f>
      </c>
      <c r="O310"/>
      <c r="P310"/>
      <c r="Q310"/>
      <c r="R310"/>
      <c r="S310" t="inlineStr">
        <is>
          <t xml:space="preserve">Y</t>
        </is>
      </c>
      <c r="T310"/>
    </row>
    <row r="311">
      <c r="A311" t="inlineStr">
        <is>
          <t xml:space="preserve">YAE-jht::real-estate::44344-112342008</t>
        </is>
      </c>
      <c r="B311" t="inlineStr">
        <is>
          <t xml:space="preserve">Piso en venta, Linda Vista-Nueva Alcántara-Cortijo Blanco en San Pedro de Alcántara en Marbella</t>
        </is>
      </c>
      <c r="C311" t="inlineStr">
        <is>
          <t xml:space="preserve">Marbella</t>
        </is>
      </c>
      <c r="D311">
        <v>640000</v>
      </c>
      <c r="E311" t="inlineStr">
        <is>
          <t xml:space="preserve">141.00</t>
        </is>
      </c>
      <c r="F311">
        <v>4539.0070921986</v>
      </c>
      <c r="G311">
        <f>IFERROR(INDEX(04_Area_Stats!$D$5:$D$999,MATCH(C311,04_Area_Stats!$A$5:$A$999,0)),"")</f>
      </c>
      <c r="H311">
        <f>IFERROR(ROUND(D311*(03_Assumptions!$B$7+03_Assumptions!$B$8),0),"")</f>
      </c>
      <c r="I311">
        <f>IFERROR(ROUND(E311*G311*03_Assumptions!$B$38-D311-H311,0),"")</f>
      </c>
      <c r="J311"/>
      <c r="K311">
        <f>IFERROR(D311+H311+IF(J311="",MAX(I311,0),J311),"")</f>
      </c>
      <c r="L311">
        <f>IFERROR(K311/E311,"")</f>
      </c>
      <c r="M311">
        <f>IFERROR(ROUND(E311*G311-K311,0),"")</f>
      </c>
      <c r="N311">
        <f>IFERROR(M311/K311,"")</f>
      </c>
      <c r="O311"/>
      <c r="P311"/>
      <c r="Q311"/>
      <c r="R311" t="inlineStr">
        <is>
          <t xml:space="preserve">1</t>
        </is>
      </c>
      <c r="S311" t="inlineStr">
        <is>
          <t xml:space="preserve">Y</t>
        </is>
      </c>
      <c r="T311"/>
    </row>
    <row r="312">
      <c r="A312" t="inlineStr">
        <is>
          <t xml:space="preserve">YAE-jht::real-estate::63654-112333798</t>
        </is>
      </c>
      <c r="B312" t="inlineStr">
        <is>
          <t xml:space="preserve">Dúplex en venta en urbanización Lugar Los Pinos del Angel, Aloha en Nueva Andalucía en Marbella</t>
        </is>
      </c>
      <c r="C312" t="inlineStr">
        <is>
          <t xml:space="preserve">Marbella</t>
        </is>
      </c>
      <c r="D312">
        <v>1140000</v>
      </c>
      <c r="E312" t="inlineStr">
        <is>
          <t xml:space="preserve">141.00</t>
        </is>
      </c>
      <c r="F312">
        <v>8085.1063829787</v>
      </c>
      <c r="G312">
        <f>IFERROR(INDEX(04_Area_Stats!$D$5:$D$999,MATCH(C312,04_Area_Stats!$A$5:$A$999,0)),"")</f>
      </c>
      <c r="H312">
        <f>IFERROR(ROUND(D312*(03_Assumptions!$B$7+03_Assumptions!$B$8),0),"")</f>
      </c>
      <c r="I312">
        <f>IFERROR(ROUND(E312*G312*03_Assumptions!$B$38-D312-H312,0),"")</f>
      </c>
      <c r="J312"/>
      <c r="K312">
        <f>IFERROR(D312+H312+IF(J312="",MAX(I312,0),J312),"")</f>
      </c>
      <c r="L312">
        <f>IFERROR(K312/E312,"")</f>
      </c>
      <c r="M312">
        <f>IFERROR(ROUND(E312*G312-K312,0),"")</f>
      </c>
      <c r="N312">
        <f>IFERROR(M312/K312,"")</f>
      </c>
      <c r="O312"/>
      <c r="P312"/>
      <c r="Q312"/>
      <c r="R312"/>
      <c r="S312"/>
      <c r="T312"/>
    </row>
    <row r="313">
      <c r="A313" t="inlineStr">
        <is>
          <t xml:space="preserve">HTC-42057000000197</t>
        </is>
      </c>
      <c r="B313" t="inlineStr">
        <is>
          <t xml:space="preserve">Piso Paseo golf. Piso en venta en elviria</t>
        </is>
      </c>
      <c r="C313" t="inlineStr">
        <is>
          <t xml:space="preserve">Marbella</t>
        </is>
      </c>
      <c r="D313">
        <v>499000</v>
      </c>
      <c r="E313" t="inlineStr">
        <is>
          <t xml:space="preserve">140.00</t>
        </is>
      </c>
      <c r="F313">
        <v>3564.2857142857</v>
      </c>
      <c r="G313">
        <f>IFERROR(INDEX(04_Area_Stats!$D$5:$D$999,MATCH(C313,04_Area_Stats!$A$5:$A$999,0)),"")</f>
      </c>
      <c r="H313">
        <f>IFERROR(ROUND(D313*(03_Assumptions!$B$7+03_Assumptions!$B$8),0),"")</f>
      </c>
      <c r="I313">
        <f>IFERROR(ROUND(E313*G313*03_Assumptions!$B$38-D313-H313,0),"")</f>
      </c>
      <c r="J313"/>
      <c r="K313">
        <f>IFERROR(D313+H313+IF(J313="",MAX(I313,0),J313),"")</f>
      </c>
      <c r="L313">
        <f>IFERROR(K313/E313,"")</f>
      </c>
      <c r="M313">
        <f>IFERROR(ROUND(E313*G313-K313,0),"")</f>
      </c>
      <c r="N313">
        <f>IFERROR(M313/K313,"")</f>
      </c>
      <c r="O313"/>
      <c r="P313"/>
      <c r="Q313"/>
      <c r="R313"/>
      <c r="S313"/>
      <c r="T313"/>
    </row>
    <row r="314">
      <c r="A314" t="inlineStr">
        <is>
          <t xml:space="preserve">HTC-23979000001182</t>
        </is>
      </c>
      <c r="B314" t="inlineStr">
        <is>
          <t xml:space="preserve">Apartamento en Nueva Andalucía centro. Apartamento en nueva andalucía de 140 m2, 3 dormitorios, 3 baños</t>
        </is>
      </c>
      <c r="C314" t="inlineStr">
        <is>
          <t xml:space="preserve">Marbella</t>
        </is>
      </c>
      <c r="D314">
        <v>630000</v>
      </c>
      <c r="E314" t="inlineStr">
        <is>
          <t xml:space="preserve">140.00</t>
        </is>
      </c>
      <c r="F314">
        <v>4500</v>
      </c>
      <c r="G314">
        <f>IFERROR(INDEX(04_Area_Stats!$D$5:$D$999,MATCH(C314,04_Area_Stats!$A$5:$A$999,0)),"")</f>
      </c>
      <c r="H314">
        <f>IFERROR(ROUND(D314*(03_Assumptions!$B$7+03_Assumptions!$B$8),0),"")</f>
      </c>
      <c r="I314">
        <f>IFERROR(ROUND(E314*G314*03_Assumptions!$B$38-D314-H314,0),"")</f>
      </c>
      <c r="J314"/>
      <c r="K314">
        <f>IFERROR(D314+H314+IF(J314="",MAX(I314,0),J314),"")</f>
      </c>
      <c r="L314">
        <f>IFERROR(K314/E314,"")</f>
      </c>
      <c r="M314">
        <f>IFERROR(ROUND(E314*G314-K314,0),"")</f>
      </c>
      <c r="N314">
        <f>IFERROR(M314/K314,"")</f>
      </c>
      <c r="O314"/>
      <c r="P314"/>
      <c r="Q314"/>
      <c r="R314"/>
      <c r="S314"/>
      <c r="T314"/>
    </row>
    <row r="315">
      <c r="A315" t="inlineStr">
        <is>
          <t xml:space="preserve">HTC-25151000000425</t>
        </is>
      </c>
      <c r="B315" t="inlineStr">
        <is>
          <t xml:space="preserve">Piso en Avenida de barcelona 6t</t>
        </is>
      </c>
      <c r="C315" t="inlineStr">
        <is>
          <t xml:space="preserve">Marbella</t>
        </is>
      </c>
      <c r="D315">
        <v>599000</v>
      </c>
      <c r="E315" t="inlineStr">
        <is>
          <t xml:space="preserve">140.00</t>
        </is>
      </c>
      <c r="F315">
        <v>4278.5714285714</v>
      </c>
      <c r="G315">
        <f>IFERROR(INDEX(04_Area_Stats!$D$5:$D$999,MATCH(C315,04_Area_Stats!$A$5:$A$999,0)),"")</f>
      </c>
      <c r="H315">
        <f>IFERROR(ROUND(D315*(03_Assumptions!$B$7+03_Assumptions!$B$8),0),"")</f>
      </c>
      <c r="I315">
        <f>IFERROR(ROUND(E315*G315*03_Assumptions!$B$38-D315-H315,0),"")</f>
      </c>
      <c r="J315"/>
      <c r="K315">
        <f>IFERROR(D315+H315+IF(J315="",MAX(I315,0),J315),"")</f>
      </c>
      <c r="L315">
        <f>IFERROR(K315/E315,"")</f>
      </c>
      <c r="M315">
        <f>IFERROR(ROUND(E315*G315-K315,0),"")</f>
      </c>
      <c r="N315">
        <f>IFERROR(M315/K315,"")</f>
      </c>
      <c r="O315"/>
      <c r="P315"/>
      <c r="Q315"/>
      <c r="R315"/>
      <c r="S315"/>
      <c r="T315"/>
    </row>
    <row r="316">
      <c r="A316" t="inlineStr">
        <is>
          <t xml:space="preserve">HTC-22145000002478</t>
        </is>
      </c>
      <c r="B316" t="inlineStr">
        <is>
          <t xml:space="preserve">Apartamento Calle cerro andevalo. Apartamento planta media en venta en la milla de oro.</t>
        </is>
      </c>
      <c r="C316" t="inlineStr">
        <is>
          <t xml:space="preserve">Marbella</t>
        </is>
      </c>
      <c r="D316">
        <v>825000</v>
      </c>
      <c r="E316" t="inlineStr">
        <is>
          <t xml:space="preserve">140.00</t>
        </is>
      </c>
      <c r="F316">
        <v>5892.8571428571</v>
      </c>
      <c r="G316">
        <f>IFERROR(INDEX(04_Area_Stats!$D$5:$D$999,MATCH(C316,04_Area_Stats!$A$5:$A$999,0)),"")</f>
      </c>
      <c r="H316">
        <f>IFERROR(ROUND(D316*(03_Assumptions!$B$7+03_Assumptions!$B$8),0),"")</f>
      </c>
      <c r="I316">
        <f>IFERROR(ROUND(E316*G316*03_Assumptions!$B$38-D316-H316,0),"")</f>
      </c>
      <c r="J316"/>
      <c r="K316">
        <f>IFERROR(D316+H316+IF(J316="",MAX(I316,0),J316),"")</f>
      </c>
      <c r="L316">
        <f>IFERROR(K316/E316,"")</f>
      </c>
      <c r="M316">
        <f>IFERROR(ROUND(E316*G316-K316,0),"")</f>
      </c>
      <c r="N316">
        <f>IFERROR(M316/K316,"")</f>
      </c>
      <c r="O316"/>
      <c r="P316"/>
      <c r="Q316"/>
      <c r="R316"/>
      <c r="S316"/>
      <c r="T316"/>
    </row>
    <row r="317">
      <c r="A317" t="inlineStr">
        <is>
          <t xml:space="preserve">YAE-jht::real-estate::63654-112333910</t>
        </is>
      </c>
      <c r="B317" t="inlineStr">
        <is>
          <t xml:space="preserve">Piso en venta en calle De Las Adelfas, Nueva Andalucía en Nueva Andalucía en Marbella</t>
        </is>
      </c>
      <c r="C317" t="inlineStr">
        <is>
          <t xml:space="preserve">Marbella</t>
        </is>
      </c>
      <c r="D317">
        <v>1475000</v>
      </c>
      <c r="E317" t="inlineStr">
        <is>
          <t xml:space="preserve">140.00</t>
        </is>
      </c>
      <c r="F317">
        <v>10535.714285714</v>
      </c>
      <c r="G317">
        <f>IFERROR(INDEX(04_Area_Stats!$D$5:$D$999,MATCH(C317,04_Area_Stats!$A$5:$A$999,0)),"")</f>
      </c>
      <c r="H317">
        <f>IFERROR(ROUND(D317*(03_Assumptions!$B$7+03_Assumptions!$B$8),0),"")</f>
      </c>
      <c r="I317">
        <f>IFERROR(ROUND(E317*G317*03_Assumptions!$B$38-D317-H317,0),"")</f>
      </c>
      <c r="J317"/>
      <c r="K317">
        <f>IFERROR(D317+H317+IF(J317="",MAX(I317,0),J317),"")</f>
      </c>
      <c r="L317">
        <f>IFERROR(K317/E317,"")</f>
      </c>
      <c r="M317">
        <f>IFERROR(ROUND(E317*G317-K317,0),"")</f>
      </c>
      <c r="N317">
        <f>IFERROR(M317/K317,"")</f>
      </c>
      <c r="O317"/>
      <c r="P317"/>
      <c r="Q317"/>
      <c r="R317"/>
      <c r="S317"/>
      <c r="T317"/>
    </row>
    <row r="318">
      <c r="A318" t="inlineStr">
        <is>
          <t xml:space="preserve">YAE-jht::real-estate::43313-112370112</t>
        </is>
      </c>
      <c r="B318" t="inlineStr">
        <is>
          <t xml:space="preserve">Piso en venta, Santa María en Elviria-Cabopino en Marbella</t>
        </is>
      </c>
      <c r="C318" t="inlineStr">
        <is>
          <t xml:space="preserve">Marbella</t>
        </is>
      </c>
      <c r="D318">
        <v>499000</v>
      </c>
      <c r="E318" t="inlineStr">
        <is>
          <t xml:space="preserve">140.00</t>
        </is>
      </c>
      <c r="F318">
        <v>3564.2857142857</v>
      </c>
      <c r="G318">
        <f>IFERROR(INDEX(04_Area_Stats!$D$5:$D$999,MATCH(C318,04_Area_Stats!$A$5:$A$999,0)),"")</f>
      </c>
      <c r="H318">
        <f>IFERROR(ROUND(D318*(03_Assumptions!$B$7+03_Assumptions!$B$8),0),"")</f>
      </c>
      <c r="I318">
        <f>IFERROR(ROUND(E318*G318*03_Assumptions!$B$38-D318-H318,0),"")</f>
      </c>
      <c r="J318"/>
      <c r="K318">
        <f>IFERROR(D318+H318+IF(J318="",MAX(I318,0),J318),"")</f>
      </c>
      <c r="L318">
        <f>IFERROR(K318/E318,"")</f>
      </c>
      <c r="M318">
        <f>IFERROR(ROUND(E318*G318-K318,0),"")</f>
      </c>
      <c r="N318">
        <f>IFERROR(M318/K318,"")</f>
      </c>
      <c r="O318"/>
      <c r="P318"/>
      <c r="Q318"/>
      <c r="R318"/>
      <c r="S318"/>
      <c r="T318"/>
    </row>
    <row r="319">
      <c r="A319" t="inlineStr">
        <is>
          <t xml:space="preserve">IDL-108999875</t>
        </is>
      </c>
      <c r="B319" t="inlineStr">
        <is>
          <t xml:space="preserve">Flat / apartment in Avenida Fuengirola, El Higuerón, Fuengirola</t>
        </is>
      </c>
      <c r="C319" t="inlineStr">
        <is>
          <t xml:space="preserve">Fuengirola</t>
        </is>
      </c>
      <c r="D319">
        <v>549000</v>
      </c>
      <c r="E319" t="inlineStr">
        <is>
          <t xml:space="preserve">151.00</t>
        </is>
      </c>
      <c r="F319">
        <v>3635.761589404</v>
      </c>
      <c r="G319">
        <f>IFERROR(INDEX(04_Area_Stats!$D$5:$D$999,MATCH(C319,04_Area_Stats!$A$5:$A$999,0)),"")</f>
      </c>
      <c r="H319">
        <f>IFERROR(ROUND(D319*(03_Assumptions!$B$7+03_Assumptions!$B$8),0),"")</f>
      </c>
      <c r="I319">
        <f>IFERROR(ROUND(E319*G319*03_Assumptions!$B$38-D319-H319,0),"")</f>
      </c>
      <c r="J319"/>
      <c r="K319">
        <f>IFERROR(D319+H319+IF(J319="",MAX(I319,0),J319),"")</f>
      </c>
      <c r="L319">
        <f>IFERROR(K319/E319,"")</f>
      </c>
      <c r="M319">
        <f>IFERROR(ROUND(E319*G319-K319,0),"")</f>
      </c>
      <c r="N319">
        <f>IFERROR(M319/K319,"")</f>
      </c>
      <c r="O319"/>
      <c r="P319"/>
      <c r="Q319"/>
      <c r="R319"/>
      <c r="S319"/>
      <c r="T319"/>
    </row>
    <row r="320">
      <c r="A320" t="inlineStr">
        <is>
          <t xml:space="preserve">HTC-23972000001866</t>
        </is>
      </c>
      <c r="B320" t="inlineStr">
        <is>
          <t xml:space="preserve">Dúplex Calle doña francisca carrillo doña paquita. Dúplex en xarblanca</t>
        </is>
      </c>
      <c r="C320" t="inlineStr">
        <is>
          <t xml:space="preserve">Marbella</t>
        </is>
      </c>
      <c r="D320">
        <v>495000</v>
      </c>
      <c r="E320" t="inlineStr">
        <is>
          <t xml:space="preserve">138.00</t>
        </is>
      </c>
      <c r="F320">
        <v>3586.9565217391</v>
      </c>
      <c r="G320">
        <f>IFERROR(INDEX(04_Area_Stats!$D$5:$D$999,MATCH(C320,04_Area_Stats!$A$5:$A$999,0)),"")</f>
      </c>
      <c r="H320">
        <f>IFERROR(ROUND(D320*(03_Assumptions!$B$7+03_Assumptions!$B$8),0),"")</f>
      </c>
      <c r="I320">
        <f>IFERROR(ROUND(E320*G320*03_Assumptions!$B$38-D320-H320,0),"")</f>
      </c>
      <c r="J320"/>
      <c r="K320">
        <f>IFERROR(D320+H320+IF(J320="",MAX(I320,0),J320),"")</f>
      </c>
      <c r="L320">
        <f>IFERROR(K320/E320,"")</f>
      </c>
      <c r="M320">
        <f>IFERROR(ROUND(E320*G320-K320,0),"")</f>
      </c>
      <c r="N320">
        <f>IFERROR(M320/K320,"")</f>
      </c>
      <c r="O320"/>
      <c r="P320"/>
      <c r="Q320"/>
      <c r="R320"/>
      <c r="S320"/>
      <c r="T320"/>
    </row>
    <row r="321">
      <c r="A321" t="inlineStr">
        <is>
          <t xml:space="preserve">HTC-30596000001584</t>
        </is>
      </c>
      <c r="B321" t="inlineStr">
        <is>
          <t xml:space="preserve">Apartamento en Puente Romano. Exquisito apartamento de lujo en puente romano resort</t>
        </is>
      </c>
      <c r="C321" t="inlineStr">
        <is>
          <t xml:space="preserve">Marbella</t>
        </is>
      </c>
      <c r="D321">
        <v>4650000</v>
      </c>
      <c r="E321" t="inlineStr">
        <is>
          <t xml:space="preserve">138.00</t>
        </is>
      </c>
      <c r="F321">
        <v>33695.652173913</v>
      </c>
      <c r="G321">
        <f>IFERROR(INDEX(04_Area_Stats!$D$5:$D$999,MATCH(C321,04_Area_Stats!$A$5:$A$999,0)),"")</f>
      </c>
      <c r="H321">
        <f>IFERROR(ROUND(D321*(03_Assumptions!$B$7+03_Assumptions!$B$8),0),"")</f>
      </c>
      <c r="I321">
        <f>IFERROR(ROUND(E321*G321*03_Assumptions!$B$38-D321-H321,0),"")</f>
      </c>
      <c r="J321"/>
      <c r="K321">
        <f>IFERROR(D321+H321+IF(J321="",MAX(I321,0),J321),"")</f>
      </c>
      <c r="L321">
        <f>IFERROR(K321/E321,"")</f>
      </c>
      <c r="M321">
        <f>IFERROR(ROUND(E321*G321-K321,0),"")</f>
      </c>
      <c r="N321">
        <f>IFERROR(M321/K321,"")</f>
      </c>
      <c r="O321"/>
      <c r="P321"/>
      <c r="Q321"/>
      <c r="R321"/>
      <c r="S321"/>
      <c r="T321"/>
    </row>
    <row r="322">
      <c r="A322" t="inlineStr">
        <is>
          <t xml:space="preserve">IDL-112401363</t>
        </is>
      </c>
      <c r="B322" t="inlineStr">
        <is>
          <t xml:space="preserve">Flat / apartment in Puerto Banús, Marbella</t>
        </is>
      </c>
      <c r="C322" t="inlineStr">
        <is>
          <t xml:space="preserve">Marbella</t>
        </is>
      </c>
      <c r="D322">
        <v>2390000</v>
      </c>
      <c r="E322" t="inlineStr">
        <is>
          <t xml:space="preserve">138.00</t>
        </is>
      </c>
      <c r="F322">
        <v>17318.84057971</v>
      </c>
      <c r="G322">
        <f>IFERROR(INDEX(04_Area_Stats!$D$5:$D$999,MATCH(C322,04_Area_Stats!$A$5:$A$999,0)),"")</f>
      </c>
      <c r="H322">
        <f>IFERROR(ROUND(D322*(03_Assumptions!$B$7+03_Assumptions!$B$8),0),"")</f>
      </c>
      <c r="I322">
        <f>IFERROR(ROUND(E322*G322*03_Assumptions!$B$38-D322-H322,0),"")</f>
      </c>
      <c r="J322"/>
      <c r="K322">
        <f>IFERROR(D322+H322+IF(J322="",MAX(I322,0),J322),"")</f>
      </c>
      <c r="L322">
        <f>IFERROR(K322/E322,"")</f>
      </c>
      <c r="M322">
        <f>IFERROR(ROUND(E322*G322-K322,0),"")</f>
      </c>
      <c r="N322">
        <f>IFERROR(M322/K322,"")</f>
      </c>
      <c r="O322"/>
      <c r="P322"/>
      <c r="Q322"/>
      <c r="R322" t="inlineStr">
        <is>
          <t xml:space="preserve">1</t>
        </is>
      </c>
      <c r="S322" t="inlineStr">
        <is>
          <t xml:space="preserve">N</t>
        </is>
      </c>
      <c r="T322" t="inlineStr">
        <is>
          <t xml:space="preserve">Good</t>
        </is>
      </c>
    </row>
    <row r="323">
      <c r="A323" t="inlineStr">
        <is>
          <t xml:space="preserve">FTC-182593822</t>
        </is>
      </c>
      <c r="B323" t="inlineStr">
        <is>
          <t xml:space="preserve">Casa o chalet con piscina en Casco Antiguo</t>
        </is>
      </c>
      <c r="C323" t="inlineStr">
        <is>
          <t xml:space="preserve">Marbella</t>
        </is>
      </c>
      <c r="D323">
        <v>520000</v>
      </c>
      <c r="E323" t="inlineStr">
        <is>
          <t xml:space="preserve">137.00</t>
        </is>
      </c>
      <c r="F323">
        <v>3795.6204379562</v>
      </c>
      <c r="G323">
        <f>IFERROR(INDEX(04_Area_Stats!$D$5:$D$999,MATCH(C323,04_Area_Stats!$A$5:$A$999,0)),"")</f>
      </c>
      <c r="H323">
        <f>IFERROR(ROUND(D323*(03_Assumptions!$B$7+03_Assumptions!$B$8),0),"")</f>
      </c>
      <c r="I323">
        <f>IFERROR(ROUND(E323*G323*03_Assumptions!$B$38-D323-H323,0),"")</f>
      </c>
      <c r="J323"/>
      <c r="K323">
        <f>IFERROR(D323+H323+IF(J323="",MAX(I323,0),J323),"")</f>
      </c>
      <c r="L323">
        <f>IFERROR(K323/E323,"")</f>
      </c>
      <c r="M323">
        <f>IFERROR(ROUND(E323*G323-K323,0),"")</f>
      </c>
      <c r="N323">
        <f>IFERROR(M323/K323,"")</f>
      </c>
      <c r="O323"/>
      <c r="P323"/>
      <c r="Q323"/>
      <c r="R323"/>
      <c r="S323"/>
      <c r="T323"/>
    </row>
    <row r="324">
      <c r="A324" t="inlineStr">
        <is>
          <t xml:space="preserve">HTC-24716000006221</t>
        </is>
      </c>
      <c r="B324" t="inlineStr">
        <is>
          <t xml:space="preserve">Ático Paseo del golf #blorque 9. Atico en venta en marbella</t>
        </is>
      </c>
      <c r="C324" t="inlineStr">
        <is>
          <t xml:space="preserve">Marbella</t>
        </is>
      </c>
      <c r="D324">
        <v>465000</v>
      </c>
      <c r="E324" t="inlineStr">
        <is>
          <t xml:space="preserve">137.00</t>
        </is>
      </c>
      <c r="F324">
        <v>3394.1605839416</v>
      </c>
      <c r="G324">
        <f>IFERROR(INDEX(04_Area_Stats!$D$5:$D$999,MATCH(C324,04_Area_Stats!$A$5:$A$999,0)),"")</f>
      </c>
      <c r="H324">
        <f>IFERROR(ROUND(D324*(03_Assumptions!$B$7+03_Assumptions!$B$8),0),"")</f>
      </c>
      <c r="I324">
        <f>IFERROR(ROUND(E324*G324*03_Assumptions!$B$38-D324-H324,0),"")</f>
      </c>
      <c r="J324"/>
      <c r="K324">
        <f>IFERROR(D324+H324+IF(J324="",MAX(I324,0),J324),"")</f>
      </c>
      <c r="L324">
        <f>IFERROR(K324/E324,"")</f>
      </c>
      <c r="M324">
        <f>IFERROR(ROUND(E324*G324-K324,0),"")</f>
      </c>
      <c r="N324">
        <f>IFERROR(M324/K324,"")</f>
      </c>
      <c r="O324"/>
      <c r="P324"/>
      <c r="Q324"/>
      <c r="R324" t="inlineStr">
        <is>
          <t xml:space="preserve">ático</t>
        </is>
      </c>
      <c r="S324"/>
      <c r="T324"/>
    </row>
    <row r="325">
      <c r="A325" t="inlineStr">
        <is>
          <t xml:space="preserve">YAE-jht::real-estate::49402-112395463</t>
        </is>
      </c>
      <c r="B325" t="inlineStr">
        <is>
          <t xml:space="preserve">Piso en venta, Nueva Andalucía en Nueva Andalucía en Marbella</t>
        </is>
      </c>
      <c r="C325" t="inlineStr">
        <is>
          <t xml:space="preserve">Marbella</t>
        </is>
      </c>
      <c r="D325">
        <v>825000</v>
      </c>
      <c r="E325" t="inlineStr">
        <is>
          <t xml:space="preserve">137.00</t>
        </is>
      </c>
      <c r="F325">
        <v>6021.897810219</v>
      </c>
      <c r="G325">
        <f>IFERROR(INDEX(04_Area_Stats!$D$5:$D$999,MATCH(C325,04_Area_Stats!$A$5:$A$999,0)),"")</f>
      </c>
      <c r="H325">
        <f>IFERROR(ROUND(D325*(03_Assumptions!$B$7+03_Assumptions!$B$8),0),"")</f>
      </c>
      <c r="I325">
        <f>IFERROR(ROUND(E325*G325*03_Assumptions!$B$38-D325-H325,0),"")</f>
      </c>
      <c r="J325"/>
      <c r="K325">
        <f>IFERROR(D325+H325+IF(J325="",MAX(I325,0),J325),"")</f>
      </c>
      <c r="L325">
        <f>IFERROR(K325/E325,"")</f>
      </c>
      <c r="M325">
        <f>IFERROR(ROUND(E325*G325-K325,0),"")</f>
      </c>
      <c r="N325">
        <f>IFERROR(M325/K325,"")</f>
      </c>
      <c r="O325"/>
      <c r="P325"/>
      <c r="Q325"/>
      <c r="R325"/>
      <c r="S325" t="inlineStr">
        <is>
          <t xml:space="preserve">Y</t>
        </is>
      </c>
      <c r="T325"/>
    </row>
    <row r="326">
      <c r="A326" t="inlineStr">
        <is>
          <t xml:space="preserve">YAE-jht::real-estate::43949-112385257</t>
        </is>
      </c>
      <c r="B326" t="inlineStr">
        <is>
          <t xml:space="preserve">Piso en venta, Rodeo Alto-Guadaiza-La Campana en Nueva Andalucía en Marbella</t>
        </is>
      </c>
      <c r="C326" t="inlineStr">
        <is>
          <t xml:space="preserve">Marbella</t>
        </is>
      </c>
      <c r="D326">
        <v>900000</v>
      </c>
      <c r="E326" t="inlineStr">
        <is>
          <t xml:space="preserve">137.00</t>
        </is>
      </c>
      <c r="F326">
        <v>6569.3430656934</v>
      </c>
      <c r="G326">
        <f>IFERROR(INDEX(04_Area_Stats!$D$5:$D$999,MATCH(C326,04_Area_Stats!$A$5:$A$999,0)),"")</f>
      </c>
      <c r="H326">
        <f>IFERROR(ROUND(D326*(03_Assumptions!$B$7+03_Assumptions!$B$8),0),"")</f>
      </c>
      <c r="I326">
        <f>IFERROR(ROUND(E326*G326*03_Assumptions!$B$38-D326-H326,0),"")</f>
      </c>
      <c r="J326"/>
      <c r="K326">
        <f>IFERROR(D326+H326+IF(J326="",MAX(I326,0),J326),"")</f>
      </c>
      <c r="L326">
        <f>IFERROR(K326/E326,"")</f>
      </c>
      <c r="M326">
        <f>IFERROR(ROUND(E326*G326-K326,0),"")</f>
      </c>
      <c r="N326">
        <f>IFERROR(M326/K326,"")</f>
      </c>
      <c r="O326"/>
      <c r="P326"/>
      <c r="Q326"/>
      <c r="R326" t="inlineStr">
        <is>
          <t xml:space="preserve">planta baja</t>
        </is>
      </c>
      <c r="S326"/>
      <c r="T326"/>
    </row>
    <row r="327">
      <c r="A327" t="inlineStr">
        <is>
          <t xml:space="preserve">YAE-jht::real-estate::63512-112392951</t>
        </is>
      </c>
      <c r="B327" t="inlineStr">
        <is>
          <t xml:space="preserve">Piso en venta, Nueva Andalucía en Nueva Andalucía en Marbella</t>
        </is>
      </c>
      <c r="C327" t="inlineStr">
        <is>
          <t xml:space="preserve">Marbella</t>
        </is>
      </c>
      <c r="D327">
        <v>825000</v>
      </c>
      <c r="E327" t="inlineStr">
        <is>
          <t xml:space="preserve">137.00</t>
        </is>
      </c>
      <c r="F327">
        <v>6021.897810219</v>
      </c>
      <c r="G327">
        <f>IFERROR(INDEX(04_Area_Stats!$D$5:$D$999,MATCH(C327,04_Area_Stats!$A$5:$A$999,0)),"")</f>
      </c>
      <c r="H327">
        <f>IFERROR(ROUND(D327*(03_Assumptions!$B$7+03_Assumptions!$B$8),0),"")</f>
      </c>
      <c r="I327">
        <f>IFERROR(ROUND(E327*G327*03_Assumptions!$B$38-D327-H327,0),"")</f>
      </c>
      <c r="J327"/>
      <c r="K327">
        <f>IFERROR(D327+H327+IF(J327="",MAX(I327,0),J327),"")</f>
      </c>
      <c r="L327">
        <f>IFERROR(K327/E327,"")</f>
      </c>
      <c r="M327">
        <f>IFERROR(ROUND(E327*G327-K327,0),"")</f>
      </c>
      <c r="N327">
        <f>IFERROR(M327/K327,"")</f>
      </c>
      <c r="O327"/>
      <c r="P327"/>
      <c r="Q327"/>
      <c r="R327"/>
      <c r="S327"/>
      <c r="T327" t="inlineStr">
        <is>
          <t xml:space="preserve">Renovated</t>
        </is>
      </c>
    </row>
    <row r="328">
      <c r="A328" t="inlineStr">
        <is>
          <t xml:space="preserve">YAE-jht::real-estate::43449-112384371</t>
        </is>
      </c>
      <c r="B328" t="inlineStr">
        <is>
          <t xml:space="preserve">Piso en venta, Rodeo Alto-Guadaiza-La Campana en Nueva Andalucía en Marbella</t>
        </is>
      </c>
      <c r="C328" t="inlineStr">
        <is>
          <t xml:space="preserve">Marbella</t>
        </is>
      </c>
      <c r="D328">
        <v>900000</v>
      </c>
      <c r="E328" t="inlineStr">
        <is>
          <t xml:space="preserve">137.00</t>
        </is>
      </c>
      <c r="F328">
        <v>6569.3430656934</v>
      </c>
      <c r="G328">
        <f>IFERROR(INDEX(04_Area_Stats!$D$5:$D$999,MATCH(C328,04_Area_Stats!$A$5:$A$999,0)),"")</f>
      </c>
      <c r="H328">
        <f>IFERROR(ROUND(D328*(03_Assumptions!$B$7+03_Assumptions!$B$8),0),"")</f>
      </c>
      <c r="I328">
        <f>IFERROR(ROUND(E328*G328*03_Assumptions!$B$38-D328-H328,0),"")</f>
      </c>
      <c r="J328"/>
      <c r="K328">
        <f>IFERROR(D328+H328+IF(J328="",MAX(I328,0),J328),"")</f>
      </c>
      <c r="L328">
        <f>IFERROR(K328/E328,"")</f>
      </c>
      <c r="M328">
        <f>IFERROR(ROUND(E328*G328-K328,0),"")</f>
      </c>
      <c r="N328">
        <f>IFERROR(M328/K328,"")</f>
      </c>
      <c r="O328"/>
      <c r="P328"/>
      <c r="Q328"/>
      <c r="R328" t="inlineStr">
        <is>
          <t xml:space="preserve">Planta baja elevada</t>
        </is>
      </c>
      <c r="S328"/>
      <c r="T328"/>
    </row>
    <row r="329">
      <c r="A329" t="inlineStr">
        <is>
          <t xml:space="preserve">IDL-112401666</t>
        </is>
      </c>
      <c r="B329" t="inlineStr">
        <is>
          <t xml:space="preserve">Flat / apartment in Cerro blanco, Nueva Andalucía, Marbella</t>
        </is>
      </c>
      <c r="C329" t="inlineStr">
        <is>
          <t xml:space="preserve">Marbella</t>
        </is>
      </c>
      <c r="D329">
        <v>770000</v>
      </c>
      <c r="E329" t="inlineStr">
        <is>
          <t xml:space="preserve">137.00</t>
        </is>
      </c>
      <c r="F329">
        <v>5620.4379562044</v>
      </c>
      <c r="G329">
        <f>IFERROR(INDEX(04_Area_Stats!$D$5:$D$999,MATCH(C329,04_Area_Stats!$A$5:$A$999,0)),"")</f>
      </c>
      <c r="H329">
        <f>IFERROR(ROUND(D329*(03_Assumptions!$B$7+03_Assumptions!$B$8),0),"")</f>
      </c>
      <c r="I329">
        <f>IFERROR(ROUND(E329*G329*03_Assumptions!$B$38-D329-H329,0),"")</f>
      </c>
      <c r="J329"/>
      <c r="K329">
        <f>IFERROR(D329+H329+IF(J329="",MAX(I329,0),J329),"")</f>
      </c>
      <c r="L329">
        <f>IFERROR(K329/E329,"")</f>
      </c>
      <c r="M329">
        <f>IFERROR(ROUND(E329*G329-K329,0),"")</f>
      </c>
      <c r="N329">
        <f>IFERROR(M329/K329,"")</f>
      </c>
      <c r="O329" t="inlineStr">
        <is>
          <t xml:space="preserve">COSMETIC</t>
        </is>
      </c>
      <c r="P329"/>
      <c r="Q329"/>
      <c r="R329" t="inlineStr">
        <is>
          <t xml:space="preserve">2</t>
        </is>
      </c>
      <c r="S329" t="inlineStr">
        <is>
          <t xml:space="preserve">Y</t>
        </is>
      </c>
      <c r="T329" t="inlineStr">
        <is>
          <t xml:space="preserve">Renovated</t>
        </is>
      </c>
    </row>
    <row r="330">
      <c r="A330" t="inlineStr">
        <is>
          <t xml:space="preserve">FTC-190461706</t>
        </is>
      </c>
      <c r="B330" t="inlineStr">
        <is>
          <t xml:space="preserve">Ático con ascensor en  Paseo del Golf #Blorque 9 , Santa María</t>
        </is>
      </c>
      <c r="C330" t="inlineStr">
        <is>
          <t xml:space="preserve">Marbella</t>
        </is>
      </c>
      <c r="D330">
        <v>465000</v>
      </c>
      <c r="E330" t="inlineStr">
        <is>
          <t xml:space="preserve">137.00</t>
        </is>
      </c>
      <c r="F330">
        <v>3394.1605839416</v>
      </c>
      <c r="G330">
        <f>IFERROR(INDEX(04_Area_Stats!$D$5:$D$999,MATCH(C330,04_Area_Stats!$A$5:$A$999,0)),"")</f>
      </c>
      <c r="H330">
        <f>IFERROR(ROUND(D330*(03_Assumptions!$B$7+03_Assumptions!$B$8),0),"")</f>
      </c>
      <c r="I330">
        <f>IFERROR(ROUND(E330*G330*03_Assumptions!$B$38-D330-H330,0),"")</f>
      </c>
      <c r="J330"/>
      <c r="K330">
        <f>IFERROR(D330+H330+IF(J330="",MAX(I330,0),J330),"")</f>
      </c>
      <c r="L330">
        <f>IFERROR(K330/E330,"")</f>
      </c>
      <c r="M330">
        <f>IFERROR(ROUND(E330*G330-K330,0),"")</f>
      </c>
      <c r="N330">
        <f>IFERROR(M330/K330,"")</f>
      </c>
      <c r="O330"/>
      <c r="P330"/>
      <c r="Q330"/>
      <c r="R330"/>
      <c r="S330" t="inlineStr">
        <is>
          <t xml:space="preserve">Y</t>
        </is>
      </c>
      <c r="T330"/>
    </row>
    <row r="331">
      <c r="A331" t="inlineStr">
        <is>
          <t xml:space="preserve">IDL-112395463</t>
        </is>
      </c>
      <c r="B331" t="inlineStr">
        <is>
          <t xml:space="preserve">Flat / apartment in Nueva Andalucía, Marbella</t>
        </is>
      </c>
      <c r="C331" t="inlineStr">
        <is>
          <t xml:space="preserve">Marbella</t>
        </is>
      </c>
      <c r="D331">
        <v>825000</v>
      </c>
      <c r="E331" t="inlineStr">
        <is>
          <t xml:space="preserve">137.00</t>
        </is>
      </c>
      <c r="F331">
        <v>6021.897810219</v>
      </c>
      <c r="G331">
        <f>IFERROR(INDEX(04_Area_Stats!$D$5:$D$999,MATCH(C331,04_Area_Stats!$A$5:$A$999,0)),"")</f>
      </c>
      <c r="H331">
        <f>IFERROR(ROUND(D331*(03_Assumptions!$B$7+03_Assumptions!$B$8),0),"")</f>
      </c>
      <c r="I331">
        <f>IFERROR(ROUND(E331*G331*03_Assumptions!$B$38-D331-H331,0),"")</f>
      </c>
      <c r="J331"/>
      <c r="K331">
        <f>IFERROR(D331+H331+IF(J331="",MAX(I331,0),J331),"")</f>
      </c>
      <c r="L331">
        <f>IFERROR(K331/E331,"")</f>
      </c>
      <c r="M331">
        <f>IFERROR(ROUND(E331*G331-K331,0),"")</f>
      </c>
      <c r="N331">
        <f>IFERROR(M331/K331,"")</f>
      </c>
      <c r="O331"/>
      <c r="P331"/>
      <c r="Q331"/>
      <c r="R331"/>
      <c r="S331" t="inlineStr">
        <is>
          <t xml:space="preserve">Y</t>
        </is>
      </c>
      <c r="T331"/>
    </row>
    <row r="332">
      <c r="A332" t="inlineStr">
        <is>
          <t xml:space="preserve">FTC-184230238</t>
        </is>
      </c>
      <c r="B332" t="inlineStr">
        <is>
          <t xml:space="preserve">Apartamento con piscina en Casco Antiguo</t>
        </is>
      </c>
      <c r="C332" t="inlineStr">
        <is>
          <t xml:space="preserve">Marbella</t>
        </is>
      </c>
      <c r="D332">
        <v>276000</v>
      </c>
      <c r="E332" t="inlineStr">
        <is>
          <t xml:space="preserve">136.00</t>
        </is>
      </c>
      <c r="F332">
        <v>2029.4117647059</v>
      </c>
      <c r="G332">
        <f>IFERROR(INDEX(04_Area_Stats!$D$5:$D$999,MATCH(C332,04_Area_Stats!$A$5:$A$999,0)),"")</f>
      </c>
      <c r="H332">
        <f>IFERROR(ROUND(D332*(03_Assumptions!$B$7+03_Assumptions!$B$8),0),"")</f>
      </c>
      <c r="I332">
        <f>IFERROR(ROUND(E332*G332*03_Assumptions!$B$38-D332-H332,0),"")</f>
      </c>
      <c r="J332"/>
      <c r="K332">
        <f>IFERROR(D332+H332+IF(J332="",MAX(I332,0),J332),"")</f>
      </c>
      <c r="L332">
        <f>IFERROR(K332/E332,"")</f>
      </c>
      <c r="M332">
        <f>IFERROR(ROUND(E332*G332-K332,0),"")</f>
      </c>
      <c r="N332">
        <f>IFERROR(M332/K332,"")</f>
      </c>
      <c r="O332"/>
      <c r="P332"/>
      <c r="Q332"/>
      <c r="R332"/>
      <c r="S332"/>
      <c r="T332"/>
    </row>
    <row r="333">
      <c r="A333" t="inlineStr">
        <is>
          <t xml:space="preserve">HTC-58291000000006</t>
        </is>
      </c>
      <c r="B333" t="inlineStr">
        <is>
          <t xml:space="preserve">Piso en Urbanización golf río real 1d. Exclusiva vivienda en río real,junto al campo de golf.</t>
        </is>
      </c>
      <c r="C333" t="inlineStr">
        <is>
          <t xml:space="preserve">Marbella</t>
        </is>
      </c>
      <c r="D333">
        <v>429900</v>
      </c>
      <c r="E333" t="inlineStr">
        <is>
          <t xml:space="preserve">136.00</t>
        </is>
      </c>
      <c r="F333">
        <v>3161.0294117647</v>
      </c>
      <c r="G333">
        <f>IFERROR(INDEX(04_Area_Stats!$D$5:$D$999,MATCH(C333,04_Area_Stats!$A$5:$A$999,0)),"")</f>
      </c>
      <c r="H333">
        <f>IFERROR(ROUND(D333*(03_Assumptions!$B$7+03_Assumptions!$B$8),0),"")</f>
      </c>
      <c r="I333">
        <f>IFERROR(ROUND(E333*G333*03_Assumptions!$B$38-D333-H333,0),"")</f>
      </c>
      <c r="J333"/>
      <c r="K333">
        <f>IFERROR(D333+H333+IF(J333="",MAX(I333,0),J333),"")</f>
      </c>
      <c r="L333">
        <f>IFERROR(K333/E333,"")</f>
      </c>
      <c r="M333">
        <f>IFERROR(ROUND(E333*G333-K333,0),"")</f>
      </c>
      <c r="N333">
        <f>IFERROR(M333/K333,"")</f>
      </c>
      <c r="O333"/>
      <c r="P333"/>
      <c r="Q333"/>
      <c r="R333" t="inlineStr">
        <is>
          <t xml:space="preserve">0</t>
        </is>
      </c>
      <c r="S333"/>
      <c r="T333"/>
    </row>
    <row r="334">
      <c r="A334" t="inlineStr">
        <is>
          <t xml:space="preserve">HTC-37172000000628</t>
        </is>
      </c>
      <c r="B334" t="inlineStr">
        <is>
          <t xml:space="preserve">Apartamento en Los Naranjos. Estupenda vivienda de lujo en vista real, nueva andalucía, marbe</t>
        </is>
      </c>
      <c r="C334" t="inlineStr">
        <is>
          <t xml:space="preserve">Marbella</t>
        </is>
      </c>
      <c r="D334">
        <v>575000</v>
      </c>
      <c r="E334" t="inlineStr">
        <is>
          <t xml:space="preserve">136.00</t>
        </is>
      </c>
      <c r="F334">
        <v>4227.9411764706</v>
      </c>
      <c r="G334">
        <f>IFERROR(INDEX(04_Area_Stats!$D$5:$D$999,MATCH(C334,04_Area_Stats!$A$5:$A$999,0)),"")</f>
      </c>
      <c r="H334">
        <f>IFERROR(ROUND(D334*(03_Assumptions!$B$7+03_Assumptions!$B$8),0),"")</f>
      </c>
      <c r="I334">
        <f>IFERROR(ROUND(E334*G334*03_Assumptions!$B$38-D334-H334,0),"")</f>
      </c>
      <c r="J334"/>
      <c r="K334">
        <f>IFERROR(D334+H334+IF(J334="",MAX(I334,0),J334),"")</f>
      </c>
      <c r="L334">
        <f>IFERROR(K334/E334,"")</f>
      </c>
      <c r="M334">
        <f>IFERROR(ROUND(E334*G334-K334,0),"")</f>
      </c>
      <c r="N334">
        <f>IFERROR(M334/K334,"")</f>
      </c>
      <c r="O334"/>
      <c r="P334"/>
      <c r="Q334"/>
      <c r="R334"/>
      <c r="S334"/>
      <c r="T334"/>
    </row>
    <row r="335">
      <c r="A335" t="inlineStr">
        <is>
          <t xml:space="preserve">HTC-48661000002151</t>
        </is>
      </c>
      <c r="B335" t="inlineStr">
        <is>
          <t xml:space="preserve">Apartamento en Casco Antiguo. Exclusivo apartamento oasis en la duquesa</t>
        </is>
      </c>
      <c r="C335" t="inlineStr">
        <is>
          <t xml:space="preserve">Marbella</t>
        </is>
      </c>
      <c r="D335">
        <v>276000</v>
      </c>
      <c r="E335" t="inlineStr">
        <is>
          <t xml:space="preserve">136.00</t>
        </is>
      </c>
      <c r="F335">
        <v>2029.4117647059</v>
      </c>
      <c r="G335">
        <f>IFERROR(INDEX(04_Area_Stats!$D$5:$D$999,MATCH(C335,04_Area_Stats!$A$5:$A$999,0)),"")</f>
      </c>
      <c r="H335">
        <f>IFERROR(ROUND(D335*(03_Assumptions!$B$7+03_Assumptions!$B$8),0),"")</f>
      </c>
      <c r="I335">
        <f>IFERROR(ROUND(E335*G335*03_Assumptions!$B$38-D335-H335,0),"")</f>
      </c>
      <c r="J335"/>
      <c r="K335">
        <f>IFERROR(D335+H335+IF(J335="",MAX(I335,0),J335),"")</f>
      </c>
      <c r="L335">
        <f>IFERROR(K335/E335,"")</f>
      </c>
      <c r="M335">
        <f>IFERROR(ROUND(E335*G335-K335,0),"")</f>
      </c>
      <c r="N335">
        <f>IFERROR(M335/K335,"")</f>
      </c>
      <c r="O335"/>
      <c r="P335"/>
      <c r="Q335"/>
      <c r="R335"/>
      <c r="S335"/>
      <c r="T335"/>
    </row>
    <row r="336">
      <c r="A336" t="inlineStr">
        <is>
          <t xml:space="preserve">YAE-jht::real-estate::66585-112364688</t>
        </is>
      </c>
      <c r="B336" t="inlineStr">
        <is>
          <t xml:space="preserve">Piso en venta, Reserva de Marbella en Elviria-Cabopino en Marbella</t>
        </is>
      </c>
      <c r="C336" t="inlineStr">
        <is>
          <t xml:space="preserve">Marbella</t>
        </is>
      </c>
      <c r="D336">
        <v>345000</v>
      </c>
      <c r="E336" t="inlineStr">
        <is>
          <t xml:space="preserve">136.00</t>
        </is>
      </c>
      <c r="F336">
        <v>2536.7647058824</v>
      </c>
      <c r="G336">
        <f>IFERROR(INDEX(04_Area_Stats!$D$5:$D$999,MATCH(C336,04_Area_Stats!$A$5:$A$999,0)),"")</f>
      </c>
      <c r="H336">
        <f>IFERROR(ROUND(D336*(03_Assumptions!$B$7+03_Assumptions!$B$8),0),"")</f>
      </c>
      <c r="I336">
        <f>IFERROR(ROUND(E336*G336*03_Assumptions!$B$38-D336-H336,0),"")</f>
      </c>
      <c r="J336"/>
      <c r="K336">
        <f>IFERROR(D336+H336+IF(J336="",MAX(I336,0),J336),"")</f>
      </c>
      <c r="L336">
        <f>IFERROR(K336/E336,"")</f>
      </c>
      <c r="M336">
        <f>IFERROR(ROUND(E336*G336-K336,0),"")</f>
      </c>
      <c r="N336">
        <f>IFERROR(M336/K336,"")</f>
      </c>
      <c r="O336"/>
      <c r="P336"/>
      <c r="Q336"/>
      <c r="R336" t="inlineStr">
        <is>
          <t xml:space="preserve">ground (elevated)</t>
        </is>
      </c>
      <c r="S336"/>
      <c r="T336"/>
    </row>
    <row r="337">
      <c r="A337" t="inlineStr">
        <is>
          <t xml:space="preserve">HTC-25384000000354</t>
        </is>
      </c>
      <c r="B337" t="inlineStr">
        <is>
          <t xml:space="preserve">Piso en Avenida del prado 69. Amplio piso de 2 dormitorios en marbella river gardens</t>
        </is>
      </c>
      <c r="C337" t="inlineStr">
        <is>
          <t xml:space="preserve">Marbella</t>
        </is>
      </c>
      <c r="D337">
        <v>450000</v>
      </c>
      <c r="E337" t="inlineStr">
        <is>
          <t xml:space="preserve">135.00</t>
        </is>
      </c>
      <c r="F337">
        <v>3333.3333333333</v>
      </c>
      <c r="G337">
        <f>IFERROR(INDEX(04_Area_Stats!$D$5:$D$999,MATCH(C337,04_Area_Stats!$A$5:$A$999,0)),"")</f>
      </c>
      <c r="H337">
        <f>IFERROR(ROUND(D337*(03_Assumptions!$B$7+03_Assumptions!$B$8),0),"")</f>
      </c>
      <c r="I337">
        <f>IFERROR(ROUND(E337*G337*03_Assumptions!$B$38-D337-H337,0),"")</f>
      </c>
      <c r="J337"/>
      <c r="K337">
        <f>IFERROR(D337+H337+IF(J337="",MAX(I337,0),J337),"")</f>
      </c>
      <c r="L337">
        <f>IFERROR(K337/E337,"")</f>
      </c>
      <c r="M337">
        <f>IFERROR(ROUND(E337*G337-K337,0),"")</f>
      </c>
      <c r="N337">
        <f>IFERROR(M337/K337,"")</f>
      </c>
      <c r="O337"/>
      <c r="P337"/>
      <c r="Q337"/>
      <c r="R337"/>
      <c r="S337"/>
      <c r="T337"/>
    </row>
    <row r="338">
      <c r="A338" t="inlineStr">
        <is>
          <t xml:space="preserve">HTC-22179000001487</t>
        </is>
      </c>
      <c r="B338" t="inlineStr">
        <is>
          <t xml:space="preserve">Apartamento en Calle valle del golf-nva aloha 21. Precioso apartamento reformado, muy luminoso e idealmente ubicad</t>
        </is>
      </c>
      <c r="C338" t="inlineStr">
        <is>
          <t xml:space="preserve">Marbella</t>
        </is>
      </c>
      <c r="D338">
        <v>550000</v>
      </c>
      <c r="E338" t="inlineStr">
        <is>
          <t xml:space="preserve">135.00</t>
        </is>
      </c>
      <c r="F338">
        <v>4074.0740740741</v>
      </c>
      <c r="G338">
        <f>IFERROR(INDEX(04_Area_Stats!$D$5:$D$999,MATCH(C338,04_Area_Stats!$A$5:$A$999,0)),"")</f>
      </c>
      <c r="H338">
        <f>IFERROR(ROUND(D338*(03_Assumptions!$B$7+03_Assumptions!$B$8),0),"")</f>
      </c>
      <c r="I338">
        <f>IFERROR(ROUND(E338*G338*03_Assumptions!$B$38-D338-H338,0),"")</f>
      </c>
      <c r="J338"/>
      <c r="K338">
        <f>IFERROR(D338+H338+IF(J338="",MAX(I338,0),J338),"")</f>
      </c>
      <c r="L338">
        <f>IFERROR(K338/E338,"")</f>
      </c>
      <c r="M338">
        <f>IFERROR(ROUND(E338*G338-K338,0),"")</f>
      </c>
      <c r="N338">
        <f>IFERROR(M338/K338,"")</f>
      </c>
      <c r="O338"/>
      <c r="P338"/>
      <c r="Q338"/>
      <c r="R338"/>
      <c r="S338"/>
      <c r="T338"/>
    </row>
    <row r="339">
      <c r="A339" t="inlineStr">
        <is>
          <t xml:space="preserve">YAE-jht::real-estate::66585-112334582</t>
        </is>
      </c>
      <c r="B339" t="inlineStr">
        <is>
          <t xml:space="preserve">Piso en venta, Linda Vista-Nueva Alcántara-Cortijo Blanco en San Pedro de Alcántara en Marbella</t>
        </is>
      </c>
      <c r="C339" t="inlineStr">
        <is>
          <t xml:space="preserve">Marbella</t>
        </is>
      </c>
      <c r="D339">
        <v>1495000</v>
      </c>
      <c r="E339" t="inlineStr">
        <is>
          <t xml:space="preserve">135.00</t>
        </is>
      </c>
      <c r="F339">
        <v>11074.074074074</v>
      </c>
      <c r="G339">
        <f>IFERROR(INDEX(04_Area_Stats!$D$5:$D$999,MATCH(C339,04_Area_Stats!$A$5:$A$999,0)),"")</f>
      </c>
      <c r="H339">
        <f>IFERROR(ROUND(D339*(03_Assumptions!$B$7+03_Assumptions!$B$8),0),"")</f>
      </c>
      <c r="I339">
        <f>IFERROR(ROUND(E339*G339*03_Assumptions!$B$38-D339-H339,0),"")</f>
      </c>
      <c r="J339"/>
      <c r="K339">
        <f>IFERROR(D339+H339+IF(J339="",MAX(I339,0),J339),"")</f>
      </c>
      <c r="L339">
        <f>IFERROR(K339/E339,"")</f>
      </c>
      <c r="M339">
        <f>IFERROR(ROUND(E339*G339-K339,0),"")</f>
      </c>
      <c r="N339">
        <f>IFERROR(M339/K339,"")</f>
      </c>
      <c r="O339"/>
      <c r="P339"/>
      <c r="Q339"/>
      <c r="R339" t="inlineStr">
        <is>
          <t xml:space="preserve">3</t>
        </is>
      </c>
      <c r="S339"/>
      <c r="T339" t="inlineStr">
        <is>
          <t xml:space="preserve">Good</t>
        </is>
      </c>
    </row>
    <row r="340">
      <c r="A340" t="inlineStr">
        <is>
          <t xml:space="preserve">YAE-jht::real-estate::76698-112334000</t>
        </is>
      </c>
      <c r="B340" t="inlineStr">
        <is>
          <t xml:space="preserve">Dúplex en venta en urbanización Castiglione, Linda Vista-Nueva Alcántara-Cortijo Blanco en San Pedro de Alcántara en Marbella</t>
        </is>
      </c>
      <c r="C340" t="inlineStr">
        <is>
          <t xml:space="preserve">Marbella</t>
        </is>
      </c>
      <c r="D340">
        <v>1495000</v>
      </c>
      <c r="E340" t="inlineStr">
        <is>
          <t xml:space="preserve">135.00</t>
        </is>
      </c>
      <c r="F340">
        <v>11074.074074074</v>
      </c>
      <c r="G340">
        <f>IFERROR(INDEX(04_Area_Stats!$D$5:$D$999,MATCH(C340,04_Area_Stats!$A$5:$A$999,0)),"")</f>
      </c>
      <c r="H340">
        <f>IFERROR(ROUND(D340*(03_Assumptions!$B$7+03_Assumptions!$B$8),0),"")</f>
      </c>
      <c r="I340">
        <f>IFERROR(ROUND(E340*G340*03_Assumptions!$B$38-D340-H340,0),"")</f>
      </c>
      <c r="J340"/>
      <c r="K340">
        <f>IFERROR(D340+H340+IF(J340="",MAX(I340,0),J340),"")</f>
      </c>
      <c r="L340">
        <f>IFERROR(K340/E340,"")</f>
      </c>
      <c r="M340">
        <f>IFERROR(ROUND(E340*G340-K340,0),"")</f>
      </c>
      <c r="N340">
        <f>IFERROR(M340/K340,"")</f>
      </c>
      <c r="O340"/>
      <c r="P340"/>
      <c r="Q340"/>
      <c r="R340"/>
      <c r="S340"/>
      <c r="T340" t="inlineStr">
        <is>
          <t xml:space="preserve">Renovated</t>
        </is>
      </c>
    </row>
    <row r="341">
      <c r="A341" t="inlineStr">
        <is>
          <t xml:space="preserve">HTC-22723000001758</t>
        </is>
      </c>
      <c r="B341" t="inlineStr">
        <is>
          <t xml:space="preserve">Ático en Elviria. Lujoso ático totalmente reformado en santa maría village, elviri</t>
        </is>
      </c>
      <c r="C341" t="inlineStr">
        <is>
          <t xml:space="preserve">Marbella</t>
        </is>
      </c>
      <c r="D341">
        <v>699000</v>
      </c>
      <c r="E341" t="inlineStr">
        <is>
          <t xml:space="preserve">135.00</t>
        </is>
      </c>
      <c r="F341">
        <v>5177.7777777778</v>
      </c>
      <c r="G341">
        <f>IFERROR(INDEX(04_Area_Stats!$D$5:$D$999,MATCH(C341,04_Area_Stats!$A$5:$A$999,0)),"")</f>
      </c>
      <c r="H341">
        <f>IFERROR(ROUND(D341*(03_Assumptions!$B$7+03_Assumptions!$B$8),0),"")</f>
      </c>
      <c r="I341">
        <f>IFERROR(ROUND(E341*G341*03_Assumptions!$B$38-D341-H341,0),"")</f>
      </c>
      <c r="J341"/>
      <c r="K341">
        <f>IFERROR(D341+H341+IF(J341="",MAX(I341,0),J341),"")</f>
      </c>
      <c r="L341">
        <f>IFERROR(K341/E341,"")</f>
      </c>
      <c r="M341">
        <f>IFERROR(ROUND(E341*G341-K341,0),"")</f>
      </c>
      <c r="N341">
        <f>IFERROR(M341/K341,"")</f>
      </c>
      <c r="O341"/>
      <c r="P341"/>
      <c r="Q341"/>
      <c r="R341"/>
      <c r="S341"/>
      <c r="T341"/>
    </row>
    <row r="342">
      <c r="A342" t="inlineStr">
        <is>
          <t xml:space="preserve">HTC-22179000001494</t>
        </is>
      </c>
      <c r="B342" t="inlineStr">
        <is>
          <t xml:space="preserve">Apartamento en Calle valle del golf-nva aloha 21. Precioso apartamento reformado, muy luminoso e idealmente ubicad</t>
        </is>
      </c>
      <c r="C342" t="inlineStr">
        <is>
          <t xml:space="preserve">Marbella</t>
        </is>
      </c>
      <c r="D342">
        <v>550000</v>
      </c>
      <c r="E342" t="inlineStr">
        <is>
          <t xml:space="preserve">135.00</t>
        </is>
      </c>
      <c r="F342">
        <v>4074.0740740741</v>
      </c>
      <c r="G342">
        <f>IFERROR(INDEX(04_Area_Stats!$D$5:$D$999,MATCH(C342,04_Area_Stats!$A$5:$A$999,0)),"")</f>
      </c>
      <c r="H342">
        <f>IFERROR(ROUND(D342*(03_Assumptions!$B$7+03_Assumptions!$B$8),0),"")</f>
      </c>
      <c r="I342">
        <f>IFERROR(ROUND(E342*G342*03_Assumptions!$B$38-D342-H342,0),"")</f>
      </c>
      <c r="J342"/>
      <c r="K342">
        <f>IFERROR(D342+H342+IF(J342="",MAX(I342,0),J342),"")</f>
      </c>
      <c r="L342">
        <f>IFERROR(K342/E342,"")</f>
      </c>
      <c r="M342">
        <f>IFERROR(ROUND(E342*G342-K342,0),"")</f>
      </c>
      <c r="N342">
        <f>IFERROR(M342/K342,"")</f>
      </c>
      <c r="O342"/>
      <c r="P342"/>
      <c r="Q342"/>
      <c r="R342"/>
      <c r="S342"/>
      <c r="T342" t="inlineStr">
        <is>
          <t xml:space="preserve">Renovated</t>
        </is>
      </c>
    </row>
    <row r="343">
      <c r="A343" t="inlineStr">
        <is>
          <t xml:space="preserve">HTC-25470000000981</t>
        </is>
      </c>
      <c r="B343" t="inlineStr">
        <is>
          <t xml:space="preserve">Piso Calle muelle ribera (p banus). Piso en venta en puerto banús, marbella, a pocos pasos del puert</t>
        </is>
      </c>
      <c r="C343" t="inlineStr">
        <is>
          <t xml:space="preserve">Marbella</t>
        </is>
      </c>
      <c r="D343">
        <v>590000</v>
      </c>
      <c r="E343" t="inlineStr">
        <is>
          <t xml:space="preserve">134.00</t>
        </is>
      </c>
      <c r="F343">
        <v>4402.9850746269</v>
      </c>
      <c r="G343">
        <f>IFERROR(INDEX(04_Area_Stats!$D$5:$D$999,MATCH(C343,04_Area_Stats!$A$5:$A$999,0)),"")</f>
      </c>
      <c r="H343">
        <f>IFERROR(ROUND(D343*(03_Assumptions!$B$7+03_Assumptions!$B$8),0),"")</f>
      </c>
      <c r="I343">
        <f>IFERROR(ROUND(E343*G343*03_Assumptions!$B$38-D343-H343,0),"")</f>
      </c>
      <c r="J343"/>
      <c r="K343">
        <f>IFERROR(D343+H343+IF(J343="",MAX(I343,0),J343),"")</f>
      </c>
      <c r="L343">
        <f>IFERROR(K343/E343,"")</f>
      </c>
      <c r="M343">
        <f>IFERROR(ROUND(E343*G343-K343,0),"")</f>
      </c>
      <c r="N343">
        <f>IFERROR(M343/K343,"")</f>
      </c>
      <c r="O343"/>
      <c r="P343"/>
      <c r="Q343"/>
      <c r="R343"/>
      <c r="S343"/>
      <c r="T343"/>
    </row>
    <row r="344">
      <c r="A344" t="inlineStr">
        <is>
          <t xml:space="preserve">YAE-jht::real-estate::75646-promo-6-112392317</t>
        </is>
      </c>
      <c r="B344" t="inlineStr">
        <is>
          <t xml:space="preserve">Piso en venta, Rodeo Alto-Guadaiza-La Campana en Nueva Andalucía en Marbella</t>
        </is>
      </c>
      <c r="C344" t="inlineStr">
        <is>
          <t xml:space="preserve">Marbella</t>
        </is>
      </c>
      <c r="D344">
        <v>530000</v>
      </c>
      <c r="E344" t="inlineStr">
        <is>
          <t xml:space="preserve">134.00</t>
        </is>
      </c>
      <c r="F344">
        <v>3955.223880597</v>
      </c>
      <c r="G344">
        <f>IFERROR(INDEX(04_Area_Stats!$D$5:$D$999,MATCH(C344,04_Area_Stats!$A$5:$A$999,0)),"")</f>
      </c>
      <c r="H344">
        <f>IFERROR(ROUND(D344*(03_Assumptions!$B$7+03_Assumptions!$B$8),0),"")</f>
      </c>
      <c r="I344">
        <f>IFERROR(ROUND(E344*G344*03_Assumptions!$B$38-D344-H344,0),"")</f>
      </c>
      <c r="J344"/>
      <c r="K344">
        <f>IFERROR(D344+H344+IF(J344="",MAX(I344,0),J344),"")</f>
      </c>
      <c r="L344">
        <f>IFERROR(K344/E344,"")</f>
      </c>
      <c r="M344">
        <f>IFERROR(ROUND(E344*G344-K344,0),"")</f>
      </c>
      <c r="N344">
        <f>IFERROR(M344/K344,"")</f>
      </c>
      <c r="O344"/>
      <c r="P344"/>
      <c r="Q344"/>
      <c r="R344"/>
      <c r="S344" t="inlineStr">
        <is>
          <t xml:space="preserve">Y</t>
        </is>
      </c>
      <c r="T344" t="inlineStr">
        <is>
          <t xml:space="preserve">New build</t>
        </is>
      </c>
    </row>
    <row r="345">
      <c r="A345" t="inlineStr">
        <is>
          <t xml:space="preserve">IDL-112392317</t>
        </is>
      </c>
      <c r="B345" t="inlineStr">
        <is>
          <t xml:space="preserve">Flat / apartment in Rodeo Alto-Guadaiza-La Campana, Marbella</t>
        </is>
      </c>
      <c r="C345" t="inlineStr">
        <is>
          <t xml:space="preserve">Marbella</t>
        </is>
      </c>
      <c r="D345">
        <v>530000</v>
      </c>
      <c r="E345" t="inlineStr">
        <is>
          <t xml:space="preserve">134.00</t>
        </is>
      </c>
      <c r="F345">
        <v>3955.223880597</v>
      </c>
      <c r="G345">
        <f>IFERROR(INDEX(04_Area_Stats!$D$5:$D$999,MATCH(C345,04_Area_Stats!$A$5:$A$999,0)),"")</f>
      </c>
      <c r="H345">
        <f>IFERROR(ROUND(D345*(03_Assumptions!$B$7+03_Assumptions!$B$8),0),"")</f>
      </c>
      <c r="I345">
        <f>IFERROR(ROUND(E345*G345*03_Assumptions!$B$38-D345-H345,0),"")</f>
      </c>
      <c r="J345"/>
      <c r="K345">
        <f>IFERROR(D345+H345+IF(J345="",MAX(I345,0),J345),"")</f>
      </c>
      <c r="L345">
        <f>IFERROR(K345/E345,"")</f>
      </c>
      <c r="M345">
        <f>IFERROR(ROUND(E345*G345-K345,0),"")</f>
      </c>
      <c r="N345">
        <f>IFERROR(M345/K345,"")</f>
      </c>
      <c r="O345"/>
      <c r="P345"/>
      <c r="Q345"/>
      <c r="R345" t="inlineStr">
        <is>
          <t xml:space="preserve">2</t>
        </is>
      </c>
      <c r="S345" t="inlineStr">
        <is>
          <t xml:space="preserve">Y</t>
        </is>
      </c>
      <c r="T345"/>
    </row>
    <row r="346">
      <c r="A346" t="inlineStr">
        <is>
          <t xml:space="preserve">HTC-25151000000431</t>
        </is>
      </c>
      <c r="B346" t="inlineStr">
        <is>
          <t xml:space="preserve">Piso en Calle nuestra señora de gracia 14. 3+2 en el centro de marbella lado de la playa</t>
        </is>
      </c>
      <c r="C346" t="inlineStr">
        <is>
          <t xml:space="preserve">Marbella</t>
        </is>
      </c>
      <c r="D346">
        <v>725000</v>
      </c>
      <c r="E346" t="inlineStr">
        <is>
          <t xml:space="preserve">133.00</t>
        </is>
      </c>
      <c r="F346">
        <v>5451.1278195489</v>
      </c>
      <c r="G346">
        <f>IFERROR(INDEX(04_Area_Stats!$D$5:$D$999,MATCH(C346,04_Area_Stats!$A$5:$A$999,0)),"")</f>
      </c>
      <c r="H346">
        <f>IFERROR(ROUND(D346*(03_Assumptions!$B$7+03_Assumptions!$B$8),0),"")</f>
      </c>
      <c r="I346">
        <f>IFERROR(ROUND(E346*G346*03_Assumptions!$B$38-D346-H346,0),"")</f>
      </c>
      <c r="J346"/>
      <c r="K346">
        <f>IFERROR(D346+H346+IF(J346="",MAX(I346,0),J346),"")</f>
      </c>
      <c r="L346">
        <f>IFERROR(K346/E346,"")</f>
      </c>
      <c r="M346">
        <f>IFERROR(ROUND(E346*G346-K346,0),"")</f>
      </c>
      <c r="N346">
        <f>IFERROR(M346/K346,"")</f>
      </c>
      <c r="O346"/>
      <c r="P346"/>
      <c r="Q346"/>
      <c r="R346"/>
      <c r="S346"/>
      <c r="T346"/>
    </row>
    <row r="347">
      <c r="A347" t="inlineStr">
        <is>
          <t xml:space="preserve">HTC-23526000001126</t>
        </is>
      </c>
      <c r="B347" t="inlineStr">
        <is>
          <t xml:space="preserve">Apartamento en Casco Antiguo. Vivienda exclusiva con terraza en el corazón de marbella</t>
        </is>
      </c>
      <c r="C347" t="inlineStr">
        <is>
          <t xml:space="preserve">Marbella</t>
        </is>
      </c>
      <c r="D347">
        <v>475000</v>
      </c>
      <c r="E347" t="inlineStr">
        <is>
          <t xml:space="preserve">133.00</t>
        </is>
      </c>
      <c r="F347">
        <v>3571.4285714286</v>
      </c>
      <c r="G347">
        <f>IFERROR(INDEX(04_Area_Stats!$D$5:$D$999,MATCH(C347,04_Area_Stats!$A$5:$A$999,0)),"")</f>
      </c>
      <c r="H347">
        <f>IFERROR(ROUND(D347*(03_Assumptions!$B$7+03_Assumptions!$B$8),0),"")</f>
      </c>
      <c r="I347">
        <f>IFERROR(ROUND(E347*G347*03_Assumptions!$B$38-D347-H347,0),"")</f>
      </c>
      <c r="J347"/>
      <c r="K347">
        <f>IFERROR(D347+H347+IF(J347="",MAX(I347,0),J347),"")</f>
      </c>
      <c r="L347">
        <f>IFERROR(K347/E347,"")</f>
      </c>
      <c r="M347">
        <f>IFERROR(ROUND(E347*G347-K347,0),"")</f>
      </c>
      <c r="N347">
        <f>IFERROR(M347/K347,"")</f>
      </c>
      <c r="O347"/>
      <c r="P347"/>
      <c r="Q347"/>
      <c r="R347"/>
      <c r="S347"/>
      <c r="T347"/>
    </row>
    <row r="348">
      <c r="A348" t="inlineStr">
        <is>
          <t xml:space="preserve">YAE-jht::real-estate::49612-112323645</t>
        </is>
      </c>
      <c r="B348" t="inlineStr">
        <is>
          <t xml:space="preserve">Piso en venta, Casco Antiguo en Marbella Pueblo en Marbella</t>
        </is>
      </c>
      <c r="C348" t="inlineStr">
        <is>
          <t xml:space="preserve">Marbella</t>
        </is>
      </c>
      <c r="D348">
        <v>555000</v>
      </c>
      <c r="E348" t="inlineStr">
        <is>
          <t xml:space="preserve">133.00</t>
        </is>
      </c>
      <c r="F348">
        <v>4172.9323308271</v>
      </c>
      <c r="G348">
        <f>IFERROR(INDEX(04_Area_Stats!$D$5:$D$999,MATCH(C348,04_Area_Stats!$A$5:$A$999,0)),"")</f>
      </c>
      <c r="H348">
        <f>IFERROR(ROUND(D348*(03_Assumptions!$B$7+03_Assumptions!$B$8),0),"")</f>
      </c>
      <c r="I348">
        <f>IFERROR(ROUND(E348*G348*03_Assumptions!$B$38-D348-H348,0),"")</f>
      </c>
      <c r="J348"/>
      <c r="K348">
        <f>IFERROR(D348+H348+IF(J348="",MAX(I348,0),J348),"")</f>
      </c>
      <c r="L348">
        <f>IFERROR(K348/E348,"")</f>
      </c>
      <c r="M348">
        <f>IFERROR(ROUND(E348*G348-K348,0),"")</f>
      </c>
      <c r="N348">
        <f>IFERROR(M348/K348,"")</f>
      </c>
      <c r="O348"/>
      <c r="P348"/>
      <c r="Q348"/>
      <c r="R348"/>
      <c r="S348"/>
      <c r="T348" t="inlineStr">
        <is>
          <t xml:space="preserve">Good</t>
        </is>
      </c>
    </row>
    <row r="349">
      <c r="A349" t="inlineStr">
        <is>
          <t xml:space="preserve">YAE-jht::real-estate::79639-112376398</t>
        </is>
      </c>
      <c r="B349" t="inlineStr">
        <is>
          <t xml:space="preserve">Piso en venta en calle Angeles Tres, Linda Vista-Nueva Alcántara-Cortijo Blanco en San Pedro de Alcántara en Marbella</t>
        </is>
      </c>
      <c r="C349" t="inlineStr">
        <is>
          <t xml:space="preserve">Marbella</t>
        </is>
      </c>
      <c r="D349">
        <v>649000</v>
      </c>
      <c r="E349" t="inlineStr">
        <is>
          <t xml:space="preserve">133.00</t>
        </is>
      </c>
      <c r="F349">
        <v>4879.6992481203</v>
      </c>
      <c r="G349">
        <f>IFERROR(INDEX(04_Area_Stats!$D$5:$D$999,MATCH(C349,04_Area_Stats!$A$5:$A$999,0)),"")</f>
      </c>
      <c r="H349">
        <f>IFERROR(ROUND(D349*(03_Assumptions!$B$7+03_Assumptions!$B$8),0),"")</f>
      </c>
      <c r="I349">
        <f>IFERROR(ROUND(E349*G349*03_Assumptions!$B$38-D349-H349,0),"")</f>
      </c>
      <c r="J349"/>
      <c r="K349">
        <f>IFERROR(D349+H349+IF(J349="",MAX(I349,0),J349),"")</f>
      </c>
      <c r="L349">
        <f>IFERROR(K349/E349,"")</f>
      </c>
      <c r="M349">
        <f>IFERROR(ROUND(E349*G349-K349,0),"")</f>
      </c>
      <c r="N349">
        <f>IFERROR(M349/K349,"")</f>
      </c>
      <c r="O349" t="inlineStr">
        <is>
          <t xml:space="preserve">FULL</t>
        </is>
      </c>
      <c r="P349"/>
      <c r="Q349"/>
      <c r="R349"/>
      <c r="S349"/>
      <c r="T349" t="inlineStr">
        <is>
          <t xml:space="preserve">Renovated</t>
        </is>
      </c>
    </row>
    <row r="350">
      <c r="A350" t="inlineStr">
        <is>
          <t xml:space="preserve">IDL-112376398</t>
        </is>
      </c>
      <c r="B350" t="inlineStr">
        <is>
          <t xml:space="preserve">Flat / apartment in Calle Angeles Tres, 12, Linda Vista-Nueva Alcántara-Cortijo Blanco, Marbella</t>
        </is>
      </c>
      <c r="C350" t="inlineStr">
        <is>
          <t xml:space="preserve">Marbella</t>
        </is>
      </c>
      <c r="D350">
        <v>649000</v>
      </c>
      <c r="E350" t="inlineStr">
        <is>
          <t xml:space="preserve">133.00</t>
        </is>
      </c>
      <c r="F350">
        <v>4879.6992481203</v>
      </c>
      <c r="G350">
        <f>IFERROR(INDEX(04_Area_Stats!$D$5:$D$999,MATCH(C350,04_Area_Stats!$A$5:$A$999,0)),"")</f>
      </c>
      <c r="H350">
        <f>IFERROR(ROUND(D350*(03_Assumptions!$B$7+03_Assumptions!$B$8),0),"")</f>
      </c>
      <c r="I350">
        <f>IFERROR(ROUND(E350*G350*03_Assumptions!$B$38-D350-H350,0),"")</f>
      </c>
      <c r="J350"/>
      <c r="K350">
        <f>IFERROR(D350+H350+IF(J350="",MAX(I350,0),J350),"")</f>
      </c>
      <c r="L350">
        <f>IFERROR(K350/E350,"")</f>
      </c>
      <c r="M350">
        <f>IFERROR(ROUND(E350*G350-K350,0),"")</f>
      </c>
      <c r="N350">
        <f>IFERROR(M350/K350,"")</f>
      </c>
      <c r="O350" t="inlineStr">
        <is>
          <t xml:space="preserve">FULL</t>
        </is>
      </c>
      <c r="P350"/>
      <c r="Q350"/>
      <c r="R350" t="inlineStr">
        <is>
          <t xml:space="preserve">bj</t>
        </is>
      </c>
      <c r="S350" t="inlineStr">
        <is>
          <t xml:space="preserve">Y</t>
        </is>
      </c>
      <c r="T350" t="inlineStr">
        <is>
          <t xml:space="preserve">Renovated</t>
        </is>
      </c>
    </row>
    <row r="351">
      <c r="A351" t="inlineStr">
        <is>
          <t xml:space="preserve">HTC-59216000000015</t>
        </is>
      </c>
      <c r="B351" t="inlineStr">
        <is>
          <t xml:space="preserve">Apartamento en Cabopino - Artola</t>
        </is>
      </c>
      <c r="C351" t="inlineStr">
        <is>
          <t xml:space="preserve">Marbella</t>
        </is>
      </c>
      <c r="D351">
        <v>960000</v>
      </c>
      <c r="E351" t="inlineStr">
        <is>
          <t xml:space="preserve">132.00</t>
        </is>
      </c>
      <c r="F351">
        <v>7272.7272727273</v>
      </c>
      <c r="G351">
        <f>IFERROR(INDEX(04_Area_Stats!$D$5:$D$999,MATCH(C351,04_Area_Stats!$A$5:$A$999,0)),"")</f>
      </c>
      <c r="H351">
        <f>IFERROR(ROUND(D351*(03_Assumptions!$B$7+03_Assumptions!$B$8),0),"")</f>
      </c>
      <c r="I351">
        <f>IFERROR(ROUND(E351*G351*03_Assumptions!$B$38-D351-H351,0),"")</f>
      </c>
      <c r="J351"/>
      <c r="K351">
        <f>IFERROR(D351+H351+IF(J351="",MAX(I351,0),J351),"")</f>
      </c>
      <c r="L351">
        <f>IFERROR(K351/E351,"")</f>
      </c>
      <c r="M351">
        <f>IFERROR(ROUND(E351*G351-K351,0),"")</f>
      </c>
      <c r="N351">
        <f>IFERROR(M351/K351,"")</f>
      </c>
      <c r="O351"/>
      <c r="P351"/>
      <c r="Q351"/>
      <c r="R351"/>
      <c r="S351"/>
      <c r="T351"/>
    </row>
    <row r="352">
      <c r="A352" t="inlineStr">
        <is>
          <t xml:space="preserve">YAE-jht::real-estate::64304-112383498</t>
        </is>
      </c>
      <c r="B352" t="inlineStr">
        <is>
          <t xml:space="preserve">Piso en venta, Romana Playa en Elviria-Cabopino en Marbella</t>
        </is>
      </c>
      <c r="C352" t="inlineStr">
        <is>
          <t xml:space="preserve">Marbella</t>
        </is>
      </c>
      <c r="D352">
        <v>620000</v>
      </c>
      <c r="E352" t="inlineStr">
        <is>
          <t xml:space="preserve">132.00</t>
        </is>
      </c>
      <c r="F352">
        <v>4696.9696969697</v>
      </c>
      <c r="G352">
        <f>IFERROR(INDEX(04_Area_Stats!$D$5:$D$999,MATCH(C352,04_Area_Stats!$A$5:$A$999,0)),"")</f>
      </c>
      <c r="H352">
        <f>IFERROR(ROUND(D352*(03_Assumptions!$B$7+03_Assumptions!$B$8),0),"")</f>
      </c>
      <c r="I352">
        <f>IFERROR(ROUND(E352*G352*03_Assumptions!$B$38-D352-H352,0),"")</f>
      </c>
      <c r="J352"/>
      <c r="K352">
        <f>IFERROR(D352+H352+IF(J352="",MAX(I352,0),J352),"")</f>
      </c>
      <c r="L352">
        <f>IFERROR(K352/E352,"")</f>
      </c>
      <c r="M352">
        <f>IFERROR(ROUND(E352*G352-K352,0),"")</f>
      </c>
      <c r="N352">
        <f>IFERROR(M352/K352,"")</f>
      </c>
      <c r="O352"/>
      <c r="P352"/>
      <c r="Q352"/>
      <c r="R352"/>
      <c r="S352"/>
      <c r="T352"/>
    </row>
    <row r="353">
      <c r="A353" t="inlineStr">
        <is>
          <t xml:space="preserve">YAE-jht::real-estate::63654-112333644</t>
        </is>
      </c>
      <c r="B353" t="inlineStr">
        <is>
          <t xml:space="preserve">Piso en venta en calle Cecilia Böhl de Faber, Lomas de Marbella Club en Nagüeles-Milla de Oro en Marbella</t>
        </is>
      </c>
      <c r="C353" t="inlineStr">
        <is>
          <t xml:space="preserve">Marbella</t>
        </is>
      </c>
      <c r="D353">
        <v>999000</v>
      </c>
      <c r="E353" t="inlineStr">
        <is>
          <t xml:space="preserve">132.00</t>
        </is>
      </c>
      <c r="F353">
        <v>7568.1818181818</v>
      </c>
      <c r="G353">
        <f>IFERROR(INDEX(04_Area_Stats!$D$5:$D$999,MATCH(C353,04_Area_Stats!$A$5:$A$999,0)),"")</f>
      </c>
      <c r="H353">
        <f>IFERROR(ROUND(D353*(03_Assumptions!$B$7+03_Assumptions!$B$8),0),"")</f>
      </c>
      <c r="I353">
        <f>IFERROR(ROUND(E353*G353*03_Assumptions!$B$38-D353-H353,0),"")</f>
      </c>
      <c r="J353"/>
      <c r="K353">
        <f>IFERROR(D353+H353+IF(J353="",MAX(I353,0),J353),"")</f>
      </c>
      <c r="L353">
        <f>IFERROR(K353/E353,"")</f>
      </c>
      <c r="M353">
        <f>IFERROR(ROUND(E353*G353-K353,0),"")</f>
      </c>
      <c r="N353">
        <f>IFERROR(M353/K353,"")</f>
      </c>
      <c r="O353"/>
      <c r="P353"/>
      <c r="Q353"/>
      <c r="R353"/>
      <c r="S353"/>
      <c r="T353"/>
    </row>
    <row r="354">
      <c r="A354" t="inlineStr">
        <is>
          <t xml:space="preserve">YAE-jht::real-estate::51037-112318069</t>
        </is>
      </c>
      <c r="B354" t="inlineStr">
        <is>
          <t xml:space="preserve">Piso en venta, La Puya - La Ermita en Marbella Pueblo en Marbella</t>
        </is>
      </c>
      <c r="C354" t="inlineStr">
        <is>
          <t xml:space="preserve">Marbella</t>
        </is>
      </c>
      <c r="D354">
        <v>390000</v>
      </c>
      <c r="E354" t="inlineStr">
        <is>
          <t xml:space="preserve">132.00</t>
        </is>
      </c>
      <c r="F354">
        <v>2954.5454545455</v>
      </c>
      <c r="G354">
        <f>IFERROR(INDEX(04_Area_Stats!$D$5:$D$999,MATCH(C354,04_Area_Stats!$A$5:$A$999,0)),"")</f>
      </c>
      <c r="H354">
        <f>IFERROR(ROUND(D354*(03_Assumptions!$B$7+03_Assumptions!$B$8),0),"")</f>
      </c>
      <c r="I354">
        <f>IFERROR(ROUND(E354*G354*03_Assumptions!$B$38-D354-H354,0),"")</f>
      </c>
      <c r="J354"/>
      <c r="K354">
        <f>IFERROR(D354+H354+IF(J354="",MAX(I354,0),J354),"")</f>
      </c>
      <c r="L354">
        <f>IFERROR(K354/E354,"")</f>
      </c>
      <c r="M354">
        <f>IFERROR(ROUND(E354*G354-K354,0),"")</f>
      </c>
      <c r="N354">
        <f>IFERROR(M354/K354,"")</f>
      </c>
      <c r="O354"/>
      <c r="P354"/>
      <c r="Q354"/>
      <c r="R354" t="inlineStr">
        <is>
          <t xml:space="preserve">1</t>
        </is>
      </c>
      <c r="S354" t="inlineStr">
        <is>
          <t xml:space="preserve">Y</t>
        </is>
      </c>
      <c r="T354" t="inlineStr">
        <is>
          <t xml:space="preserve">Good</t>
        </is>
      </c>
    </row>
    <row r="355">
      <c r="A355" t="inlineStr">
        <is>
          <t xml:space="preserve">YAE-jht::real-estate::67361-112361788</t>
        </is>
      </c>
      <c r="B355" t="inlineStr">
        <is>
          <t xml:space="preserve">Piso en venta, Nueva Andalucía en Nueva Andalucía en Marbella</t>
        </is>
      </c>
      <c r="C355" t="inlineStr">
        <is>
          <t xml:space="preserve">Marbella</t>
        </is>
      </c>
      <c r="D355">
        <v>895000</v>
      </c>
      <c r="E355" t="inlineStr">
        <is>
          <t xml:space="preserve">132.00</t>
        </is>
      </c>
      <c r="F355">
        <v>6780.303030303</v>
      </c>
      <c r="G355">
        <f>IFERROR(INDEX(04_Area_Stats!$D$5:$D$999,MATCH(C355,04_Area_Stats!$A$5:$A$999,0)),"")</f>
      </c>
      <c r="H355">
        <f>IFERROR(ROUND(D355*(03_Assumptions!$B$7+03_Assumptions!$B$8),0),"")</f>
      </c>
      <c r="I355">
        <f>IFERROR(ROUND(E355*G355*03_Assumptions!$B$38-D355-H355,0),"")</f>
      </c>
      <c r="J355"/>
      <c r="K355">
        <f>IFERROR(D355+H355+IF(J355="",MAX(I355,0),J355),"")</f>
      </c>
      <c r="L355">
        <f>IFERROR(K355/E355,"")</f>
      </c>
      <c r="M355">
        <f>IFERROR(ROUND(E355*G355-K355,0),"")</f>
      </c>
      <c r="N355">
        <f>IFERROR(M355/K355,"")</f>
      </c>
      <c r="O355" t="inlineStr">
        <is>
          <t xml:space="preserve">FULL</t>
        </is>
      </c>
      <c r="P355"/>
      <c r="Q355"/>
      <c r="R355" t="inlineStr">
        <is>
          <t xml:space="preserve">ground</t>
        </is>
      </c>
      <c r="S355" t="inlineStr">
        <is>
          <t xml:space="preserve">Y</t>
        </is>
      </c>
      <c r="T355" t="inlineStr">
        <is>
          <t xml:space="preserve">Renovated</t>
        </is>
      </c>
    </row>
    <row r="356">
      <c r="A356" t="inlineStr">
        <is>
          <t xml:space="preserve">IDL-112399832</t>
        </is>
      </c>
      <c r="B356" t="inlineStr">
        <is>
          <t xml:space="preserve">Flat / apartment in Avenida Concha Nácar, 4, Romana Playa, Marbella</t>
        </is>
      </c>
      <c r="C356" t="inlineStr">
        <is>
          <t xml:space="preserve">Marbella</t>
        </is>
      </c>
      <c r="D356">
        <v>620000</v>
      </c>
      <c r="E356" t="inlineStr">
        <is>
          <t xml:space="preserve">132.00</t>
        </is>
      </c>
      <c r="F356">
        <v>4696.9696969697</v>
      </c>
      <c r="G356">
        <f>IFERROR(INDEX(04_Area_Stats!$D$5:$D$999,MATCH(C356,04_Area_Stats!$A$5:$A$999,0)),"")</f>
      </c>
      <c r="H356">
        <f>IFERROR(ROUND(D356*(03_Assumptions!$B$7+03_Assumptions!$B$8),0),"")</f>
      </c>
      <c r="I356">
        <f>IFERROR(ROUND(E356*G356*03_Assumptions!$B$38-D356-H356,0),"")</f>
      </c>
      <c r="J356"/>
      <c r="K356">
        <f>IFERROR(D356+H356+IF(J356="",MAX(I356,0),J356),"")</f>
      </c>
      <c r="L356">
        <f>IFERROR(K356/E356,"")</f>
      </c>
      <c r="M356">
        <f>IFERROR(ROUND(E356*G356-K356,0),"")</f>
      </c>
      <c r="N356">
        <f>IFERROR(M356/K356,"")</f>
      </c>
      <c r="O356"/>
      <c r="P356"/>
      <c r="Q356"/>
      <c r="R356" t="inlineStr">
        <is>
          <t xml:space="preserve">1</t>
        </is>
      </c>
      <c r="S356" t="inlineStr">
        <is>
          <t xml:space="preserve">Y</t>
        </is>
      </c>
      <c r="T356"/>
    </row>
    <row r="357">
      <c r="A357" t="inlineStr">
        <is>
          <t xml:space="preserve">YAE-jht::real-estate::85545-112363154</t>
        </is>
      </c>
      <c r="B357" t="inlineStr">
        <is>
          <t xml:space="preserve">Dúplex en venta en calle Alcaucinnaranjos Marbell, La Dama de Noche-La Alzambra en Nueva Andalucía en Marbella</t>
        </is>
      </c>
      <c r="C357" t="inlineStr">
        <is>
          <t xml:space="preserve">Marbella</t>
        </is>
      </c>
      <c r="D357">
        <v>530000</v>
      </c>
      <c r="E357" t="inlineStr">
        <is>
          <t xml:space="preserve">131.00</t>
        </is>
      </c>
      <c r="F357">
        <v>4045.8015267176</v>
      </c>
      <c r="G357">
        <f>IFERROR(INDEX(04_Area_Stats!$D$5:$D$999,MATCH(C357,04_Area_Stats!$A$5:$A$999,0)),"")</f>
      </c>
      <c r="H357">
        <f>IFERROR(ROUND(D357*(03_Assumptions!$B$7+03_Assumptions!$B$8),0),"")</f>
      </c>
      <c r="I357">
        <f>IFERROR(ROUND(E357*G357*03_Assumptions!$B$38-D357-H357,0),"")</f>
      </c>
      <c r="J357"/>
      <c r="K357">
        <f>IFERROR(D357+H357+IF(J357="",MAX(I357,0),J357),"")</f>
      </c>
      <c r="L357">
        <f>IFERROR(K357/E357,"")</f>
      </c>
      <c r="M357">
        <f>IFERROR(ROUND(E357*G357-K357,0),"")</f>
      </c>
      <c r="N357">
        <f>IFERROR(M357/K357,"")</f>
      </c>
      <c r="O357"/>
      <c r="P357"/>
      <c r="Q357"/>
      <c r="R357"/>
      <c r="S357"/>
      <c r="T357"/>
    </row>
    <row r="358">
      <c r="A358" t="inlineStr">
        <is>
          <t xml:space="preserve">FTC-190267590</t>
        </is>
      </c>
      <c r="B358" t="inlineStr">
        <is>
          <t xml:space="preserve">Casa adosada con balcón en Calle Río Volga, Rodeo Alto - Guadaiza - La Campana</t>
        </is>
      </c>
      <c r="C358" t="inlineStr">
        <is>
          <t xml:space="preserve">Marbella</t>
        </is>
      </c>
      <c r="D358">
        <v>475000</v>
      </c>
      <c r="E358" t="inlineStr">
        <is>
          <t xml:space="preserve">130.00</t>
        </is>
      </c>
      <c r="F358">
        <v>3653.8461538462</v>
      </c>
      <c r="G358">
        <f>IFERROR(INDEX(04_Area_Stats!$D$5:$D$999,MATCH(C358,04_Area_Stats!$A$5:$A$999,0)),"")</f>
      </c>
      <c r="H358">
        <f>IFERROR(ROUND(D358*(03_Assumptions!$B$7+03_Assumptions!$B$8),0),"")</f>
      </c>
      <c r="I358">
        <f>IFERROR(ROUND(E358*G358*03_Assumptions!$B$38-D358-H358,0),"")</f>
      </c>
      <c r="J358"/>
      <c r="K358">
        <f>IFERROR(D358+H358+IF(J358="",MAX(I358,0),J358),"")</f>
      </c>
      <c r="L358">
        <f>IFERROR(K358/E358,"")</f>
      </c>
      <c r="M358">
        <f>IFERROR(ROUND(E358*G358-K358,0),"")</f>
      </c>
      <c r="N358">
        <f>IFERROR(M358/K358,"")</f>
      </c>
      <c r="O358"/>
      <c r="P358"/>
      <c r="Q358"/>
      <c r="R358"/>
      <c r="S358"/>
      <c r="T358"/>
    </row>
    <row r="359">
      <c r="A359" t="inlineStr">
        <is>
          <t xml:space="preserve">HTC-58291000000012</t>
        </is>
      </c>
      <c r="B359" t="inlineStr">
        <is>
          <t xml:space="preserve">Piso en Urbanización elviria 11. Bonito piso en elviria</t>
        </is>
      </c>
      <c r="C359" t="inlineStr">
        <is>
          <t xml:space="preserve">Marbella</t>
        </is>
      </c>
      <c r="D359">
        <v>569000</v>
      </c>
      <c r="E359" t="inlineStr">
        <is>
          <t xml:space="preserve">130.00</t>
        </is>
      </c>
      <c r="F359">
        <v>4376.9230769231</v>
      </c>
      <c r="G359">
        <f>IFERROR(INDEX(04_Area_Stats!$D$5:$D$999,MATCH(C359,04_Area_Stats!$A$5:$A$999,0)),"")</f>
      </c>
      <c r="H359">
        <f>IFERROR(ROUND(D359*(03_Assumptions!$B$7+03_Assumptions!$B$8),0),"")</f>
      </c>
      <c r="I359">
        <f>IFERROR(ROUND(E359*G359*03_Assumptions!$B$38-D359-H359,0),"")</f>
      </c>
      <c r="J359"/>
      <c r="K359">
        <f>IFERROR(D359+H359+IF(J359="",MAX(I359,0),J359),"")</f>
      </c>
      <c r="L359">
        <f>IFERROR(K359/E359,"")</f>
      </c>
      <c r="M359">
        <f>IFERROR(ROUND(E359*G359-K359,0),"")</f>
      </c>
      <c r="N359">
        <f>IFERROR(M359/K359,"")</f>
      </c>
      <c r="O359"/>
      <c r="P359"/>
      <c r="Q359"/>
      <c r="R359"/>
      <c r="S359"/>
      <c r="T359"/>
    </row>
    <row r="360">
      <c r="A360" t="inlineStr">
        <is>
          <t xml:space="preserve">YAE-jht::real-estate::83067-promo-5-112379445</t>
        </is>
      </c>
      <c r="B360" t="inlineStr">
        <is>
          <t xml:space="preserve">Piso en venta en avenida Pablo Ruiz Picasso, San Pedro Pueblo en San Pedro de Alcántara en Marbella</t>
        </is>
      </c>
      <c r="C360" t="inlineStr">
        <is>
          <t xml:space="preserve">Marbella</t>
        </is>
      </c>
      <c r="D360">
        <v>923700</v>
      </c>
      <c r="E360" t="inlineStr">
        <is>
          <t xml:space="preserve">130.00</t>
        </is>
      </c>
      <c r="F360">
        <v>7105.3846153846</v>
      </c>
      <c r="G360">
        <f>IFERROR(INDEX(04_Area_Stats!$D$5:$D$999,MATCH(C360,04_Area_Stats!$A$5:$A$999,0)),"")</f>
      </c>
      <c r="H360">
        <f>IFERROR(ROUND(D360*(03_Assumptions!$B$7+03_Assumptions!$B$8),0),"")</f>
      </c>
      <c r="I360">
        <f>IFERROR(ROUND(E360*G360*03_Assumptions!$B$38-D360-H360,0),"")</f>
      </c>
      <c r="J360"/>
      <c r="K360">
        <f>IFERROR(D360+H360+IF(J360="",MAX(I360,0),J360),"")</f>
      </c>
      <c r="L360">
        <f>IFERROR(K360/E360,"")</f>
      </c>
      <c r="M360">
        <f>IFERROR(ROUND(E360*G360-K360,0),"")</f>
      </c>
      <c r="N360">
        <f>IFERROR(M360/K360,"")</f>
      </c>
      <c r="O360"/>
      <c r="P360"/>
      <c r="Q360"/>
      <c r="R360"/>
      <c r="S360" t="inlineStr">
        <is>
          <t xml:space="preserve">Y</t>
        </is>
      </c>
      <c r="T360" t="inlineStr">
        <is>
          <t xml:space="preserve">New build</t>
        </is>
      </c>
    </row>
    <row r="361">
      <c r="A361" t="inlineStr">
        <is>
          <t xml:space="preserve">YAE-jht::real-estate::91389-112357964</t>
        </is>
      </c>
      <c r="B361" t="inlineStr">
        <is>
          <t xml:space="preserve">Ático en venta, Casco Antiguo en Marbella Pueblo en Marbella</t>
        </is>
      </c>
      <c r="C361" t="inlineStr">
        <is>
          <t xml:space="preserve">Marbella</t>
        </is>
      </c>
      <c r="D361">
        <v>680000</v>
      </c>
      <c r="E361" t="inlineStr">
        <is>
          <t xml:space="preserve">130.00</t>
        </is>
      </c>
      <c r="F361">
        <v>5230.7692307692</v>
      </c>
      <c r="G361">
        <f>IFERROR(INDEX(04_Area_Stats!$D$5:$D$999,MATCH(C361,04_Area_Stats!$A$5:$A$999,0)),"")</f>
      </c>
      <c r="H361">
        <f>IFERROR(ROUND(D361*(03_Assumptions!$B$7+03_Assumptions!$B$8),0),"")</f>
      </c>
      <c r="I361">
        <f>IFERROR(ROUND(E361*G361*03_Assumptions!$B$38-D361-H361,0),"")</f>
      </c>
      <c r="J361"/>
      <c r="K361">
        <f>IFERROR(D361+H361+IF(J361="",MAX(I361,0),J361),"")</f>
      </c>
      <c r="L361">
        <f>IFERROR(K361/E361,"")</f>
      </c>
      <c r="M361">
        <f>IFERROR(ROUND(E361*G361-K361,0),"")</f>
      </c>
      <c r="N361">
        <f>IFERROR(M361/K361,"")</f>
      </c>
      <c r="O361"/>
      <c r="P361"/>
      <c r="Q361"/>
      <c r="R361"/>
      <c r="S361"/>
      <c r="T361"/>
    </row>
    <row r="362">
      <c r="A362" t="inlineStr">
        <is>
          <t xml:space="preserve">YAE-jht::real-estate::83067-promo-5-112379444</t>
        </is>
      </c>
      <c r="B362" t="inlineStr">
        <is>
          <t xml:space="preserve">Piso en venta en avenida Pablo Ruiz Picasso, San Pedro Pueblo en San Pedro de Alcántara en Marbella</t>
        </is>
      </c>
      <c r="C362" t="inlineStr">
        <is>
          <t xml:space="preserve">Marbella</t>
        </is>
      </c>
      <c r="D362">
        <v>907500</v>
      </c>
      <c r="E362" t="inlineStr">
        <is>
          <t xml:space="preserve">130.00</t>
        </is>
      </c>
      <c r="F362">
        <v>6980.7692307692</v>
      </c>
      <c r="G362">
        <f>IFERROR(INDEX(04_Area_Stats!$D$5:$D$999,MATCH(C362,04_Area_Stats!$A$5:$A$999,0)),"")</f>
      </c>
      <c r="H362">
        <f>IFERROR(ROUND(D362*(03_Assumptions!$B$7+03_Assumptions!$B$8),0),"")</f>
      </c>
      <c r="I362">
        <f>IFERROR(ROUND(E362*G362*03_Assumptions!$B$38-D362-H362,0),"")</f>
      </c>
      <c r="J362"/>
      <c r="K362">
        <f>IFERROR(D362+H362+IF(J362="",MAX(I362,0),J362),"")</f>
      </c>
      <c r="L362">
        <f>IFERROR(K362/E362,"")</f>
      </c>
      <c r="M362">
        <f>IFERROR(ROUND(E362*G362-K362,0),"")</f>
      </c>
      <c r="N362">
        <f>IFERROR(M362/K362,"")</f>
      </c>
      <c r="O362"/>
      <c r="P362"/>
      <c r="Q362"/>
      <c r="R362"/>
      <c r="S362" t="inlineStr">
        <is>
          <t xml:space="preserve">Y</t>
        </is>
      </c>
      <c r="T362" t="inlineStr">
        <is>
          <t xml:space="preserve">New build</t>
        </is>
      </c>
    </row>
    <row r="363">
      <c r="A363" t="inlineStr">
        <is>
          <t xml:space="preserve">IDL-112379444</t>
        </is>
      </c>
      <c r="B363" t="inlineStr">
        <is>
          <t xml:space="preserve">Flat / apartment in Avenida Pablo Ruiz Picasso Nn, San Pedro Pueblo, Marbella</t>
        </is>
      </c>
      <c r="C363" t="inlineStr">
        <is>
          <t xml:space="preserve">Marbella</t>
        </is>
      </c>
      <c r="D363">
        <v>907500</v>
      </c>
      <c r="E363" t="inlineStr">
        <is>
          <t xml:space="preserve">130.00</t>
        </is>
      </c>
      <c r="F363">
        <v>6980.7692307692</v>
      </c>
      <c r="G363">
        <f>IFERROR(INDEX(04_Area_Stats!$D$5:$D$999,MATCH(C363,04_Area_Stats!$A$5:$A$999,0)),"")</f>
      </c>
      <c r="H363">
        <f>IFERROR(ROUND(D363*(03_Assumptions!$B$7+03_Assumptions!$B$8),0),"")</f>
      </c>
      <c r="I363">
        <f>IFERROR(ROUND(E363*G363*03_Assumptions!$B$38-D363-H363,0),"")</f>
      </c>
      <c r="J363"/>
      <c r="K363">
        <f>IFERROR(D363+H363+IF(J363="",MAX(I363,0),J363),"")</f>
      </c>
      <c r="L363">
        <f>IFERROR(K363/E363,"")</f>
      </c>
      <c r="M363">
        <f>IFERROR(ROUND(E363*G363-K363,0),"")</f>
      </c>
      <c r="N363">
        <f>IFERROR(M363/K363,"")</f>
      </c>
      <c r="O363"/>
      <c r="P363"/>
      <c r="Q363"/>
      <c r="R363" t="inlineStr">
        <is>
          <t xml:space="preserve">4</t>
        </is>
      </c>
      <c r="S363" t="inlineStr">
        <is>
          <t xml:space="preserve">Y</t>
        </is>
      </c>
      <c r="T363"/>
    </row>
    <row r="364">
      <c r="A364" t="inlineStr">
        <is>
          <t xml:space="preserve">IDL-112379445</t>
        </is>
      </c>
      <c r="B364" t="inlineStr">
        <is>
          <t xml:space="preserve">Flat / apartment in Avenida Pablo Ruiz Picasso Nn, San Pedro Pueblo, Marbella</t>
        </is>
      </c>
      <c r="C364" t="inlineStr">
        <is>
          <t xml:space="preserve">Marbella</t>
        </is>
      </c>
      <c r="D364">
        <v>923700</v>
      </c>
      <c r="E364" t="inlineStr">
        <is>
          <t xml:space="preserve">130.00</t>
        </is>
      </c>
      <c r="F364">
        <v>7105.3846153846</v>
      </c>
      <c r="G364">
        <f>IFERROR(INDEX(04_Area_Stats!$D$5:$D$999,MATCH(C364,04_Area_Stats!$A$5:$A$999,0)),"")</f>
      </c>
      <c r="H364">
        <f>IFERROR(ROUND(D364*(03_Assumptions!$B$7+03_Assumptions!$B$8),0),"")</f>
      </c>
      <c r="I364">
        <f>IFERROR(ROUND(E364*G364*03_Assumptions!$B$38-D364-H364,0),"")</f>
      </c>
      <c r="J364"/>
      <c r="K364">
        <f>IFERROR(D364+H364+IF(J364="",MAX(I364,0),J364),"")</f>
      </c>
      <c r="L364">
        <f>IFERROR(K364/E364,"")</f>
      </c>
      <c r="M364">
        <f>IFERROR(ROUND(E364*G364-K364,0),"")</f>
      </c>
      <c r="N364">
        <f>IFERROR(M364/K364,"")</f>
      </c>
      <c r="O364"/>
      <c r="P364"/>
      <c r="Q364"/>
      <c r="R364" t="inlineStr">
        <is>
          <t xml:space="preserve">4</t>
        </is>
      </c>
      <c r="S364" t="inlineStr">
        <is>
          <t xml:space="preserve">Y</t>
        </is>
      </c>
      <c r="T364"/>
    </row>
    <row r="365">
      <c r="A365" t="inlineStr">
        <is>
          <t xml:space="preserve">IDL-112390468</t>
        </is>
      </c>
      <c r="B365" t="inlineStr">
        <is>
          <t xml:space="preserve">Penthouse in Playa de los Boliches, Fuengirola</t>
        </is>
      </c>
      <c r="C365" t="inlineStr">
        <is>
          <t xml:space="preserve">Fuengirola</t>
        </is>
      </c>
      <c r="D365">
        <v>1275000</v>
      </c>
      <c r="E365" t="inlineStr">
        <is>
          <t xml:space="preserve">141.00</t>
        </is>
      </c>
      <c r="F365">
        <v>9042.5531914894</v>
      </c>
      <c r="G365">
        <f>IFERROR(INDEX(04_Area_Stats!$D$5:$D$999,MATCH(C365,04_Area_Stats!$A$5:$A$999,0)),"")</f>
      </c>
      <c r="H365">
        <f>IFERROR(ROUND(D365*(03_Assumptions!$B$7+03_Assumptions!$B$8),0),"")</f>
      </c>
      <c r="I365">
        <f>IFERROR(ROUND(E365*G365*03_Assumptions!$B$38-D365-H365,0),"")</f>
      </c>
      <c r="J365"/>
      <c r="K365">
        <f>IFERROR(D365+H365+IF(J365="",MAX(I365,0),J365),"")</f>
      </c>
      <c r="L365">
        <f>IFERROR(K365/E365,"")</f>
      </c>
      <c r="M365">
        <f>IFERROR(ROUND(E365*G365-K365,0),"")</f>
      </c>
      <c r="N365">
        <f>IFERROR(M365/K365,"")</f>
      </c>
      <c r="O365"/>
      <c r="P365"/>
      <c r="Q365"/>
      <c r="R365" t="inlineStr">
        <is>
          <t xml:space="preserve">12</t>
        </is>
      </c>
      <c r="S365" t="inlineStr">
        <is>
          <t xml:space="preserve">Y</t>
        </is>
      </c>
      <c r="T365"/>
    </row>
    <row r="366">
      <c r="A366" t="inlineStr">
        <is>
          <t xml:space="preserve">YAE-jht::real-estate::50080-112358013</t>
        </is>
      </c>
      <c r="B366" t="inlineStr">
        <is>
          <t xml:space="preserve">Dúplex en venta, Los Naranjos en Nueva Andalucía en Marbella</t>
        </is>
      </c>
      <c r="C366" t="inlineStr">
        <is>
          <t xml:space="preserve">Marbella</t>
        </is>
      </c>
      <c r="D366">
        <v>1695000</v>
      </c>
      <c r="E366" t="inlineStr">
        <is>
          <t xml:space="preserve">129.00</t>
        </is>
      </c>
      <c r="F366">
        <v>13139.534883721</v>
      </c>
      <c r="G366">
        <f>IFERROR(INDEX(04_Area_Stats!$D$5:$D$999,MATCH(C366,04_Area_Stats!$A$5:$A$999,0)),"")</f>
      </c>
      <c r="H366">
        <f>IFERROR(ROUND(D366*(03_Assumptions!$B$7+03_Assumptions!$B$8),0),"")</f>
      </c>
      <c r="I366">
        <f>IFERROR(ROUND(E366*G366*03_Assumptions!$B$38-D366-H366,0),"")</f>
      </c>
      <c r="J366"/>
      <c r="K366">
        <f>IFERROR(D366+H366+IF(J366="",MAX(I366,0),J366),"")</f>
      </c>
      <c r="L366">
        <f>IFERROR(K366/E366,"")</f>
      </c>
      <c r="M366">
        <f>IFERROR(ROUND(E366*G366-K366,0),"")</f>
      </c>
      <c r="N366">
        <f>IFERROR(M366/K366,"")</f>
      </c>
      <c r="O366"/>
      <c r="P366"/>
      <c r="Q366"/>
      <c r="R366"/>
      <c r="S366" t="inlineStr">
        <is>
          <t xml:space="preserve">Y</t>
        </is>
      </c>
      <c r="T366" t="inlineStr">
        <is>
          <t xml:space="preserve">Renovated</t>
        </is>
      </c>
    </row>
    <row r="367">
      <c r="A367" t="inlineStr">
        <is>
          <t xml:space="preserve">YAE-jht::real-estate::85758-112358011</t>
        </is>
      </c>
      <c r="B367" t="inlineStr">
        <is>
          <t xml:space="preserve">Dúplex en venta, Los Naranjos en Nueva Andalucía en Marbella</t>
        </is>
      </c>
      <c r="C367" t="inlineStr">
        <is>
          <t xml:space="preserve">Marbella</t>
        </is>
      </c>
      <c r="D367">
        <v>1695000</v>
      </c>
      <c r="E367" t="inlineStr">
        <is>
          <t xml:space="preserve">129.00</t>
        </is>
      </c>
      <c r="F367">
        <v>13139.534883721</v>
      </c>
      <c r="G367">
        <f>IFERROR(INDEX(04_Area_Stats!$D$5:$D$999,MATCH(C367,04_Area_Stats!$A$5:$A$999,0)),"")</f>
      </c>
      <c r="H367">
        <f>IFERROR(ROUND(D367*(03_Assumptions!$B$7+03_Assumptions!$B$8),0),"")</f>
      </c>
      <c r="I367">
        <f>IFERROR(ROUND(E367*G367*03_Assumptions!$B$38-D367-H367,0),"")</f>
      </c>
      <c r="J367"/>
      <c r="K367">
        <f>IFERROR(D367+H367+IF(J367="",MAX(I367,0),J367),"")</f>
      </c>
      <c r="L367">
        <f>IFERROR(K367/E367,"")</f>
      </c>
      <c r="M367">
        <f>IFERROR(ROUND(E367*G367-K367,0),"")</f>
      </c>
      <c r="N367">
        <f>IFERROR(M367/K367,"")</f>
      </c>
      <c r="O367"/>
      <c r="P367"/>
      <c r="Q367"/>
      <c r="R367" t="inlineStr">
        <is>
          <t xml:space="preserve">Ático</t>
        </is>
      </c>
      <c r="S367" t="inlineStr">
        <is>
          <t xml:space="preserve">Y</t>
        </is>
      </c>
      <c r="T367"/>
    </row>
    <row r="368">
      <c r="A368" t="inlineStr">
        <is>
          <t xml:space="preserve">HTC-37172000000619</t>
        </is>
      </c>
      <c r="B368" t="inlineStr">
        <is>
          <t xml:space="preserve">Dúplex en Playa de la Fontanilla. Exclusivo dúplex renovado con garaje y trastero en marbella hous</t>
        </is>
      </c>
      <c r="C368" t="inlineStr">
        <is>
          <t xml:space="preserve">Marbella</t>
        </is>
      </c>
      <c r="D368">
        <v>850000</v>
      </c>
      <c r="E368" t="inlineStr">
        <is>
          <t xml:space="preserve">128.00</t>
        </is>
      </c>
      <c r="F368">
        <v>6640.625</v>
      </c>
      <c r="G368">
        <f>IFERROR(INDEX(04_Area_Stats!$D$5:$D$999,MATCH(C368,04_Area_Stats!$A$5:$A$999,0)),"")</f>
      </c>
      <c r="H368">
        <f>IFERROR(ROUND(D368*(03_Assumptions!$B$7+03_Assumptions!$B$8),0),"")</f>
      </c>
      <c r="I368">
        <f>IFERROR(ROUND(E368*G368*03_Assumptions!$B$38-D368-H368,0),"")</f>
      </c>
      <c r="J368"/>
      <c r="K368">
        <f>IFERROR(D368+H368+IF(J368="",MAX(I368,0),J368),"")</f>
      </c>
      <c r="L368">
        <f>IFERROR(K368/E368,"")</f>
      </c>
      <c r="M368">
        <f>IFERROR(ROUND(E368*G368-K368,0),"")</f>
      </c>
      <c r="N368">
        <f>IFERROR(M368/K368,"")</f>
      </c>
      <c r="O368"/>
      <c r="P368"/>
      <c r="Q368"/>
      <c r="R368"/>
      <c r="S368"/>
      <c r="T368"/>
    </row>
    <row r="369">
      <c r="A369" t="inlineStr">
        <is>
          <t xml:space="preserve">HTC-23972000001899</t>
        </is>
      </c>
      <c r="B369" t="inlineStr">
        <is>
          <t xml:space="preserve">Planta baja en La Carolina - Guadalpín. Apartamento en costa nagüeles, milla de oro</t>
        </is>
      </c>
      <c r="C369" t="inlineStr">
        <is>
          <t xml:space="preserve">Marbella</t>
        </is>
      </c>
      <c r="D369">
        <v>639000</v>
      </c>
      <c r="E369" t="inlineStr">
        <is>
          <t xml:space="preserve">128.00</t>
        </is>
      </c>
      <c r="F369">
        <v>4992.1875</v>
      </c>
      <c r="G369">
        <f>IFERROR(INDEX(04_Area_Stats!$D$5:$D$999,MATCH(C369,04_Area_Stats!$A$5:$A$999,0)),"")</f>
      </c>
      <c r="H369">
        <f>IFERROR(ROUND(D369*(03_Assumptions!$B$7+03_Assumptions!$B$8),0),"")</f>
      </c>
      <c r="I369">
        <f>IFERROR(ROUND(E369*G369*03_Assumptions!$B$38-D369-H369,0),"")</f>
      </c>
      <c r="J369"/>
      <c r="K369">
        <f>IFERROR(D369+H369+IF(J369="",MAX(I369,0),J369),"")</f>
      </c>
      <c r="L369">
        <f>IFERROR(K369/E369,"")</f>
      </c>
      <c r="M369">
        <f>IFERROR(ROUND(E369*G369-K369,0),"")</f>
      </c>
      <c r="N369">
        <f>IFERROR(M369/K369,"")</f>
      </c>
      <c r="O369"/>
      <c r="P369"/>
      <c r="Q369"/>
      <c r="R369" t="inlineStr">
        <is>
          <t xml:space="preserve">0</t>
        </is>
      </c>
      <c r="S369"/>
      <c r="T369"/>
    </row>
    <row r="370">
      <c r="A370" t="inlineStr">
        <is>
          <t xml:space="preserve">HTC-23979000001214</t>
        </is>
      </c>
      <c r="B370" t="inlineStr">
        <is>
          <t xml:space="preserve">Apartamento en La Carolina - Guadalpín. Exclusivo apartamento en primera línea de playa cerca de puerto</t>
        </is>
      </c>
      <c r="C370" t="inlineStr">
        <is>
          <t xml:space="preserve">Marbella</t>
        </is>
      </c>
      <c r="D370">
        <v>950000</v>
      </c>
      <c r="E370" t="inlineStr">
        <is>
          <t xml:space="preserve">128.00</t>
        </is>
      </c>
      <c r="F370">
        <v>7421.875</v>
      </c>
      <c r="G370">
        <f>IFERROR(INDEX(04_Area_Stats!$D$5:$D$999,MATCH(C370,04_Area_Stats!$A$5:$A$999,0)),"")</f>
      </c>
      <c r="H370">
        <f>IFERROR(ROUND(D370*(03_Assumptions!$B$7+03_Assumptions!$B$8),0),"")</f>
      </c>
      <c r="I370">
        <f>IFERROR(ROUND(E370*G370*03_Assumptions!$B$38-D370-H370,0),"")</f>
      </c>
      <c r="J370"/>
      <c r="K370">
        <f>IFERROR(D370+H370+IF(J370="",MAX(I370,0),J370),"")</f>
      </c>
      <c r="L370">
        <f>IFERROR(K370/E370,"")</f>
      </c>
      <c r="M370">
        <f>IFERROR(ROUND(E370*G370-K370,0),"")</f>
      </c>
      <c r="N370">
        <f>IFERROR(M370/K370,"")</f>
      </c>
      <c r="O370"/>
      <c r="P370"/>
      <c r="Q370"/>
      <c r="R370"/>
      <c r="S370"/>
      <c r="T370"/>
    </row>
    <row r="371">
      <c r="A371" t="inlineStr">
        <is>
          <t xml:space="preserve">HTC-23526000001033</t>
        </is>
      </c>
      <c r="B371" t="inlineStr">
        <is>
          <t xml:space="preserve">Apartamento en Nueva Alcántara. Impresionante apartamento cerca de la playa en san pedro de alcá</t>
        </is>
      </c>
      <c r="C371" t="inlineStr">
        <is>
          <t xml:space="preserve">Marbella</t>
        </is>
      </c>
      <c r="D371">
        <v>990000</v>
      </c>
      <c r="E371" t="inlineStr">
        <is>
          <t xml:space="preserve">128.00</t>
        </is>
      </c>
      <c r="F371">
        <v>7734.375</v>
      </c>
      <c r="G371">
        <f>IFERROR(INDEX(04_Area_Stats!$D$5:$D$999,MATCH(C371,04_Area_Stats!$A$5:$A$999,0)),"")</f>
      </c>
      <c r="H371">
        <f>IFERROR(ROUND(D371*(03_Assumptions!$B$7+03_Assumptions!$B$8),0),"")</f>
      </c>
      <c r="I371">
        <f>IFERROR(ROUND(E371*G371*03_Assumptions!$B$38-D371-H371,0),"")</f>
      </c>
      <c r="J371"/>
      <c r="K371">
        <f>IFERROR(D371+H371+IF(J371="",MAX(I371,0),J371),"")</f>
      </c>
      <c r="L371">
        <f>IFERROR(K371/E371,"")</f>
      </c>
      <c r="M371">
        <f>IFERROR(ROUND(E371*G371-K371,0),"")</f>
      </c>
      <c r="N371">
        <f>IFERROR(M371/K371,"")</f>
      </c>
      <c r="O371"/>
      <c r="P371"/>
      <c r="Q371"/>
      <c r="R371"/>
      <c r="S371"/>
      <c r="T371"/>
    </row>
    <row r="372">
      <c r="A372" t="inlineStr">
        <is>
          <t xml:space="preserve">YAE-jht::real-estate::42724-112388384</t>
        </is>
      </c>
      <c r="B372" t="inlineStr">
        <is>
          <t xml:space="preserve">Piso en venta en calle Rio Duero, Puerto Banús en Nueva Andalucía en Marbella</t>
        </is>
      </c>
      <c r="C372" t="inlineStr">
        <is>
          <t xml:space="preserve">Marbella</t>
        </is>
      </c>
      <c r="D372">
        <v>372500</v>
      </c>
      <c r="E372" t="inlineStr">
        <is>
          <t xml:space="preserve">128.00</t>
        </is>
      </c>
      <c r="F372">
        <v>2910.15625</v>
      </c>
      <c r="G372">
        <f>IFERROR(INDEX(04_Area_Stats!$D$5:$D$999,MATCH(C372,04_Area_Stats!$A$5:$A$999,0)),"")</f>
      </c>
      <c r="H372">
        <f>IFERROR(ROUND(D372*(03_Assumptions!$B$7+03_Assumptions!$B$8),0),"")</f>
      </c>
      <c r="I372">
        <f>IFERROR(ROUND(E372*G372*03_Assumptions!$B$38-D372-H372,0),"")</f>
      </c>
      <c r="J372"/>
      <c r="K372">
        <f>IFERROR(D372+H372+IF(J372="",MAX(I372,0),J372),"")</f>
      </c>
      <c r="L372">
        <f>IFERROR(K372/E372,"")</f>
      </c>
      <c r="M372">
        <f>IFERROR(ROUND(E372*G372-K372,0),"")</f>
      </c>
      <c r="N372">
        <f>IFERROR(M372/K372,"")</f>
      </c>
      <c r="O372"/>
      <c r="P372"/>
      <c r="Q372"/>
      <c r="R372"/>
      <c r="S372" t="inlineStr">
        <is>
          <t xml:space="preserve">Y</t>
        </is>
      </c>
      <c r="T372"/>
    </row>
    <row r="373">
      <c r="A373" t="inlineStr">
        <is>
          <t xml:space="preserve">YAE-jht::real-estate::43605-112379699</t>
        </is>
      </c>
      <c r="B373" t="inlineStr">
        <is>
          <t xml:space="preserve">Dúplex en venta en calle Camilo José Cela, Playa de la Fontanilla en Marbella Pueblo en Marbella</t>
        </is>
      </c>
      <c r="C373" t="inlineStr">
        <is>
          <t xml:space="preserve">Marbella</t>
        </is>
      </c>
      <c r="D373">
        <v>750000</v>
      </c>
      <c r="E373" t="inlineStr">
        <is>
          <t xml:space="preserve">128.00</t>
        </is>
      </c>
      <c r="F373">
        <v>5859.375</v>
      </c>
      <c r="G373">
        <f>IFERROR(INDEX(04_Area_Stats!$D$5:$D$999,MATCH(C373,04_Area_Stats!$A$5:$A$999,0)),"")</f>
      </c>
      <c r="H373">
        <f>IFERROR(ROUND(D373*(03_Assumptions!$B$7+03_Assumptions!$B$8),0),"")</f>
      </c>
      <c r="I373">
        <f>IFERROR(ROUND(E373*G373*03_Assumptions!$B$38-D373-H373,0),"")</f>
      </c>
      <c r="J373"/>
      <c r="K373">
        <f>IFERROR(D373+H373+IF(J373="",MAX(I373,0),J373),"")</f>
      </c>
      <c r="L373">
        <f>IFERROR(K373/E373,"")</f>
      </c>
      <c r="M373">
        <f>IFERROR(ROUND(E373*G373-K373,0),"")</f>
      </c>
      <c r="N373">
        <f>IFERROR(M373/K373,"")</f>
      </c>
      <c r="O373"/>
      <c r="P373"/>
      <c r="Q373"/>
      <c r="R373" t="inlineStr">
        <is>
          <t xml:space="preserve">2</t>
        </is>
      </c>
      <c r="S373"/>
      <c r="T373"/>
    </row>
    <row r="374">
      <c r="A374" t="inlineStr">
        <is>
          <t xml:space="preserve">HTC-53122000000006</t>
        </is>
      </c>
      <c r="B374" t="inlineStr">
        <is>
          <t xml:space="preserve">Apartamento en Avenida de barcelona 4. Piso reformado buena ubicación</t>
        </is>
      </c>
      <c r="C374" t="inlineStr">
        <is>
          <t xml:space="preserve">Marbella</t>
        </is>
      </c>
      <c r="D374">
        <v>550000</v>
      </c>
      <c r="E374" t="inlineStr">
        <is>
          <t xml:space="preserve">127.00</t>
        </is>
      </c>
      <c r="F374">
        <v>4330.7086614173</v>
      </c>
      <c r="G374">
        <f>IFERROR(INDEX(04_Area_Stats!$D$5:$D$999,MATCH(C374,04_Area_Stats!$A$5:$A$999,0)),"")</f>
      </c>
      <c r="H374">
        <f>IFERROR(ROUND(D374*(03_Assumptions!$B$7+03_Assumptions!$B$8),0),"")</f>
      </c>
      <c r="I374">
        <f>IFERROR(ROUND(E374*G374*03_Assumptions!$B$38-D374-H374,0),"")</f>
      </c>
      <c r="J374"/>
      <c r="K374">
        <f>IFERROR(D374+H374+IF(J374="",MAX(I374,0),J374),"")</f>
      </c>
      <c r="L374">
        <f>IFERROR(K374/E374,"")</f>
      </c>
      <c r="M374">
        <f>IFERROR(ROUND(E374*G374-K374,0),"")</f>
      </c>
      <c r="N374">
        <f>IFERROR(M374/K374,"")</f>
      </c>
      <c r="O374"/>
      <c r="P374"/>
      <c r="Q374"/>
      <c r="R374"/>
      <c r="S374"/>
      <c r="T374"/>
    </row>
    <row r="375">
      <c r="A375" t="inlineStr">
        <is>
          <t xml:space="preserve">HTC-24716000006021</t>
        </is>
      </c>
      <c r="B375" t="inlineStr">
        <is>
          <t xml:space="preserve">Apartamento Calle pepe carleton #planta 2. Seafront luxury apartment in the golden mile of marbella</t>
        </is>
      </c>
      <c r="C375" t="inlineStr">
        <is>
          <t xml:space="preserve">Marbella</t>
        </is>
      </c>
      <c r="D375">
        <v>1210000</v>
      </c>
      <c r="E375" t="inlineStr">
        <is>
          <t xml:space="preserve">127.00</t>
        </is>
      </c>
      <c r="F375">
        <v>9527.5590551181</v>
      </c>
      <c r="G375">
        <f>IFERROR(INDEX(04_Area_Stats!$D$5:$D$999,MATCH(C375,04_Area_Stats!$A$5:$A$999,0)),"")</f>
      </c>
      <c r="H375">
        <f>IFERROR(ROUND(D375*(03_Assumptions!$B$7+03_Assumptions!$B$8),0),"")</f>
      </c>
      <c r="I375">
        <f>IFERROR(ROUND(E375*G375*03_Assumptions!$B$38-D375-H375,0),"")</f>
      </c>
      <c r="J375"/>
      <c r="K375">
        <f>IFERROR(D375+H375+IF(J375="",MAX(I375,0),J375),"")</f>
      </c>
      <c r="L375">
        <f>IFERROR(K375/E375,"")</f>
      </c>
      <c r="M375">
        <f>IFERROR(ROUND(E375*G375-K375,0),"")</f>
      </c>
      <c r="N375">
        <f>IFERROR(M375/K375,"")</f>
      </c>
      <c r="O375"/>
      <c r="P375"/>
      <c r="Q375"/>
      <c r="R375" t="inlineStr">
        <is>
          <t xml:space="preserve">2</t>
        </is>
      </c>
      <c r="S375"/>
      <c r="T375"/>
    </row>
    <row r="376">
      <c r="A376" t="inlineStr">
        <is>
          <t xml:space="preserve">HTC-15492000004859</t>
        </is>
      </c>
      <c r="B376" t="inlineStr">
        <is>
          <t xml:space="preserve">Piso en Río Real. Marbellapiso</t>
        </is>
      </c>
      <c r="C376" t="inlineStr">
        <is>
          <t xml:space="preserve">Marbella</t>
        </is>
      </c>
      <c r="D376">
        <v>429000</v>
      </c>
      <c r="E376" t="inlineStr">
        <is>
          <t xml:space="preserve">127.00</t>
        </is>
      </c>
      <c r="F376">
        <v>3377.9527559055</v>
      </c>
      <c r="G376">
        <f>IFERROR(INDEX(04_Area_Stats!$D$5:$D$999,MATCH(C376,04_Area_Stats!$A$5:$A$999,0)),"")</f>
      </c>
      <c r="H376">
        <f>IFERROR(ROUND(D376*(03_Assumptions!$B$7+03_Assumptions!$B$8),0),"")</f>
      </c>
      <c r="I376">
        <f>IFERROR(ROUND(E376*G376*03_Assumptions!$B$38-D376-H376,0),"")</f>
      </c>
      <c r="J376"/>
      <c r="K376">
        <f>IFERROR(D376+H376+IF(J376="",MAX(I376,0),J376),"")</f>
      </c>
      <c r="L376">
        <f>IFERROR(K376/E376,"")</f>
      </c>
      <c r="M376">
        <f>IFERROR(ROUND(E376*G376-K376,0),"")</f>
      </c>
      <c r="N376">
        <f>IFERROR(M376/K376,"")</f>
      </c>
      <c r="O376"/>
      <c r="P376"/>
      <c r="Q376"/>
      <c r="R376" t="inlineStr">
        <is>
          <t xml:space="preserve">0</t>
        </is>
      </c>
      <c r="S376"/>
      <c r="T376"/>
    </row>
    <row r="377">
      <c r="A377" t="inlineStr">
        <is>
          <t xml:space="preserve">YAE-jht::real-estate::42996-112380563</t>
        </is>
      </c>
      <c r="B377" t="inlineStr">
        <is>
          <t xml:space="preserve">Ático en venta en urbanización Lugar Real de Zaragoza, Real de Zaragoza en Elviria-Cabopino en Marbella</t>
        </is>
      </c>
      <c r="C377" t="inlineStr">
        <is>
          <t xml:space="preserve">Marbella</t>
        </is>
      </c>
      <c r="D377">
        <v>1300000</v>
      </c>
      <c r="E377" t="inlineStr">
        <is>
          <t xml:space="preserve">127.00</t>
        </is>
      </c>
      <c r="F377">
        <v>10236.220472441</v>
      </c>
      <c r="G377">
        <f>IFERROR(INDEX(04_Area_Stats!$D$5:$D$999,MATCH(C377,04_Area_Stats!$A$5:$A$999,0)),"")</f>
      </c>
      <c r="H377">
        <f>IFERROR(ROUND(D377*(03_Assumptions!$B$7+03_Assumptions!$B$8),0),"")</f>
      </c>
      <c r="I377">
        <f>IFERROR(ROUND(E377*G377*03_Assumptions!$B$38-D377-H377,0),"")</f>
      </c>
      <c r="J377"/>
      <c r="K377">
        <f>IFERROR(D377+H377+IF(J377="",MAX(I377,0),J377),"")</f>
      </c>
      <c r="L377">
        <f>IFERROR(K377/E377,"")</f>
      </c>
      <c r="M377">
        <f>IFERROR(ROUND(E377*G377-K377,0),"")</f>
      </c>
      <c r="N377">
        <f>IFERROR(M377/K377,"")</f>
      </c>
      <c r="O377"/>
      <c r="P377"/>
      <c r="Q377"/>
      <c r="R377"/>
      <c r="S377"/>
      <c r="T377"/>
    </row>
    <row r="378">
      <c r="A378" t="inlineStr">
        <is>
          <t xml:space="preserve">IDL-112399849</t>
        </is>
      </c>
      <c r="B378" t="inlineStr">
        <is>
          <t xml:space="preserve">Flat / apartment in Las Gaviotas, Fuengirola</t>
        </is>
      </c>
      <c r="C378" t="inlineStr">
        <is>
          <t xml:space="preserve">Fuengirola</t>
        </is>
      </c>
      <c r="D378">
        <v>470000</v>
      </c>
      <c r="E378" t="inlineStr">
        <is>
          <t xml:space="preserve">138.00</t>
        </is>
      </c>
      <c r="F378">
        <v>3405.7971014493</v>
      </c>
      <c r="G378">
        <f>IFERROR(INDEX(04_Area_Stats!$D$5:$D$999,MATCH(C378,04_Area_Stats!$A$5:$A$999,0)),"")</f>
      </c>
      <c r="H378">
        <f>IFERROR(ROUND(D378*(03_Assumptions!$B$7+03_Assumptions!$B$8),0),"")</f>
      </c>
      <c r="I378">
        <f>IFERROR(ROUND(E378*G378*03_Assumptions!$B$38-D378-H378,0),"")</f>
      </c>
      <c r="J378"/>
      <c r="K378">
        <f>IFERROR(D378+H378+IF(J378="",MAX(I378,0),J378),"")</f>
      </c>
      <c r="L378">
        <f>IFERROR(K378/E378,"")</f>
      </c>
      <c r="M378">
        <f>IFERROR(ROUND(E378*G378-K378,0),"")</f>
      </c>
      <c r="N378">
        <f>IFERROR(M378/K378,"")</f>
      </c>
      <c r="O378"/>
      <c r="P378"/>
      <c r="Q378"/>
      <c r="R378" t="inlineStr">
        <is>
          <t xml:space="preserve">bj</t>
        </is>
      </c>
      <c r="S378" t="inlineStr">
        <is>
          <t xml:space="preserve">Y</t>
        </is>
      </c>
      <c r="T378"/>
    </row>
    <row r="379">
      <c r="A379" t="inlineStr">
        <is>
          <t xml:space="preserve">IDL-112399891</t>
        </is>
      </c>
      <c r="B379" t="inlineStr">
        <is>
          <t xml:space="preserve">Flat / apartment in Avenida Fuengirola, 1, Las Gaviotas, Fuengirola</t>
        </is>
      </c>
      <c r="C379" t="inlineStr">
        <is>
          <t xml:space="preserve">Fuengirola</t>
        </is>
      </c>
      <c r="D379">
        <v>460000</v>
      </c>
      <c r="E379" t="inlineStr">
        <is>
          <t xml:space="preserve">138.00</t>
        </is>
      </c>
      <c r="F379">
        <v>3333.3333333333</v>
      </c>
      <c r="G379">
        <f>IFERROR(INDEX(04_Area_Stats!$D$5:$D$999,MATCH(C379,04_Area_Stats!$A$5:$A$999,0)),"")</f>
      </c>
      <c r="H379">
        <f>IFERROR(ROUND(D379*(03_Assumptions!$B$7+03_Assumptions!$B$8),0),"")</f>
      </c>
      <c r="I379">
        <f>IFERROR(ROUND(E379*G379*03_Assumptions!$B$38-D379-H379,0),"")</f>
      </c>
      <c r="J379"/>
      <c r="K379">
        <f>IFERROR(D379+H379+IF(J379="",MAX(I379,0),J379),"")</f>
      </c>
      <c r="L379">
        <f>IFERROR(K379/E379,"")</f>
      </c>
      <c r="M379">
        <f>IFERROR(ROUND(E379*G379-K379,0),"")</f>
      </c>
      <c r="N379">
        <f>IFERROR(M379/K379,"")</f>
      </c>
      <c r="O379"/>
      <c r="P379"/>
      <c r="Q379"/>
      <c r="R379" t="inlineStr">
        <is>
          <t xml:space="preserve">bj</t>
        </is>
      </c>
      <c r="S379" t="inlineStr">
        <is>
          <t xml:space="preserve">Y</t>
        </is>
      </c>
      <c r="T379"/>
    </row>
    <row r="380">
      <c r="A380" t="inlineStr">
        <is>
          <t xml:space="preserve">YAE-jht::real-estate::48157-112399892</t>
        </is>
      </c>
      <c r="B380" t="inlineStr">
        <is>
          <t xml:space="preserve">Piso en venta, Las Gaviotas en Fuengirola</t>
        </is>
      </c>
      <c r="C380" t="inlineStr">
        <is>
          <t xml:space="preserve">Fuengirola</t>
        </is>
      </c>
      <c r="D380">
        <v>490000</v>
      </c>
      <c r="E380" t="inlineStr">
        <is>
          <t xml:space="preserve">138.00</t>
        </is>
      </c>
      <c r="F380">
        <v>3550.7246376812</v>
      </c>
      <c r="G380">
        <f>IFERROR(INDEX(04_Area_Stats!$D$5:$D$999,MATCH(C380,04_Area_Stats!$A$5:$A$999,0)),"")</f>
      </c>
      <c r="H380">
        <f>IFERROR(ROUND(D380*(03_Assumptions!$B$7+03_Assumptions!$B$8),0),"")</f>
      </c>
      <c r="I380">
        <f>IFERROR(ROUND(E380*G380*03_Assumptions!$B$38-D380-H380,0),"")</f>
      </c>
      <c r="J380"/>
      <c r="K380">
        <f>IFERROR(D380+H380+IF(J380="",MAX(I380,0),J380),"")</f>
      </c>
      <c r="L380">
        <f>IFERROR(K380/E380,"")</f>
      </c>
      <c r="M380">
        <f>IFERROR(ROUND(E380*G380-K380,0),"")</f>
      </c>
      <c r="N380">
        <f>IFERROR(M380/K380,"")</f>
      </c>
      <c r="O380"/>
      <c r="P380"/>
      <c r="Q380"/>
      <c r="R380"/>
      <c r="S380"/>
      <c r="T380"/>
    </row>
    <row r="381">
      <c r="A381" t="inlineStr">
        <is>
          <t xml:space="preserve">HTC-34402000007479</t>
        </is>
      </c>
      <c r="B381" t="inlineStr">
        <is>
          <t xml:space="preserve">Apartamento en Nueva Andalucía centro</t>
        </is>
      </c>
      <c r="C381" t="inlineStr">
        <is>
          <t xml:space="preserve">Marbella</t>
        </is>
      </c>
      <c r="D381">
        <v>680000</v>
      </c>
      <c r="E381" t="inlineStr">
        <is>
          <t xml:space="preserve">126.00</t>
        </is>
      </c>
      <c r="F381">
        <v>5396.8253968254</v>
      </c>
      <c r="G381">
        <f>IFERROR(INDEX(04_Area_Stats!$D$5:$D$999,MATCH(C381,04_Area_Stats!$A$5:$A$999,0)),"")</f>
      </c>
      <c r="H381">
        <f>IFERROR(ROUND(D381*(03_Assumptions!$B$7+03_Assumptions!$B$8),0),"")</f>
      </c>
      <c r="I381">
        <f>IFERROR(ROUND(E381*G381*03_Assumptions!$B$38-D381-H381,0),"")</f>
      </c>
      <c r="J381"/>
      <c r="K381">
        <f>IFERROR(D381+H381+IF(J381="",MAX(I381,0),J381),"")</f>
      </c>
      <c r="L381">
        <f>IFERROR(K381/E381,"")</f>
      </c>
      <c r="M381">
        <f>IFERROR(ROUND(E381*G381-K381,0),"")</f>
      </c>
      <c r="N381">
        <f>IFERROR(M381/K381,"")</f>
      </c>
      <c r="O381"/>
      <c r="P381"/>
      <c r="Q381"/>
      <c r="R381"/>
      <c r="S381"/>
      <c r="T381"/>
    </row>
    <row r="382">
      <c r="A382" t="inlineStr">
        <is>
          <t xml:space="preserve">YAE-jht::real-estate::42813-112368124</t>
        </is>
      </c>
      <c r="B382" t="inlineStr">
        <is>
          <t xml:space="preserve">Dúplex en venta en calle Arriate, La Dama de Noche-La Alzambra en Nueva Andalucía en Marbella</t>
        </is>
      </c>
      <c r="C382" t="inlineStr">
        <is>
          <t xml:space="preserve">Marbella</t>
        </is>
      </c>
      <c r="D382">
        <v>540000</v>
      </c>
      <c r="E382" t="inlineStr">
        <is>
          <t xml:space="preserve">126.00</t>
        </is>
      </c>
      <c r="F382">
        <v>4285.7142857143</v>
      </c>
      <c r="G382">
        <f>IFERROR(INDEX(04_Area_Stats!$D$5:$D$999,MATCH(C382,04_Area_Stats!$A$5:$A$999,0)),"")</f>
      </c>
      <c r="H382">
        <f>IFERROR(ROUND(D382*(03_Assumptions!$B$7+03_Assumptions!$B$8),0),"")</f>
      </c>
      <c r="I382">
        <f>IFERROR(ROUND(E382*G382*03_Assumptions!$B$38-D382-H382,0),"")</f>
      </c>
      <c r="J382"/>
      <c r="K382">
        <f>IFERROR(D382+H382+IF(J382="",MAX(I382,0),J382),"")</f>
      </c>
      <c r="L382">
        <f>IFERROR(K382/E382,"")</f>
      </c>
      <c r="M382">
        <f>IFERROR(ROUND(E382*G382-K382,0),"")</f>
      </c>
      <c r="N382">
        <f>IFERROR(M382/K382,"")</f>
      </c>
      <c r="O382"/>
      <c r="P382"/>
      <c r="Q382"/>
      <c r="R382"/>
      <c r="S382"/>
      <c r="T382"/>
    </row>
    <row r="383">
      <c r="A383" t="inlineStr">
        <is>
          <t xml:space="preserve">YAE-jht::real-estate::41709-112310456</t>
        </is>
      </c>
      <c r="B383" t="inlineStr">
        <is>
          <t xml:space="preserve">Piso en venta, La Carolina-Guadalpín en Nagüeles-Milla de Oro en Marbella</t>
        </is>
      </c>
      <c r="C383" t="inlineStr">
        <is>
          <t xml:space="preserve">Marbella</t>
        </is>
      </c>
      <c r="D383">
        <v>450000</v>
      </c>
      <c r="E383" t="inlineStr">
        <is>
          <t xml:space="preserve">126.00</t>
        </is>
      </c>
      <c r="F383">
        <v>3571.4285714286</v>
      </c>
      <c r="G383">
        <f>IFERROR(INDEX(04_Area_Stats!$D$5:$D$999,MATCH(C383,04_Area_Stats!$A$5:$A$999,0)),"")</f>
      </c>
      <c r="H383">
        <f>IFERROR(ROUND(D383*(03_Assumptions!$B$7+03_Assumptions!$B$8),0),"")</f>
      </c>
      <c r="I383">
        <f>IFERROR(ROUND(E383*G383*03_Assumptions!$B$38-D383-H383,0),"")</f>
      </c>
      <c r="J383"/>
      <c r="K383">
        <f>IFERROR(D383+H383+IF(J383="",MAX(I383,0),J383),"")</f>
      </c>
      <c r="L383">
        <f>IFERROR(K383/E383,"")</f>
      </c>
      <c r="M383">
        <f>IFERROR(ROUND(E383*G383-K383,0),"")</f>
      </c>
      <c r="N383">
        <f>IFERROR(M383/K383,"")</f>
      </c>
      <c r="O383"/>
      <c r="P383"/>
      <c r="Q383"/>
      <c r="R383" t="inlineStr">
        <is>
          <t xml:space="preserve">planta baja</t>
        </is>
      </c>
      <c r="S383"/>
      <c r="T383"/>
    </row>
    <row r="384">
      <c r="A384" t="inlineStr">
        <is>
          <t xml:space="preserve">YAE-jht::real-estate::68116-promo-21-112392268</t>
        </is>
      </c>
      <c r="B384" t="inlineStr">
        <is>
          <t xml:space="preserve">Piso en venta en calle Oriental, San Pedro Pueblo en San Pedro de Alcántara en Marbella</t>
        </is>
      </c>
      <c r="C384" t="inlineStr">
        <is>
          <t xml:space="preserve">Marbella</t>
        </is>
      </c>
      <c r="D384">
        <v>743814</v>
      </c>
      <c r="E384" t="inlineStr">
        <is>
          <t xml:space="preserve">126.00</t>
        </is>
      </c>
      <c r="F384">
        <v>5903.2857142857</v>
      </c>
      <c r="G384">
        <f>IFERROR(INDEX(04_Area_Stats!$D$5:$D$999,MATCH(C384,04_Area_Stats!$A$5:$A$999,0)),"")</f>
      </c>
      <c r="H384">
        <f>IFERROR(ROUND(D384*(03_Assumptions!$B$7+03_Assumptions!$B$8),0),"")</f>
      </c>
      <c r="I384">
        <f>IFERROR(ROUND(E384*G384*03_Assumptions!$B$38-D384-H384,0),"")</f>
      </c>
      <c r="J384"/>
      <c r="K384">
        <f>IFERROR(D384+H384+IF(J384="",MAX(I384,0),J384),"")</f>
      </c>
      <c r="L384">
        <f>IFERROR(K384/E384,"")</f>
      </c>
      <c r="M384">
        <f>IFERROR(ROUND(E384*G384-K384,0),"")</f>
      </c>
      <c r="N384">
        <f>IFERROR(M384/K384,"")</f>
      </c>
      <c r="O384"/>
      <c r="P384"/>
      <c r="Q384"/>
      <c r="R384"/>
      <c r="S384"/>
      <c r="T384" t="inlineStr">
        <is>
          <t xml:space="preserve">New build</t>
        </is>
      </c>
    </row>
    <row r="385">
      <c r="A385" t="inlineStr">
        <is>
          <t xml:space="preserve">IDL-112392268</t>
        </is>
      </c>
      <c r="B385" t="inlineStr">
        <is>
          <t xml:space="preserve">Flat / apartment in Avenida Oriental, 25, San Pedro Pueblo, Marbella</t>
        </is>
      </c>
      <c r="C385" t="inlineStr">
        <is>
          <t xml:space="preserve">Marbella</t>
        </is>
      </c>
      <c r="D385">
        <v>743814</v>
      </c>
      <c r="E385" t="inlineStr">
        <is>
          <t xml:space="preserve">126.00</t>
        </is>
      </c>
      <c r="F385">
        <v>5903.2857142857</v>
      </c>
      <c r="G385">
        <f>IFERROR(INDEX(04_Area_Stats!$D$5:$D$999,MATCH(C385,04_Area_Stats!$A$5:$A$999,0)),"")</f>
      </c>
      <c r="H385">
        <f>IFERROR(ROUND(D385*(03_Assumptions!$B$7+03_Assumptions!$B$8),0),"")</f>
      </c>
      <c r="I385">
        <f>IFERROR(ROUND(E385*G385*03_Assumptions!$B$38-D385-H385,0),"")</f>
      </c>
      <c r="J385"/>
      <c r="K385">
        <f>IFERROR(D385+H385+IF(J385="",MAX(I385,0),J385),"")</f>
      </c>
      <c r="L385">
        <f>IFERROR(K385/E385,"")</f>
      </c>
      <c r="M385">
        <f>IFERROR(ROUND(E385*G385-K385,0),"")</f>
      </c>
      <c r="N385">
        <f>IFERROR(M385/K385,"")</f>
      </c>
      <c r="O385"/>
      <c r="P385"/>
      <c r="Q385"/>
      <c r="R385" t="inlineStr">
        <is>
          <t xml:space="preserve">1</t>
        </is>
      </c>
      <c r="S385" t="inlineStr">
        <is>
          <t xml:space="preserve">Y</t>
        </is>
      </c>
      <c r="T385" t="inlineStr">
        <is>
          <t xml:space="preserve">New build</t>
        </is>
      </c>
    </row>
    <row r="386">
      <c r="A386" t="inlineStr">
        <is>
          <t xml:space="preserve">HTC-59665000000003</t>
        </is>
      </c>
      <c r="B386" t="inlineStr">
        <is>
          <t xml:space="preserve">Ático en Calle padre josé vera 2. Ático centro vistas frontales al mar</t>
        </is>
      </c>
      <c r="C386" t="inlineStr">
        <is>
          <t xml:space="preserve">Marbella</t>
        </is>
      </c>
      <c r="D386">
        <v>950000</v>
      </c>
      <c r="E386" t="inlineStr">
        <is>
          <t xml:space="preserve">125.00</t>
        </is>
      </c>
      <c r="F386">
        <v>7600</v>
      </c>
      <c r="G386">
        <f>IFERROR(INDEX(04_Area_Stats!$D$5:$D$999,MATCH(C386,04_Area_Stats!$A$5:$A$999,0)),"")</f>
      </c>
      <c r="H386">
        <f>IFERROR(ROUND(D386*(03_Assumptions!$B$7+03_Assumptions!$B$8),0),"")</f>
      </c>
      <c r="I386">
        <f>IFERROR(ROUND(E386*G386*03_Assumptions!$B$38-D386-H386,0),"")</f>
      </c>
      <c r="J386"/>
      <c r="K386">
        <f>IFERROR(D386+H386+IF(J386="",MAX(I386,0),J386),"")</f>
      </c>
      <c r="L386">
        <f>IFERROR(K386/E386,"")</f>
      </c>
      <c r="M386">
        <f>IFERROR(ROUND(E386*G386-K386,0),"")</f>
      </c>
      <c r="N386">
        <f>IFERROR(M386/K386,"")</f>
      </c>
      <c r="O386"/>
      <c r="P386"/>
      <c r="Q386"/>
      <c r="R386"/>
      <c r="S386"/>
      <c r="T386"/>
    </row>
    <row r="387">
      <c r="A387" t="inlineStr">
        <is>
          <t xml:space="preserve">YAE-jht::real-estate::48654-112370418</t>
        </is>
      </c>
      <c r="B387" t="inlineStr">
        <is>
          <t xml:space="preserve">Ático en venta, Río Real en Rio Real-Los Monteros en Marbella</t>
        </is>
      </c>
      <c r="C387" t="inlineStr">
        <is>
          <t xml:space="preserve">Marbella</t>
        </is>
      </c>
      <c r="D387">
        <v>698000</v>
      </c>
      <c r="E387" t="inlineStr">
        <is>
          <t xml:space="preserve">125.00</t>
        </is>
      </c>
      <c r="F387">
        <v>5584</v>
      </c>
      <c r="G387">
        <f>IFERROR(INDEX(04_Area_Stats!$D$5:$D$999,MATCH(C387,04_Area_Stats!$A$5:$A$999,0)),"")</f>
      </c>
      <c r="H387">
        <f>IFERROR(ROUND(D387*(03_Assumptions!$B$7+03_Assumptions!$B$8),0),"")</f>
      </c>
      <c r="I387">
        <f>IFERROR(ROUND(E387*G387*03_Assumptions!$B$38-D387-H387,0),"")</f>
      </c>
      <c r="J387"/>
      <c r="K387">
        <f>IFERROR(D387+H387+IF(J387="",MAX(I387,0),J387),"")</f>
      </c>
      <c r="L387">
        <f>IFERROR(K387/E387,"")</f>
      </c>
      <c r="M387">
        <f>IFERROR(ROUND(E387*G387-K387,0),"")</f>
      </c>
      <c r="N387">
        <f>IFERROR(M387/K387,"")</f>
      </c>
      <c r="O387"/>
      <c r="P387"/>
      <c r="Q387"/>
      <c r="R387" t="inlineStr">
        <is>
          <t xml:space="preserve">penthouse</t>
        </is>
      </c>
      <c r="S387"/>
      <c r="T387" t="inlineStr">
        <is>
          <t xml:space="preserve">Good</t>
        </is>
      </c>
    </row>
    <row r="388">
      <c r="A388" t="inlineStr">
        <is>
          <t xml:space="preserve">YAE-jht::real-estate::53787-112397370</t>
        </is>
      </c>
      <c r="B388" t="inlineStr">
        <is>
          <t xml:space="preserve">Piso en venta en calle Pleyadesnva Andalucia H, Los Naranjos en Nueva Andalucía en Marbella</t>
        </is>
      </c>
      <c r="C388" t="inlineStr">
        <is>
          <t xml:space="preserve">Marbella</t>
        </is>
      </c>
      <c r="D388">
        <v>370000</v>
      </c>
      <c r="E388" t="inlineStr">
        <is>
          <t xml:space="preserve">125.00</t>
        </is>
      </c>
      <c r="F388">
        <v>2960</v>
      </c>
      <c r="G388">
        <f>IFERROR(INDEX(04_Area_Stats!$D$5:$D$999,MATCH(C388,04_Area_Stats!$A$5:$A$999,0)),"")</f>
      </c>
      <c r="H388">
        <f>IFERROR(ROUND(D388*(03_Assumptions!$B$7+03_Assumptions!$B$8),0),"")</f>
      </c>
      <c r="I388">
        <f>IFERROR(ROUND(E388*G388*03_Assumptions!$B$38-D388-H388,0),"")</f>
      </c>
      <c r="J388"/>
      <c r="K388">
        <f>IFERROR(D388+H388+IF(J388="",MAX(I388,0),J388),"")</f>
      </c>
      <c r="L388">
        <f>IFERROR(K388/E388,"")</f>
      </c>
      <c r="M388">
        <f>IFERROR(ROUND(E388*G388-K388,0),"")</f>
      </c>
      <c r="N388">
        <f>IFERROR(M388/K388,"")</f>
      </c>
      <c r="O388"/>
      <c r="P388"/>
      <c r="Q388"/>
      <c r="R388" t="inlineStr">
        <is>
          <t xml:space="preserve">Ground</t>
        </is>
      </c>
      <c r="S388" t="inlineStr">
        <is>
          <t xml:space="preserve">Y</t>
        </is>
      </c>
      <c r="T388" t="inlineStr">
        <is>
          <t xml:space="preserve">Good</t>
        </is>
      </c>
    </row>
    <row r="389">
      <c r="A389" t="inlineStr">
        <is>
          <t xml:space="preserve">IDL-112397370</t>
        </is>
      </c>
      <c r="B389" t="inlineStr">
        <is>
          <t xml:space="preserve">Flat / apartment in Pleyades-nva Andalucia h, 39, Los Naranjos, Marbella</t>
        </is>
      </c>
      <c r="C389" t="inlineStr">
        <is>
          <t xml:space="preserve">Marbella</t>
        </is>
      </c>
      <c r="D389">
        <v>370000</v>
      </c>
      <c r="E389" t="inlineStr">
        <is>
          <t xml:space="preserve">125.00</t>
        </is>
      </c>
      <c r="F389">
        <v>2960</v>
      </c>
      <c r="G389">
        <f>IFERROR(INDEX(04_Area_Stats!$D$5:$D$999,MATCH(C389,04_Area_Stats!$A$5:$A$999,0)),"")</f>
      </c>
      <c r="H389">
        <f>IFERROR(ROUND(D389*(03_Assumptions!$B$7+03_Assumptions!$B$8),0),"")</f>
      </c>
      <c r="I389">
        <f>IFERROR(ROUND(E389*G389*03_Assumptions!$B$38-D389-H389,0),"")</f>
      </c>
      <c r="J389"/>
      <c r="K389">
        <f>IFERROR(D389+H389+IF(J389="",MAX(I389,0),J389),"")</f>
      </c>
      <c r="L389">
        <f>IFERROR(K389/E389,"")</f>
      </c>
      <c r="M389">
        <f>IFERROR(ROUND(E389*G389-K389,0),"")</f>
      </c>
      <c r="N389">
        <f>IFERROR(M389/K389,"")</f>
      </c>
      <c r="O389"/>
      <c r="P389"/>
      <c r="Q389"/>
      <c r="R389" t="inlineStr">
        <is>
          <t xml:space="preserve">bj</t>
        </is>
      </c>
      <c r="S389" t="inlineStr">
        <is>
          <t xml:space="preserve">Y</t>
        </is>
      </c>
      <c r="T389"/>
    </row>
    <row r="390">
      <c r="A390" t="inlineStr">
        <is>
          <t xml:space="preserve">HTC-24716000006102</t>
        </is>
      </c>
      <c r="B390" t="inlineStr">
        <is>
          <t xml:space="preserve">Ático Calle teba. Luxury duplex with sea views in marbellas golden mile</t>
        </is>
      </c>
      <c r="C390" t="inlineStr">
        <is>
          <t xml:space="preserve">Marbella</t>
        </is>
      </c>
      <c r="D390">
        <v>530000</v>
      </c>
      <c r="E390" t="inlineStr">
        <is>
          <t xml:space="preserve">124.00</t>
        </is>
      </c>
      <c r="F390">
        <v>4274.1935483871</v>
      </c>
      <c r="G390">
        <f>IFERROR(INDEX(04_Area_Stats!$D$5:$D$999,MATCH(C390,04_Area_Stats!$A$5:$A$999,0)),"")</f>
      </c>
      <c r="H390">
        <f>IFERROR(ROUND(D390*(03_Assumptions!$B$7+03_Assumptions!$B$8),0),"")</f>
      </c>
      <c r="I390">
        <f>IFERROR(ROUND(E390*G390*03_Assumptions!$B$38-D390-H390,0),"")</f>
      </c>
      <c r="J390"/>
      <c r="K390">
        <f>IFERROR(D390+H390+IF(J390="",MAX(I390,0),J390),"")</f>
      </c>
      <c r="L390">
        <f>IFERROR(K390/E390,"")</f>
      </c>
      <c r="M390">
        <f>IFERROR(ROUND(E390*G390-K390,0),"")</f>
      </c>
      <c r="N390">
        <f>IFERROR(M390/K390,"")</f>
      </c>
      <c r="O390"/>
      <c r="P390"/>
      <c r="Q390"/>
      <c r="R390"/>
      <c r="S390"/>
      <c r="T390"/>
    </row>
    <row r="391">
      <c r="A391" t="inlineStr">
        <is>
          <t xml:space="preserve">HTC-59596000000002</t>
        </is>
      </c>
      <c r="B391" t="inlineStr">
        <is>
          <t xml:space="preserve">Planta baja en Reserva de Marbella. Elegancia, luz y jardín privado en la reserva de marbella</t>
        </is>
      </c>
      <c r="C391" t="inlineStr">
        <is>
          <t xml:space="preserve">Marbella</t>
        </is>
      </c>
      <c r="D391">
        <v>290000</v>
      </c>
      <c r="E391" t="inlineStr">
        <is>
          <t xml:space="preserve">124.00</t>
        </is>
      </c>
      <c r="F391">
        <v>2338.7096774194</v>
      </c>
      <c r="G391">
        <f>IFERROR(INDEX(04_Area_Stats!$D$5:$D$999,MATCH(C391,04_Area_Stats!$A$5:$A$999,0)),"")</f>
      </c>
      <c r="H391">
        <f>IFERROR(ROUND(D391*(03_Assumptions!$B$7+03_Assumptions!$B$8),0),"")</f>
      </c>
      <c r="I391">
        <f>IFERROR(ROUND(E391*G391*03_Assumptions!$B$38-D391-H391,0),"")</f>
      </c>
      <c r="J391"/>
      <c r="K391">
        <f>IFERROR(D391+H391+IF(J391="",MAX(I391,0),J391),"")</f>
      </c>
      <c r="L391">
        <f>IFERROR(K391/E391,"")</f>
      </c>
      <c r="M391">
        <f>IFERROR(ROUND(E391*G391-K391,0),"")</f>
      </c>
      <c r="N391">
        <f>IFERROR(M391/K391,"")</f>
      </c>
      <c r="O391"/>
      <c r="P391"/>
      <c r="Q391"/>
      <c r="R391" t="inlineStr">
        <is>
          <t xml:space="preserve">0</t>
        </is>
      </c>
      <c r="S391"/>
      <c r="T391"/>
    </row>
    <row r="392">
      <c r="A392" t="inlineStr">
        <is>
          <t xml:space="preserve">YAE-jht::real-estate::55612-112387851</t>
        </is>
      </c>
      <c r="B392" t="inlineStr">
        <is>
          <t xml:space="preserve">Piso en venta, Puerto Banús en Nueva Andalucía en Marbella</t>
        </is>
      </c>
      <c r="C392" t="inlineStr">
        <is>
          <t xml:space="preserve">Marbella</t>
        </is>
      </c>
      <c r="D392">
        <v>800000</v>
      </c>
      <c r="E392" t="inlineStr">
        <is>
          <t xml:space="preserve">124.00</t>
        </is>
      </c>
      <c r="F392">
        <v>6451.6129032258</v>
      </c>
      <c r="G392">
        <f>IFERROR(INDEX(04_Area_Stats!$D$5:$D$999,MATCH(C392,04_Area_Stats!$A$5:$A$999,0)),"")</f>
      </c>
      <c r="H392">
        <f>IFERROR(ROUND(D392*(03_Assumptions!$B$7+03_Assumptions!$B$8),0),"")</f>
      </c>
      <c r="I392">
        <f>IFERROR(ROUND(E392*G392*03_Assumptions!$B$38-D392-H392,0),"")</f>
      </c>
      <c r="J392"/>
      <c r="K392">
        <f>IFERROR(D392+H392+IF(J392="",MAX(I392,0),J392),"")</f>
      </c>
      <c r="L392">
        <f>IFERROR(K392/E392,"")</f>
      </c>
      <c r="M392">
        <f>IFERROR(ROUND(E392*G392-K392,0),"")</f>
      </c>
      <c r="N392">
        <f>IFERROR(M392/K392,"")</f>
      </c>
      <c r="O392"/>
      <c r="P392"/>
      <c r="Q392"/>
      <c r="R392" t="inlineStr">
        <is>
          <t xml:space="preserve">Ground floor</t>
        </is>
      </c>
      <c r="S392"/>
      <c r="T392" t="inlineStr">
        <is>
          <t xml:space="preserve">Renovated</t>
        </is>
      </c>
    </row>
    <row r="393">
      <c r="A393" t="inlineStr">
        <is>
          <t xml:space="preserve">IDL-112395359</t>
        </is>
      </c>
      <c r="B393" t="inlineStr">
        <is>
          <t xml:space="preserve">Terraced house in Rodeo Alto-Guadaiza-La Campana, Marbella</t>
        </is>
      </c>
      <c r="C393" t="inlineStr">
        <is>
          <t xml:space="preserve">Marbella</t>
        </is>
      </c>
      <c r="D393">
        <v>1395000</v>
      </c>
      <c r="E393" t="inlineStr">
        <is>
          <t xml:space="preserve">124.00</t>
        </is>
      </c>
      <c r="F393">
        <v>11250</v>
      </c>
      <c r="G393">
        <f>IFERROR(INDEX(04_Area_Stats!$D$5:$D$999,MATCH(C393,04_Area_Stats!$A$5:$A$999,0)),"")</f>
      </c>
      <c r="H393">
        <f>IFERROR(ROUND(D393*(03_Assumptions!$B$7+03_Assumptions!$B$8),0),"")</f>
      </c>
      <c r="I393">
        <f>IFERROR(ROUND(E393*G393*03_Assumptions!$B$38-D393-H393,0),"")</f>
      </c>
      <c r="J393"/>
      <c r="K393">
        <f>IFERROR(D393+H393+IF(J393="",MAX(I393,0),J393),"")</f>
      </c>
      <c r="L393">
        <f>IFERROR(K393/E393,"")</f>
      </c>
      <c r="M393">
        <f>IFERROR(ROUND(E393*G393-K393,0),"")</f>
      </c>
      <c r="N393">
        <f>IFERROR(M393/K393,"")</f>
      </c>
      <c r="O393" t="inlineStr">
        <is>
          <t xml:space="preserve">COSMETIC</t>
        </is>
      </c>
      <c r="P393"/>
      <c r="Q393"/>
      <c r="R393" t="inlineStr">
        <is>
          <t xml:space="preserve">Two floors</t>
        </is>
      </c>
      <c r="S393"/>
      <c r="T393" t="inlineStr">
        <is>
          <t xml:space="preserve">Renovated</t>
        </is>
      </c>
    </row>
    <row r="394">
      <c r="A394" t="inlineStr">
        <is>
          <t xml:space="preserve">IDL-112387851</t>
        </is>
      </c>
      <c r="B394" t="inlineStr">
        <is>
          <t xml:space="preserve">Flat / apartment in Puerto Banús, Marbella</t>
        </is>
      </c>
      <c r="C394" t="inlineStr">
        <is>
          <t xml:space="preserve">Marbella</t>
        </is>
      </c>
      <c r="D394">
        <v>800000</v>
      </c>
      <c r="E394" t="inlineStr">
        <is>
          <t xml:space="preserve">124.00</t>
        </is>
      </c>
      <c r="F394">
        <v>6451.6129032258</v>
      </c>
      <c r="G394">
        <f>IFERROR(INDEX(04_Area_Stats!$D$5:$D$999,MATCH(C394,04_Area_Stats!$A$5:$A$999,0)),"")</f>
      </c>
      <c r="H394">
        <f>IFERROR(ROUND(D394*(03_Assumptions!$B$7+03_Assumptions!$B$8),0),"")</f>
      </c>
      <c r="I394">
        <f>IFERROR(ROUND(E394*G394*03_Assumptions!$B$38-D394-H394,0),"")</f>
      </c>
      <c r="J394"/>
      <c r="K394">
        <f>IFERROR(D394+H394+IF(J394="",MAX(I394,0),J394),"")</f>
      </c>
      <c r="L394">
        <f>IFERROR(K394/E394,"")</f>
      </c>
      <c r="M394">
        <f>IFERROR(ROUND(E394*G394-K394,0),"")</f>
      </c>
      <c r="N394">
        <f>IFERROR(M394/K394,"")</f>
      </c>
      <c r="O394" t="inlineStr">
        <is>
          <t xml:space="preserve">COSMETIC</t>
        </is>
      </c>
      <c r="P394"/>
      <c r="Q394"/>
      <c r="R394" t="inlineStr">
        <is>
          <t xml:space="preserve">Ground Floor</t>
        </is>
      </c>
      <c r="S394" t="inlineStr">
        <is>
          <t xml:space="preserve">Y</t>
        </is>
      </c>
      <c r="T394" t="inlineStr">
        <is>
          <t xml:space="preserve">Renovated</t>
        </is>
      </c>
    </row>
    <row r="395">
      <c r="A395" t="inlineStr">
        <is>
          <t xml:space="preserve">IDL-112393659</t>
        </is>
      </c>
      <c r="B395" t="inlineStr">
        <is>
          <t xml:space="preserve">Flat / apartment in Avenida Fuengirola, El Higuerón, Fuengirola</t>
        </is>
      </c>
      <c r="C395" t="inlineStr">
        <is>
          <t xml:space="preserve">Fuengirola</t>
        </is>
      </c>
      <c r="D395">
        <v>300000</v>
      </c>
      <c r="E395" t="inlineStr">
        <is>
          <t xml:space="preserve">135.00</t>
        </is>
      </c>
      <c r="F395">
        <v>2222.2222222222</v>
      </c>
      <c r="G395">
        <f>IFERROR(INDEX(04_Area_Stats!$D$5:$D$999,MATCH(C395,04_Area_Stats!$A$5:$A$999,0)),"")</f>
      </c>
      <c r="H395">
        <f>IFERROR(ROUND(D395*(03_Assumptions!$B$7+03_Assumptions!$B$8),0),"")</f>
      </c>
      <c r="I395">
        <f>IFERROR(ROUND(E395*G395*03_Assumptions!$B$38-D395-H395,0),"")</f>
      </c>
      <c r="J395"/>
      <c r="K395">
        <f>IFERROR(D395+H395+IF(J395="",MAX(I395,0),J395),"")</f>
      </c>
      <c r="L395">
        <f>IFERROR(K395/E395,"")</f>
      </c>
      <c r="M395">
        <f>IFERROR(ROUND(E395*G395-K395,0),"")</f>
      </c>
      <c r="N395">
        <f>IFERROR(M395/K395,"")</f>
      </c>
      <c r="O395"/>
      <c r="P395"/>
      <c r="Q395"/>
      <c r="R395"/>
      <c r="S395" t="inlineStr">
        <is>
          <t xml:space="preserve">Y</t>
        </is>
      </c>
      <c r="T395"/>
    </row>
    <row r="396">
      <c r="A396" t="inlineStr">
        <is>
          <t xml:space="preserve">HTC-24415000001996</t>
        </is>
      </c>
      <c r="B396" t="inlineStr">
        <is>
          <t xml:space="preserve">Ático Calle córdoba. Inversión estratégica en marbella: ático turístico con licencia</t>
        </is>
      </c>
      <c r="C396" t="inlineStr">
        <is>
          <t xml:space="preserve">Marbella</t>
        </is>
      </c>
      <c r="D396">
        <v>499000</v>
      </c>
      <c r="E396" t="inlineStr">
        <is>
          <t xml:space="preserve">123.00</t>
        </is>
      </c>
      <c r="F396">
        <v>4056.9105691057</v>
      </c>
      <c r="G396">
        <f>IFERROR(INDEX(04_Area_Stats!$D$5:$D$999,MATCH(C396,04_Area_Stats!$A$5:$A$999,0)),"")</f>
      </c>
      <c r="H396">
        <f>IFERROR(ROUND(D396*(03_Assumptions!$B$7+03_Assumptions!$B$8),0),"")</f>
      </c>
      <c r="I396">
        <f>IFERROR(ROUND(E396*G396*03_Assumptions!$B$38-D396-H396,0),"")</f>
      </c>
      <c r="J396"/>
      <c r="K396">
        <f>IFERROR(D396+H396+IF(J396="",MAX(I396,0),J396),"")</f>
      </c>
      <c r="L396">
        <f>IFERROR(K396/E396,"")</f>
      </c>
      <c r="M396">
        <f>IFERROR(ROUND(E396*G396-K396,0),"")</f>
      </c>
      <c r="N396">
        <f>IFERROR(M396/K396,"")</f>
      </c>
      <c r="O396"/>
      <c r="P396"/>
      <c r="Q396"/>
      <c r="R396"/>
      <c r="S396"/>
      <c r="T396"/>
    </row>
    <row r="397">
      <c r="A397" t="inlineStr">
        <is>
          <t xml:space="preserve">YAE-jht::real-estate::82598-112336281</t>
        </is>
      </c>
      <c r="B397" t="inlineStr">
        <is>
          <t xml:space="preserve">Dúplex en venta, San Pedro Pueblo en San Pedro de Alcántara en Marbella</t>
        </is>
      </c>
      <c r="C397" t="inlineStr">
        <is>
          <t xml:space="preserve">Marbella</t>
        </is>
      </c>
      <c r="D397">
        <v>450000</v>
      </c>
      <c r="E397" t="inlineStr">
        <is>
          <t xml:space="preserve">123.00</t>
        </is>
      </c>
      <c r="F397">
        <v>3658.5365853659</v>
      </c>
      <c r="G397">
        <f>IFERROR(INDEX(04_Area_Stats!$D$5:$D$999,MATCH(C397,04_Area_Stats!$A$5:$A$999,0)),"")</f>
      </c>
      <c r="H397">
        <f>IFERROR(ROUND(D397*(03_Assumptions!$B$7+03_Assumptions!$B$8),0),"")</f>
      </c>
      <c r="I397">
        <f>IFERROR(ROUND(E397*G397*03_Assumptions!$B$38-D397-H397,0),"")</f>
      </c>
      <c r="J397"/>
      <c r="K397">
        <f>IFERROR(D397+H397+IF(J397="",MAX(I397,0),J397),"")</f>
      </c>
      <c r="L397">
        <f>IFERROR(K397/E397,"")</f>
      </c>
      <c r="M397">
        <f>IFERROR(ROUND(E397*G397-K397,0),"")</f>
      </c>
      <c r="N397">
        <f>IFERROR(M397/K397,"")</f>
      </c>
      <c r="O397"/>
      <c r="P397"/>
      <c r="Q397"/>
      <c r="R397"/>
      <c r="S397"/>
      <c r="T397"/>
    </row>
    <row r="398">
      <c r="A398" t="inlineStr">
        <is>
          <t xml:space="preserve">YAE-jht::real-estate::42786-112378207</t>
        </is>
      </c>
      <c r="B398" t="inlineStr">
        <is>
          <t xml:space="preserve">Piso en venta en calle Califaur Nva Andalucia, Nueva Andalucía en Nueva Andalucía en Marbella</t>
        </is>
      </c>
      <c r="C398" t="inlineStr">
        <is>
          <t xml:space="preserve">Marbella</t>
        </is>
      </c>
      <c r="D398">
        <v>539000</v>
      </c>
      <c r="E398" t="inlineStr">
        <is>
          <t xml:space="preserve">123.00</t>
        </is>
      </c>
      <c r="F398">
        <v>4382.1138211382</v>
      </c>
      <c r="G398">
        <f>IFERROR(INDEX(04_Area_Stats!$D$5:$D$999,MATCH(C398,04_Area_Stats!$A$5:$A$999,0)),"")</f>
      </c>
      <c r="H398">
        <f>IFERROR(ROUND(D398*(03_Assumptions!$B$7+03_Assumptions!$B$8),0),"")</f>
      </c>
      <c r="I398">
        <f>IFERROR(ROUND(E398*G398*03_Assumptions!$B$38-D398-H398,0),"")</f>
      </c>
      <c r="J398"/>
      <c r="K398">
        <f>IFERROR(D398+H398+IF(J398="",MAX(I398,0),J398),"")</f>
      </c>
      <c r="L398">
        <f>IFERROR(K398/E398,"")</f>
      </c>
      <c r="M398">
        <f>IFERROR(ROUND(E398*G398-K398,0),"")</f>
      </c>
      <c r="N398">
        <f>IFERROR(M398/K398,"")</f>
      </c>
      <c r="O398"/>
      <c r="P398"/>
      <c r="Q398"/>
      <c r="R398"/>
      <c r="S398"/>
      <c r="T398" t="inlineStr">
        <is>
          <t xml:space="preserve">Good</t>
        </is>
      </c>
    </row>
    <row r="399">
      <c r="A399" t="inlineStr">
        <is>
          <t xml:space="preserve">YAE-jht::real-estate::87253-112357115</t>
        </is>
      </c>
      <c r="B399" t="inlineStr">
        <is>
          <t xml:space="preserve">Piso en venta, Alto de los Monteros en Rio Real-Los Monteros en Marbella</t>
        </is>
      </c>
      <c r="C399" t="inlineStr">
        <is>
          <t xml:space="preserve">Marbella</t>
        </is>
      </c>
      <c r="D399">
        <v>1295000</v>
      </c>
      <c r="E399" t="inlineStr">
        <is>
          <t xml:space="preserve">123.00</t>
        </is>
      </c>
      <c r="F399">
        <v>10528.455284553</v>
      </c>
      <c r="G399">
        <f>IFERROR(INDEX(04_Area_Stats!$D$5:$D$999,MATCH(C399,04_Area_Stats!$A$5:$A$999,0)),"")</f>
      </c>
      <c r="H399">
        <f>IFERROR(ROUND(D399*(03_Assumptions!$B$7+03_Assumptions!$B$8),0),"")</f>
      </c>
      <c r="I399">
        <f>IFERROR(ROUND(E399*G399*03_Assumptions!$B$38-D399-H399,0),"")</f>
      </c>
      <c r="J399"/>
      <c r="K399">
        <f>IFERROR(D399+H399+IF(J399="",MAX(I399,0),J399),"")</f>
      </c>
      <c r="L399">
        <f>IFERROR(K399/E399,"")</f>
      </c>
      <c r="M399">
        <f>IFERROR(ROUND(E399*G399-K399,0),"")</f>
      </c>
      <c r="N399">
        <f>IFERROR(M399/K399,"")</f>
      </c>
      <c r="O399"/>
      <c r="P399"/>
      <c r="Q399"/>
      <c r="R399" t="inlineStr">
        <is>
          <t xml:space="preserve">2</t>
        </is>
      </c>
      <c r="S399"/>
      <c r="T399" t="inlineStr">
        <is>
          <t xml:space="preserve">Good</t>
        </is>
      </c>
    </row>
    <row r="400">
      <c r="A400" t="inlineStr">
        <is>
          <t xml:space="preserve">YAE-jht::real-estate::76452-112367122</t>
        </is>
      </c>
      <c r="B400" t="inlineStr">
        <is>
          <t xml:space="preserve">Ático en venta, Las Chapas-Alicate Playa en Las Chapas-El Rosario en Marbella</t>
        </is>
      </c>
      <c r="C400" t="inlineStr">
        <is>
          <t xml:space="preserve">Marbella</t>
        </is>
      </c>
      <c r="D400">
        <v>750000</v>
      </c>
      <c r="E400" t="inlineStr">
        <is>
          <t xml:space="preserve">123.00</t>
        </is>
      </c>
      <c r="F400">
        <v>6097.5609756098</v>
      </c>
      <c r="G400">
        <f>IFERROR(INDEX(04_Area_Stats!$D$5:$D$999,MATCH(C400,04_Area_Stats!$A$5:$A$999,0)),"")</f>
      </c>
      <c r="H400">
        <f>IFERROR(ROUND(D400*(03_Assumptions!$B$7+03_Assumptions!$B$8),0),"")</f>
      </c>
      <c r="I400">
        <f>IFERROR(ROUND(E400*G400*03_Assumptions!$B$38-D400-H400,0),"")</f>
      </c>
      <c r="J400"/>
      <c r="K400">
        <f>IFERROR(D400+H400+IF(J400="",MAX(I400,0),J400),"")</f>
      </c>
      <c r="L400">
        <f>IFERROR(K400/E400,"")</f>
      </c>
      <c r="M400">
        <f>IFERROR(ROUND(E400*G400-K400,0),"")</f>
      </c>
      <c r="N400">
        <f>IFERROR(M400/K400,"")</f>
      </c>
      <c r="O400" t="inlineStr">
        <is>
          <t xml:space="preserve">COSMETIC</t>
        </is>
      </c>
      <c r="P400"/>
      <c r="Q400"/>
      <c r="R400" t="inlineStr">
        <is>
          <t xml:space="preserve">Penthouse</t>
        </is>
      </c>
      <c r="S400"/>
      <c r="T400" t="inlineStr">
        <is>
          <t xml:space="preserve">Renovated</t>
        </is>
      </c>
    </row>
    <row r="401">
      <c r="A401" t="inlineStr">
        <is>
          <t xml:space="preserve">YAE-jht::real-estate::70283-112341266</t>
        </is>
      </c>
      <c r="B401" t="inlineStr">
        <is>
          <t xml:space="preserve">Ático en venta, Las Chapas-Alicate Playa en Las Chapas-El Rosario en Marbella</t>
        </is>
      </c>
      <c r="C401" t="inlineStr">
        <is>
          <t xml:space="preserve">Marbella</t>
        </is>
      </c>
      <c r="D401">
        <v>750000</v>
      </c>
      <c r="E401" t="inlineStr">
        <is>
          <t xml:space="preserve">123.00</t>
        </is>
      </c>
      <c r="F401">
        <v>6097.5609756098</v>
      </c>
      <c r="G401">
        <f>IFERROR(INDEX(04_Area_Stats!$D$5:$D$999,MATCH(C401,04_Area_Stats!$A$5:$A$999,0)),"")</f>
      </c>
      <c r="H401">
        <f>IFERROR(ROUND(D401*(03_Assumptions!$B$7+03_Assumptions!$B$8),0),"")</f>
      </c>
      <c r="I401">
        <f>IFERROR(ROUND(E401*G401*03_Assumptions!$B$38-D401-H401,0),"")</f>
      </c>
      <c r="J401"/>
      <c r="K401">
        <f>IFERROR(D401+H401+IF(J401="",MAX(I401,0),J401),"")</f>
      </c>
      <c r="L401">
        <f>IFERROR(K401/E401,"")</f>
      </c>
      <c r="M401">
        <f>IFERROR(ROUND(E401*G401-K401,0),"")</f>
      </c>
      <c r="N401">
        <f>IFERROR(M401/K401,"")</f>
      </c>
      <c r="O401" t="inlineStr">
        <is>
          <t xml:space="preserve">COSMETIC</t>
        </is>
      </c>
      <c r="P401"/>
      <c r="Q401"/>
      <c r="R401"/>
      <c r="S401"/>
      <c r="T401" t="inlineStr">
        <is>
          <t xml:space="preserve">Renovated</t>
        </is>
      </c>
    </row>
    <row r="402">
      <c r="A402" t="inlineStr">
        <is>
          <t xml:space="preserve">HTC-38183000000345</t>
        </is>
      </c>
      <c r="B402" t="inlineStr">
        <is>
          <t xml:space="preserve">Apartamento en Cabopino - Artola</t>
        </is>
      </c>
      <c r="C402" t="inlineStr">
        <is>
          <t xml:space="preserve">Marbella</t>
        </is>
      </c>
      <c r="D402">
        <v>895000</v>
      </c>
      <c r="E402" t="inlineStr">
        <is>
          <t xml:space="preserve">122.00</t>
        </is>
      </c>
      <c r="F402">
        <v>7336.0655737705</v>
      </c>
      <c r="G402">
        <f>IFERROR(INDEX(04_Area_Stats!$D$5:$D$999,MATCH(C402,04_Area_Stats!$A$5:$A$999,0)),"")</f>
      </c>
      <c r="H402">
        <f>IFERROR(ROUND(D402*(03_Assumptions!$B$7+03_Assumptions!$B$8),0),"")</f>
      </c>
      <c r="I402">
        <f>IFERROR(ROUND(E402*G402*03_Assumptions!$B$38-D402-H402,0),"")</f>
      </c>
      <c r="J402"/>
      <c r="K402">
        <f>IFERROR(D402+H402+IF(J402="",MAX(I402,0),J402),"")</f>
      </c>
      <c r="L402">
        <f>IFERROR(K402/E402,"")</f>
      </c>
      <c r="M402">
        <f>IFERROR(ROUND(E402*G402-K402,0),"")</f>
      </c>
      <c r="N402">
        <f>IFERROR(M402/K402,"")</f>
      </c>
      <c r="O402"/>
      <c r="P402"/>
      <c r="Q402"/>
      <c r="R402"/>
      <c r="S402"/>
      <c r="T402"/>
    </row>
    <row r="403">
      <c r="A403" t="inlineStr">
        <is>
          <t xml:space="preserve">HTC-59714000000002</t>
        </is>
      </c>
      <c r="B403" t="inlineStr">
        <is>
          <t xml:space="preserve">Piso en Calle miguel delibes 12. Nueva andalucia - banús</t>
        </is>
      </c>
      <c r="C403" t="inlineStr">
        <is>
          <t xml:space="preserve">Marbella</t>
        </is>
      </c>
      <c r="D403">
        <v>465000</v>
      </c>
      <c r="E403" t="inlineStr">
        <is>
          <t xml:space="preserve">122.00</t>
        </is>
      </c>
      <c r="F403">
        <v>3811.4754098361</v>
      </c>
      <c r="G403">
        <f>IFERROR(INDEX(04_Area_Stats!$D$5:$D$999,MATCH(C403,04_Area_Stats!$A$5:$A$999,0)),"")</f>
      </c>
      <c r="H403">
        <f>IFERROR(ROUND(D403*(03_Assumptions!$B$7+03_Assumptions!$B$8),0),"")</f>
      </c>
      <c r="I403">
        <f>IFERROR(ROUND(E403*G403*03_Assumptions!$B$38-D403-H403,0),"")</f>
      </c>
      <c r="J403"/>
      <c r="K403">
        <f>IFERROR(D403+H403+IF(J403="",MAX(I403,0),J403),"")</f>
      </c>
      <c r="L403">
        <f>IFERROR(K403/E403,"")</f>
      </c>
      <c r="M403">
        <f>IFERROR(ROUND(E403*G403-K403,0),"")</f>
      </c>
      <c r="N403">
        <f>IFERROR(M403/K403,"")</f>
      </c>
      <c r="O403"/>
      <c r="P403"/>
      <c r="Q403"/>
      <c r="R403"/>
      <c r="S403"/>
      <c r="T403"/>
    </row>
    <row r="404">
      <c r="A404" t="inlineStr">
        <is>
          <t xml:space="preserve">HTC-23972000001896</t>
        </is>
      </c>
      <c r="B404" t="inlineStr">
        <is>
          <t xml:space="preserve">Piso Calle hermanos salom. Apartamento en marbella centro</t>
        </is>
      </c>
      <c r="C404" t="inlineStr">
        <is>
          <t xml:space="preserve">Marbella</t>
        </is>
      </c>
      <c r="D404">
        <v>455000</v>
      </c>
      <c r="E404" t="inlineStr">
        <is>
          <t xml:space="preserve">122.00</t>
        </is>
      </c>
      <c r="F404">
        <v>3729.5081967213</v>
      </c>
      <c r="G404">
        <f>IFERROR(INDEX(04_Area_Stats!$D$5:$D$999,MATCH(C404,04_Area_Stats!$A$5:$A$999,0)),"")</f>
      </c>
      <c r="H404">
        <f>IFERROR(ROUND(D404*(03_Assumptions!$B$7+03_Assumptions!$B$8),0),"")</f>
      </c>
      <c r="I404">
        <f>IFERROR(ROUND(E404*G404*03_Assumptions!$B$38-D404-H404,0),"")</f>
      </c>
      <c r="J404"/>
      <c r="K404">
        <f>IFERROR(D404+H404+IF(J404="",MAX(I404,0),J404),"")</f>
      </c>
      <c r="L404">
        <f>IFERROR(K404/E404,"")</f>
      </c>
      <c r="M404">
        <f>IFERROR(ROUND(E404*G404-K404,0),"")</f>
      </c>
      <c r="N404">
        <f>IFERROR(M404/K404,"")</f>
      </c>
      <c r="O404"/>
      <c r="P404"/>
      <c r="Q404"/>
      <c r="R404"/>
      <c r="S404"/>
      <c r="T404"/>
    </row>
    <row r="405">
      <c r="A405" t="inlineStr">
        <is>
          <t xml:space="preserve">YAE-jht::real-estate::83067-promo-5-112379438</t>
        </is>
      </c>
      <c r="B405" t="inlineStr">
        <is>
          <t xml:space="preserve">Piso en venta en avenida Pablo Ruiz Picasso, San Pedro Pueblo en San Pedro de Alcántara en Marbella</t>
        </is>
      </c>
      <c r="C405" t="inlineStr">
        <is>
          <t xml:space="preserve">Marbella</t>
        </is>
      </c>
      <c r="D405">
        <v>667600</v>
      </c>
      <c r="E405" t="inlineStr">
        <is>
          <t xml:space="preserve">122.00</t>
        </is>
      </c>
      <c r="F405">
        <v>5472.131147541</v>
      </c>
      <c r="G405">
        <f>IFERROR(INDEX(04_Area_Stats!$D$5:$D$999,MATCH(C405,04_Area_Stats!$A$5:$A$999,0)),"")</f>
      </c>
      <c r="H405">
        <f>IFERROR(ROUND(D405*(03_Assumptions!$B$7+03_Assumptions!$B$8),0),"")</f>
      </c>
      <c r="I405">
        <f>IFERROR(ROUND(E405*G405*03_Assumptions!$B$38-D405-H405,0),"")</f>
      </c>
      <c r="J405"/>
      <c r="K405">
        <f>IFERROR(D405+H405+IF(J405="",MAX(I405,0),J405),"")</f>
      </c>
      <c r="L405">
        <f>IFERROR(K405/E405,"")</f>
      </c>
      <c r="M405">
        <f>IFERROR(ROUND(E405*G405-K405,0),"")</f>
      </c>
      <c r="N405">
        <f>IFERROR(M405/K405,"")</f>
      </c>
      <c r="O405"/>
      <c r="P405"/>
      <c r="Q405"/>
      <c r="R405"/>
      <c r="S405" t="inlineStr">
        <is>
          <t xml:space="preserve">Y</t>
        </is>
      </c>
      <c r="T405" t="inlineStr">
        <is>
          <t xml:space="preserve">New build</t>
        </is>
      </c>
    </row>
    <row r="406">
      <c r="A406" t="inlineStr">
        <is>
          <t xml:space="preserve">YAE-jht::real-estate::93216-112348741</t>
        </is>
      </c>
      <c r="B406" t="inlineStr">
        <is>
          <t xml:space="preserve">Piso en venta, Rodeo Alto-Guadaiza-La Campana en Nueva Andalucía en Marbella</t>
        </is>
      </c>
      <c r="C406" t="inlineStr">
        <is>
          <t xml:space="preserve">Marbella</t>
        </is>
      </c>
      <c r="D406">
        <v>380000</v>
      </c>
      <c r="E406" t="inlineStr">
        <is>
          <t xml:space="preserve">122.00</t>
        </is>
      </c>
      <c r="F406">
        <v>3114.7540983607</v>
      </c>
      <c r="G406">
        <f>IFERROR(INDEX(04_Area_Stats!$D$5:$D$999,MATCH(C406,04_Area_Stats!$A$5:$A$999,0)),"")</f>
      </c>
      <c r="H406">
        <f>IFERROR(ROUND(D406*(03_Assumptions!$B$7+03_Assumptions!$B$8),0),"")</f>
      </c>
      <c r="I406">
        <f>IFERROR(ROUND(E406*G406*03_Assumptions!$B$38-D406-H406,0),"")</f>
      </c>
      <c r="J406"/>
      <c r="K406">
        <f>IFERROR(D406+H406+IF(J406="",MAX(I406,0),J406),"")</f>
      </c>
      <c r="L406">
        <f>IFERROR(K406/E406,"")</f>
      </c>
      <c r="M406">
        <f>IFERROR(ROUND(E406*G406-K406,0),"")</f>
      </c>
      <c r="N406">
        <f>IFERROR(M406/K406,"")</f>
      </c>
      <c r="O406"/>
      <c r="P406"/>
      <c r="Q406"/>
      <c r="R406"/>
      <c r="S406"/>
      <c r="T406" t="inlineStr">
        <is>
          <t xml:space="preserve">Renovated</t>
        </is>
      </c>
    </row>
    <row r="407">
      <c r="A407" t="inlineStr">
        <is>
          <t xml:space="preserve">YAE-jht::real-estate::83067-promo-5-112379402</t>
        </is>
      </c>
      <c r="B407" t="inlineStr">
        <is>
          <t xml:space="preserve">Piso en venta en avenida Pablo Ruiz Picasso, San Pedro Pueblo en San Pedro de Alcántara en Marbella</t>
        </is>
      </c>
      <c r="C407" t="inlineStr">
        <is>
          <t xml:space="preserve">Marbella</t>
        </is>
      </c>
      <c r="D407">
        <v>692500</v>
      </c>
      <c r="E407" t="inlineStr">
        <is>
          <t xml:space="preserve">122.00</t>
        </is>
      </c>
      <c r="F407">
        <v>5676.2295081967</v>
      </c>
      <c r="G407">
        <f>IFERROR(INDEX(04_Area_Stats!$D$5:$D$999,MATCH(C407,04_Area_Stats!$A$5:$A$999,0)),"")</f>
      </c>
      <c r="H407">
        <f>IFERROR(ROUND(D407*(03_Assumptions!$B$7+03_Assumptions!$B$8),0),"")</f>
      </c>
      <c r="I407">
        <f>IFERROR(ROUND(E407*G407*03_Assumptions!$B$38-D407-H407,0),"")</f>
      </c>
      <c r="J407"/>
      <c r="K407">
        <f>IFERROR(D407+H407+IF(J407="",MAX(I407,0),J407),"")</f>
      </c>
      <c r="L407">
        <f>IFERROR(K407/E407,"")</f>
      </c>
      <c r="M407">
        <f>IFERROR(ROUND(E407*G407-K407,0),"")</f>
      </c>
      <c r="N407">
        <f>IFERROR(M407/K407,"")</f>
      </c>
      <c r="O407"/>
      <c r="P407"/>
      <c r="Q407"/>
      <c r="R407"/>
      <c r="S407" t="inlineStr">
        <is>
          <t xml:space="preserve">Y</t>
        </is>
      </c>
      <c r="T407" t="inlineStr">
        <is>
          <t xml:space="preserve">New build</t>
        </is>
      </c>
    </row>
    <row r="408">
      <c r="A408" t="inlineStr">
        <is>
          <t xml:space="preserve">YAE-jht::real-estate::83067-promo-5-112379443</t>
        </is>
      </c>
      <c r="B408" t="inlineStr">
        <is>
          <t xml:space="preserve">Piso en venta en avenida Pablo Ruiz Picasso, San Pedro Pueblo en San Pedro de Alcántara en Marbella</t>
        </is>
      </c>
      <c r="C408" t="inlineStr">
        <is>
          <t xml:space="preserve">Marbella</t>
        </is>
      </c>
      <c r="D408">
        <v>688250</v>
      </c>
      <c r="E408" t="inlineStr">
        <is>
          <t xml:space="preserve">122.00</t>
        </is>
      </c>
      <c r="F408">
        <v>5641.393442623</v>
      </c>
      <c r="G408">
        <f>IFERROR(INDEX(04_Area_Stats!$D$5:$D$999,MATCH(C408,04_Area_Stats!$A$5:$A$999,0)),"")</f>
      </c>
      <c r="H408">
        <f>IFERROR(ROUND(D408*(03_Assumptions!$B$7+03_Assumptions!$B$8),0),"")</f>
      </c>
      <c r="I408">
        <f>IFERROR(ROUND(E408*G408*03_Assumptions!$B$38-D408-H408,0),"")</f>
      </c>
      <c r="J408"/>
      <c r="K408">
        <f>IFERROR(D408+H408+IF(J408="",MAX(I408,0),J408),"")</f>
      </c>
      <c r="L408">
        <f>IFERROR(K408/E408,"")</f>
      </c>
      <c r="M408">
        <f>IFERROR(ROUND(E408*G408-K408,0),"")</f>
      </c>
      <c r="N408">
        <f>IFERROR(M408/K408,"")</f>
      </c>
      <c r="O408"/>
      <c r="P408"/>
      <c r="Q408"/>
      <c r="R408"/>
      <c r="S408" t="inlineStr">
        <is>
          <t xml:space="preserve">Y</t>
        </is>
      </c>
      <c r="T408" t="inlineStr">
        <is>
          <t xml:space="preserve">New build</t>
        </is>
      </c>
    </row>
    <row r="409">
      <c r="A409" t="inlineStr">
        <is>
          <t xml:space="preserve">YAE-jht::real-estate::83067-promo-5-112379401</t>
        </is>
      </c>
      <c r="B409" t="inlineStr">
        <is>
          <t xml:space="preserve">Piso en venta en avenida Pablo Ruiz Picasso, San Pedro Pueblo en San Pedro de Alcántara en Marbella</t>
        </is>
      </c>
      <c r="C409" t="inlineStr">
        <is>
          <t xml:space="preserve">Marbella</t>
        </is>
      </c>
      <c r="D409">
        <v>661000</v>
      </c>
      <c r="E409" t="inlineStr">
        <is>
          <t xml:space="preserve">122.00</t>
        </is>
      </c>
      <c r="F409">
        <v>5418.0327868852</v>
      </c>
      <c r="G409">
        <f>IFERROR(INDEX(04_Area_Stats!$D$5:$D$999,MATCH(C409,04_Area_Stats!$A$5:$A$999,0)),"")</f>
      </c>
      <c r="H409">
        <f>IFERROR(ROUND(D409*(03_Assumptions!$B$7+03_Assumptions!$B$8),0),"")</f>
      </c>
      <c r="I409">
        <f>IFERROR(ROUND(E409*G409*03_Assumptions!$B$38-D409-H409,0),"")</f>
      </c>
      <c r="J409"/>
      <c r="K409">
        <f>IFERROR(D409+H409+IF(J409="",MAX(I409,0),J409),"")</f>
      </c>
      <c r="L409">
        <f>IFERROR(K409/E409,"")</f>
      </c>
      <c r="M409">
        <f>IFERROR(ROUND(E409*G409-K409,0),"")</f>
      </c>
      <c r="N409">
        <f>IFERROR(M409/K409,"")</f>
      </c>
      <c r="O409"/>
      <c r="P409"/>
      <c r="Q409"/>
      <c r="R409"/>
      <c r="S409" t="inlineStr">
        <is>
          <t xml:space="preserve">Y</t>
        </is>
      </c>
      <c r="T409" t="inlineStr">
        <is>
          <t xml:space="preserve">New build</t>
        </is>
      </c>
    </row>
    <row r="410">
      <c r="A410" t="inlineStr">
        <is>
          <t xml:space="preserve">IDL-112379438</t>
        </is>
      </c>
      <c r="B410" t="inlineStr">
        <is>
          <t xml:space="preserve">Flat / apartment in Avenida Pablo Ruiz Picasso Nn, San Pedro Pueblo, Marbella</t>
        </is>
      </c>
      <c r="C410" t="inlineStr">
        <is>
          <t xml:space="preserve">Marbella</t>
        </is>
      </c>
      <c r="D410">
        <v>667600</v>
      </c>
      <c r="E410" t="inlineStr">
        <is>
          <t xml:space="preserve">122.00</t>
        </is>
      </c>
      <c r="F410">
        <v>5472.131147541</v>
      </c>
      <c r="G410">
        <f>IFERROR(INDEX(04_Area_Stats!$D$5:$D$999,MATCH(C410,04_Area_Stats!$A$5:$A$999,0)),"")</f>
      </c>
      <c r="H410">
        <f>IFERROR(ROUND(D410*(03_Assumptions!$B$7+03_Assumptions!$B$8),0),"")</f>
      </c>
      <c r="I410">
        <f>IFERROR(ROUND(E410*G410*03_Assumptions!$B$38-D410-H410,0),"")</f>
      </c>
      <c r="J410"/>
      <c r="K410">
        <f>IFERROR(D410+H410+IF(J410="",MAX(I410,0),J410),"")</f>
      </c>
      <c r="L410">
        <f>IFERROR(K410/E410,"")</f>
      </c>
      <c r="M410">
        <f>IFERROR(ROUND(E410*G410-K410,0),"")</f>
      </c>
      <c r="N410">
        <f>IFERROR(M410/K410,"")</f>
      </c>
      <c r="O410"/>
      <c r="P410"/>
      <c r="Q410"/>
      <c r="R410" t="inlineStr">
        <is>
          <t xml:space="preserve">2</t>
        </is>
      </c>
      <c r="S410" t="inlineStr">
        <is>
          <t xml:space="preserve">Y</t>
        </is>
      </c>
      <c r="T410"/>
    </row>
    <row r="411">
      <c r="A411" t="inlineStr">
        <is>
          <t xml:space="preserve">IDL-112379402</t>
        </is>
      </c>
      <c r="B411" t="inlineStr">
        <is>
          <t xml:space="preserve">Flat / apartment in Avenida Pablo Ruiz Picasso Nn, San Pedro Pueblo, Marbella</t>
        </is>
      </c>
      <c r="C411" t="inlineStr">
        <is>
          <t xml:space="preserve">Marbella</t>
        </is>
      </c>
      <c r="D411">
        <v>692500</v>
      </c>
      <c r="E411" t="inlineStr">
        <is>
          <t xml:space="preserve">122.00</t>
        </is>
      </c>
      <c r="F411">
        <v>5676.2295081967</v>
      </c>
      <c r="G411">
        <f>IFERROR(INDEX(04_Area_Stats!$D$5:$D$999,MATCH(C411,04_Area_Stats!$A$5:$A$999,0)),"")</f>
      </c>
      <c r="H411">
        <f>IFERROR(ROUND(D411*(03_Assumptions!$B$7+03_Assumptions!$B$8),0),"")</f>
      </c>
      <c r="I411">
        <f>IFERROR(ROUND(E411*G411*03_Assumptions!$B$38-D411-H411,0),"")</f>
      </c>
      <c r="J411"/>
      <c r="K411">
        <f>IFERROR(D411+H411+IF(J411="",MAX(I411,0),J411),"")</f>
      </c>
      <c r="L411">
        <f>IFERROR(K411/E411,"")</f>
      </c>
      <c r="M411">
        <f>IFERROR(ROUND(E411*G411-K411,0),"")</f>
      </c>
      <c r="N411">
        <f>IFERROR(M411/K411,"")</f>
      </c>
      <c r="O411"/>
      <c r="P411"/>
      <c r="Q411"/>
      <c r="R411" t="inlineStr">
        <is>
          <t xml:space="preserve">3</t>
        </is>
      </c>
      <c r="S411" t="inlineStr">
        <is>
          <t xml:space="preserve">Y</t>
        </is>
      </c>
      <c r="T411"/>
    </row>
    <row r="412">
      <c r="A412" t="inlineStr">
        <is>
          <t xml:space="preserve">IDL-112379443</t>
        </is>
      </c>
      <c r="B412" t="inlineStr">
        <is>
          <t xml:space="preserve">Flat / apartment in Avenida Pablo Ruiz Picasso Nn, San Pedro Pueblo, Marbella</t>
        </is>
      </c>
      <c r="C412" t="inlineStr">
        <is>
          <t xml:space="preserve">Marbella</t>
        </is>
      </c>
      <c r="D412">
        <v>688250</v>
      </c>
      <c r="E412" t="inlineStr">
        <is>
          <t xml:space="preserve">122.00</t>
        </is>
      </c>
      <c r="F412">
        <v>5641.393442623</v>
      </c>
      <c r="G412">
        <f>IFERROR(INDEX(04_Area_Stats!$D$5:$D$999,MATCH(C412,04_Area_Stats!$A$5:$A$999,0)),"")</f>
      </c>
      <c r="H412">
        <f>IFERROR(ROUND(D412*(03_Assumptions!$B$7+03_Assumptions!$B$8),0),"")</f>
      </c>
      <c r="I412">
        <f>IFERROR(ROUND(E412*G412*03_Assumptions!$B$38-D412-H412,0),"")</f>
      </c>
      <c r="J412"/>
      <c r="K412">
        <f>IFERROR(D412+H412+IF(J412="",MAX(I412,0),J412),"")</f>
      </c>
      <c r="L412">
        <f>IFERROR(K412/E412,"")</f>
      </c>
      <c r="M412">
        <f>IFERROR(ROUND(E412*G412-K412,0),"")</f>
      </c>
      <c r="N412">
        <f>IFERROR(M412/K412,"")</f>
      </c>
      <c r="O412"/>
      <c r="P412"/>
      <c r="Q412"/>
      <c r="R412" t="inlineStr">
        <is>
          <t xml:space="preserve">3</t>
        </is>
      </c>
      <c r="S412" t="inlineStr">
        <is>
          <t xml:space="preserve">Y</t>
        </is>
      </c>
      <c r="T412"/>
    </row>
    <row r="413">
      <c r="A413" t="inlineStr">
        <is>
          <t xml:space="preserve">IDL-112379401</t>
        </is>
      </c>
      <c r="B413" t="inlineStr">
        <is>
          <t xml:space="preserve">Flat / apartment in Avenida Pablo Ruiz Picasso Nn, San Pedro Pueblo, Marbella</t>
        </is>
      </c>
      <c r="C413" t="inlineStr">
        <is>
          <t xml:space="preserve">Marbella</t>
        </is>
      </c>
      <c r="D413">
        <v>661000</v>
      </c>
      <c r="E413" t="inlineStr">
        <is>
          <t xml:space="preserve">122.00</t>
        </is>
      </c>
      <c r="F413">
        <v>5418.0327868852</v>
      </c>
      <c r="G413">
        <f>IFERROR(INDEX(04_Area_Stats!$D$5:$D$999,MATCH(C413,04_Area_Stats!$A$5:$A$999,0)),"")</f>
      </c>
      <c r="H413">
        <f>IFERROR(ROUND(D413*(03_Assumptions!$B$7+03_Assumptions!$B$8),0),"")</f>
      </c>
      <c r="I413">
        <f>IFERROR(ROUND(E413*G413*03_Assumptions!$B$38-D413-H413,0),"")</f>
      </c>
      <c r="J413"/>
      <c r="K413">
        <f>IFERROR(D413+H413+IF(J413="",MAX(I413,0),J413),"")</f>
      </c>
      <c r="L413">
        <f>IFERROR(K413/E413,"")</f>
      </c>
      <c r="M413">
        <f>IFERROR(ROUND(E413*G413-K413,0),"")</f>
      </c>
      <c r="N413">
        <f>IFERROR(M413/K413,"")</f>
      </c>
      <c r="O413"/>
      <c r="P413"/>
      <c r="Q413"/>
      <c r="R413" t="inlineStr">
        <is>
          <t xml:space="preserve">2</t>
        </is>
      </c>
      <c r="S413" t="inlineStr">
        <is>
          <t xml:space="preserve">Y</t>
        </is>
      </c>
      <c r="T413"/>
    </row>
    <row r="414">
      <c r="A414" t="inlineStr">
        <is>
          <t xml:space="preserve">YAE-jht::real-estate::48157-112399851</t>
        </is>
      </c>
      <c r="B414" t="inlineStr">
        <is>
          <t xml:space="preserve">Piso en venta, Las Gaviotas en Fuengirola</t>
        </is>
      </c>
      <c r="C414" t="inlineStr">
        <is>
          <t xml:space="preserve">Fuengirola</t>
        </is>
      </c>
      <c r="D414">
        <v>495000</v>
      </c>
      <c r="E414" t="inlineStr">
        <is>
          <t xml:space="preserve">133.00</t>
        </is>
      </c>
      <c r="F414">
        <v>3721.8045112782</v>
      </c>
      <c r="G414">
        <f>IFERROR(INDEX(04_Area_Stats!$D$5:$D$999,MATCH(C414,04_Area_Stats!$A$5:$A$999,0)),"")</f>
      </c>
      <c r="H414">
        <f>IFERROR(ROUND(D414*(03_Assumptions!$B$7+03_Assumptions!$B$8),0),"")</f>
      </c>
      <c r="I414">
        <f>IFERROR(ROUND(E414*G414*03_Assumptions!$B$38-D414-H414,0),"")</f>
      </c>
      <c r="J414"/>
      <c r="K414">
        <f>IFERROR(D414+H414+IF(J414="",MAX(I414,0),J414),"")</f>
      </c>
      <c r="L414">
        <f>IFERROR(K414/E414,"")</f>
      </c>
      <c r="M414">
        <f>IFERROR(ROUND(E414*G414-K414,0),"")</f>
      </c>
      <c r="N414">
        <f>IFERROR(M414/K414,"")</f>
      </c>
      <c r="O414"/>
      <c r="P414"/>
      <c r="Q414"/>
      <c r="R414"/>
      <c r="S414" t="inlineStr">
        <is>
          <t xml:space="preserve">Y</t>
        </is>
      </c>
      <c r="T414"/>
    </row>
    <row r="415">
      <c r="A415" t="inlineStr">
        <is>
          <t xml:space="preserve">HTC-52801000001239</t>
        </is>
      </c>
      <c r="B415" t="inlineStr">
        <is>
          <t xml:space="preserve">Ático en Elviria. Ático elviria</t>
        </is>
      </c>
      <c r="C415" t="inlineStr">
        <is>
          <t xml:space="preserve">Marbella</t>
        </is>
      </c>
      <c r="D415">
        <v>630000</v>
      </c>
      <c r="E415" t="inlineStr">
        <is>
          <t xml:space="preserve">121.00</t>
        </is>
      </c>
      <c r="F415">
        <v>5206.6115702479</v>
      </c>
      <c r="G415">
        <f>IFERROR(INDEX(04_Area_Stats!$D$5:$D$999,MATCH(C415,04_Area_Stats!$A$5:$A$999,0)),"")</f>
      </c>
      <c r="H415">
        <f>IFERROR(ROUND(D415*(03_Assumptions!$B$7+03_Assumptions!$B$8),0),"")</f>
      </c>
      <c r="I415">
        <f>IFERROR(ROUND(E415*G415*03_Assumptions!$B$38-D415-H415,0),"")</f>
      </c>
      <c r="J415"/>
      <c r="K415">
        <f>IFERROR(D415+H415+IF(J415="",MAX(I415,0),J415),"")</f>
      </c>
      <c r="L415">
        <f>IFERROR(K415/E415,"")</f>
      </c>
      <c r="M415">
        <f>IFERROR(ROUND(E415*G415-K415,0),"")</f>
      </c>
      <c r="N415">
        <f>IFERROR(M415/K415,"")</f>
      </c>
      <c r="O415"/>
      <c r="P415"/>
      <c r="Q415"/>
      <c r="R415"/>
      <c r="S415"/>
      <c r="T415"/>
    </row>
    <row r="416">
      <c r="A416" t="inlineStr">
        <is>
          <t xml:space="preserve">HTC-26701000000601</t>
        </is>
      </c>
      <c r="B416" t="inlineStr">
        <is>
          <t xml:space="preserve">Apartamento en Calle los granados 18</t>
        </is>
      </c>
      <c r="C416" t="inlineStr">
        <is>
          <t xml:space="preserve">Marbella</t>
        </is>
      </c>
      <c r="D416">
        <v>725000</v>
      </c>
      <c r="E416" t="inlineStr">
        <is>
          <t xml:space="preserve">121.00</t>
        </is>
      </c>
      <c r="F416">
        <v>5991.7355371901</v>
      </c>
      <c r="G416">
        <f>IFERROR(INDEX(04_Area_Stats!$D$5:$D$999,MATCH(C416,04_Area_Stats!$A$5:$A$999,0)),"")</f>
      </c>
      <c r="H416">
        <f>IFERROR(ROUND(D416*(03_Assumptions!$B$7+03_Assumptions!$B$8),0),"")</f>
      </c>
      <c r="I416">
        <f>IFERROR(ROUND(E416*G416*03_Assumptions!$B$38-D416-H416,0),"")</f>
      </c>
      <c r="J416"/>
      <c r="K416">
        <f>IFERROR(D416+H416+IF(J416="",MAX(I416,0),J416),"")</f>
      </c>
      <c r="L416">
        <f>IFERROR(K416/E416,"")</f>
      </c>
      <c r="M416">
        <f>IFERROR(ROUND(E416*G416-K416,0),"")</f>
      </c>
      <c r="N416">
        <f>IFERROR(M416/K416,"")</f>
      </c>
      <c r="O416"/>
      <c r="P416"/>
      <c r="Q416"/>
      <c r="R416"/>
      <c r="S416"/>
      <c r="T416"/>
    </row>
    <row r="417">
      <c r="A417" t="inlineStr">
        <is>
          <t xml:space="preserve">HTC-37990000004226</t>
        </is>
      </c>
      <c r="B417" t="inlineStr">
        <is>
          <t xml:space="preserve">Ático en Santa María. Ático con vistas panorámicas al mar en los lagos de santa maría</t>
        </is>
      </c>
      <c r="C417" t="inlineStr">
        <is>
          <t xml:space="preserve">Marbella</t>
        </is>
      </c>
      <c r="D417">
        <v>400000</v>
      </c>
      <c r="E417" t="inlineStr">
        <is>
          <t xml:space="preserve">121.00</t>
        </is>
      </c>
      <c r="F417">
        <v>3305.7851239669</v>
      </c>
      <c r="G417">
        <f>IFERROR(INDEX(04_Area_Stats!$D$5:$D$999,MATCH(C417,04_Area_Stats!$A$5:$A$999,0)),"")</f>
      </c>
      <c r="H417">
        <f>IFERROR(ROUND(D417*(03_Assumptions!$B$7+03_Assumptions!$B$8),0),"")</f>
      </c>
      <c r="I417">
        <f>IFERROR(ROUND(E417*G417*03_Assumptions!$B$38-D417-H417,0),"")</f>
      </c>
      <c r="J417"/>
      <c r="K417">
        <f>IFERROR(D417+H417+IF(J417="",MAX(I417,0),J417),"")</f>
      </c>
      <c r="L417">
        <f>IFERROR(K417/E417,"")</f>
      </c>
      <c r="M417">
        <f>IFERROR(ROUND(E417*G417-K417,0),"")</f>
      </c>
      <c r="N417">
        <f>IFERROR(M417/K417,"")</f>
      </c>
      <c r="O417"/>
      <c r="P417"/>
      <c r="Q417"/>
      <c r="R417"/>
      <c r="S417"/>
      <c r="T417"/>
    </row>
    <row r="418">
      <c r="A418" t="inlineStr">
        <is>
          <t xml:space="preserve">YAE-jht::real-estate::93096-112309435</t>
        </is>
      </c>
      <c r="B418" t="inlineStr">
        <is>
          <t xml:space="preserve">Piso en venta, La Puya - La Ermita en Marbella Pueblo en Marbella</t>
        </is>
      </c>
      <c r="C418" t="inlineStr">
        <is>
          <t xml:space="preserve">Marbella</t>
        </is>
      </c>
      <c r="D418">
        <v>426000</v>
      </c>
      <c r="E418" t="inlineStr">
        <is>
          <t xml:space="preserve">121.00</t>
        </is>
      </c>
      <c r="F418">
        <v>3520.6611570248</v>
      </c>
      <c r="G418">
        <f>IFERROR(INDEX(04_Area_Stats!$D$5:$D$999,MATCH(C418,04_Area_Stats!$A$5:$A$999,0)),"")</f>
      </c>
      <c r="H418">
        <f>IFERROR(ROUND(D418*(03_Assumptions!$B$7+03_Assumptions!$B$8),0),"")</f>
      </c>
      <c r="I418">
        <f>IFERROR(ROUND(E418*G418*03_Assumptions!$B$38-D418-H418,0),"")</f>
      </c>
      <c r="J418"/>
      <c r="K418">
        <f>IFERROR(D418+H418+IF(J418="",MAX(I418,0),J418),"")</f>
      </c>
      <c r="L418">
        <f>IFERROR(K418/E418,"")</f>
      </c>
      <c r="M418">
        <f>IFERROR(ROUND(E418*G418-K418,0),"")</f>
      </c>
      <c r="N418">
        <f>IFERROR(M418/K418,"")</f>
      </c>
      <c r="O418" t="inlineStr">
        <is>
          <t xml:space="preserve">FULL</t>
        </is>
      </c>
      <c r="P418"/>
      <c r="Q418"/>
      <c r="R418"/>
      <c r="S418" t="inlineStr">
        <is>
          <t xml:space="preserve">Y</t>
        </is>
      </c>
      <c r="T418"/>
    </row>
    <row r="419">
      <c r="A419" t="inlineStr">
        <is>
          <t xml:space="preserve">YAE-jht::real-estate::83067-promo-5-112379440</t>
        </is>
      </c>
      <c r="B419" t="inlineStr">
        <is>
          <t xml:space="preserve">Piso en venta en avenida Pablo Ruiz Picasso, San Pedro Pueblo en San Pedro de Alcántara en Marbella</t>
        </is>
      </c>
      <c r="C419" t="inlineStr">
        <is>
          <t xml:space="preserve">Marbella</t>
        </is>
      </c>
      <c r="D419">
        <v>685000</v>
      </c>
      <c r="E419" t="inlineStr">
        <is>
          <t xml:space="preserve">121.00</t>
        </is>
      </c>
      <c r="F419">
        <v>5661.1570247934</v>
      </c>
      <c r="G419">
        <f>IFERROR(INDEX(04_Area_Stats!$D$5:$D$999,MATCH(C419,04_Area_Stats!$A$5:$A$999,0)),"")</f>
      </c>
      <c r="H419">
        <f>IFERROR(ROUND(D419*(03_Assumptions!$B$7+03_Assumptions!$B$8),0),"")</f>
      </c>
      <c r="I419">
        <f>IFERROR(ROUND(E419*G419*03_Assumptions!$B$38-D419-H419,0),"")</f>
      </c>
      <c r="J419"/>
      <c r="K419">
        <f>IFERROR(D419+H419+IF(J419="",MAX(I419,0),J419),"")</f>
      </c>
      <c r="L419">
        <f>IFERROR(K419/E419,"")</f>
      </c>
      <c r="M419">
        <f>IFERROR(ROUND(E419*G419-K419,0),"")</f>
      </c>
      <c r="N419">
        <f>IFERROR(M419/K419,"")</f>
      </c>
      <c r="O419"/>
      <c r="P419"/>
      <c r="Q419"/>
      <c r="R419"/>
      <c r="S419" t="inlineStr">
        <is>
          <t xml:space="preserve">Y</t>
        </is>
      </c>
      <c r="T419" t="inlineStr">
        <is>
          <t xml:space="preserve">New build</t>
        </is>
      </c>
    </row>
    <row r="420">
      <c r="A420" t="inlineStr">
        <is>
          <t xml:space="preserve">YAE-jht::real-estate::70143-112390625</t>
        </is>
      </c>
      <c r="B420" t="inlineStr">
        <is>
          <t xml:space="preserve">Piso en venta, Los Naranjos en Nueva Andalucía en Marbella</t>
        </is>
      </c>
      <c r="C420" t="inlineStr">
        <is>
          <t xml:space="preserve">Marbella</t>
        </is>
      </c>
      <c r="D420">
        <v>510000</v>
      </c>
      <c r="E420" t="inlineStr">
        <is>
          <t xml:space="preserve">121.00</t>
        </is>
      </c>
      <c r="F420">
        <v>4214.8760330579</v>
      </c>
      <c r="G420">
        <f>IFERROR(INDEX(04_Area_Stats!$D$5:$D$999,MATCH(C420,04_Area_Stats!$A$5:$A$999,0)),"")</f>
      </c>
      <c r="H420">
        <f>IFERROR(ROUND(D420*(03_Assumptions!$B$7+03_Assumptions!$B$8),0),"")</f>
      </c>
      <c r="I420">
        <f>IFERROR(ROUND(E420*G420*03_Assumptions!$B$38-D420-H420,0),"")</f>
      </c>
      <c r="J420"/>
      <c r="K420">
        <f>IFERROR(D420+H420+IF(J420="",MAX(I420,0),J420),"")</f>
      </c>
      <c r="L420">
        <f>IFERROR(K420/E420,"")</f>
      </c>
      <c r="M420">
        <f>IFERROR(ROUND(E420*G420-K420,0),"")</f>
      </c>
      <c r="N420">
        <f>IFERROR(M420/K420,"")</f>
      </c>
      <c r="O420"/>
      <c r="P420"/>
      <c r="Q420"/>
      <c r="R420"/>
      <c r="S420"/>
      <c r="T420" t="inlineStr">
        <is>
          <t xml:space="preserve">Good</t>
        </is>
      </c>
    </row>
    <row r="421">
      <c r="A421" t="inlineStr">
        <is>
          <t xml:space="preserve">IDL-112357885</t>
        </is>
      </c>
      <c r="B421" t="inlineStr">
        <is>
          <t xml:space="preserve">Flat / apartment in Calle de las Adelfas, 3, Nueva Andalucía, Marbella</t>
        </is>
      </c>
      <c r="C421" t="inlineStr">
        <is>
          <t xml:space="preserve">Marbella</t>
        </is>
      </c>
      <c r="D421">
        <v>575000</v>
      </c>
      <c r="E421" t="inlineStr">
        <is>
          <t xml:space="preserve">121.00</t>
        </is>
      </c>
      <c r="F421">
        <v>4752.0661157025</v>
      </c>
      <c r="G421">
        <f>IFERROR(INDEX(04_Area_Stats!$D$5:$D$999,MATCH(C421,04_Area_Stats!$A$5:$A$999,0)),"")</f>
      </c>
      <c r="H421">
        <f>IFERROR(ROUND(D421*(03_Assumptions!$B$7+03_Assumptions!$B$8),0),"")</f>
      </c>
      <c r="I421">
        <f>IFERROR(ROUND(E421*G421*03_Assumptions!$B$38-D421-H421,0),"")</f>
      </c>
      <c r="J421"/>
      <c r="K421">
        <f>IFERROR(D421+H421+IF(J421="",MAX(I421,0),J421),"")</f>
      </c>
      <c r="L421">
        <f>IFERROR(K421/E421,"")</f>
      </c>
      <c r="M421">
        <f>IFERROR(ROUND(E421*G421-K421,0),"")</f>
      </c>
      <c r="N421">
        <f>IFERROR(M421/K421,"")</f>
      </c>
      <c r="O421" t="inlineStr">
        <is>
          <t xml:space="preserve">COSMETIC</t>
        </is>
      </c>
      <c r="P421"/>
      <c r="Q421"/>
      <c r="R421" t="inlineStr">
        <is>
          <t xml:space="preserve">1</t>
        </is>
      </c>
      <c r="S421" t="inlineStr">
        <is>
          <t xml:space="preserve">N</t>
        </is>
      </c>
      <c r="T421" t="inlineStr">
        <is>
          <t xml:space="preserve">Good</t>
        </is>
      </c>
    </row>
    <row r="422">
      <c r="A422" t="inlineStr">
        <is>
          <t xml:space="preserve">YAE-jht::real-estate::69773-112400387</t>
        </is>
      </c>
      <c r="B422" t="inlineStr">
        <is>
          <t xml:space="preserve">Piso en venta, Los Naranjos en Nueva Andalucía en Marbella</t>
        </is>
      </c>
      <c r="C422" t="inlineStr">
        <is>
          <t xml:space="preserve">Marbella</t>
        </is>
      </c>
      <c r="D422">
        <v>510000</v>
      </c>
      <c r="E422" t="inlineStr">
        <is>
          <t xml:space="preserve">121.00</t>
        </is>
      </c>
      <c r="F422">
        <v>4214.8760330579</v>
      </c>
      <c r="G422">
        <f>IFERROR(INDEX(04_Area_Stats!$D$5:$D$999,MATCH(C422,04_Area_Stats!$A$5:$A$999,0)),"")</f>
      </c>
      <c r="H422">
        <f>IFERROR(ROUND(D422*(03_Assumptions!$B$7+03_Assumptions!$B$8),0),"")</f>
      </c>
      <c r="I422">
        <f>IFERROR(ROUND(E422*G422*03_Assumptions!$B$38-D422-H422,0),"")</f>
      </c>
      <c r="J422"/>
      <c r="K422">
        <f>IFERROR(D422+H422+IF(J422="",MAX(I422,0),J422),"")</f>
      </c>
      <c r="L422">
        <f>IFERROR(K422/E422,"")</f>
      </c>
      <c r="M422">
        <f>IFERROR(ROUND(E422*G422-K422,0),"")</f>
      </c>
      <c r="N422">
        <f>IFERROR(M422/K422,"")</f>
      </c>
      <c r="O422"/>
      <c r="P422"/>
      <c r="Q422"/>
      <c r="R422"/>
      <c r="S422"/>
      <c r="T422" t="inlineStr">
        <is>
          <t xml:space="preserve">New build</t>
        </is>
      </c>
    </row>
    <row r="423">
      <c r="A423" t="inlineStr">
        <is>
          <t xml:space="preserve">IDL-112379440</t>
        </is>
      </c>
      <c r="B423" t="inlineStr">
        <is>
          <t xml:space="preserve">Flat / apartment in Avenida Pablo Ruiz Picasso Nn, San Pedro Pueblo, Marbella</t>
        </is>
      </c>
      <c r="C423" t="inlineStr">
        <is>
          <t xml:space="preserve">Marbella</t>
        </is>
      </c>
      <c r="D423">
        <v>685000</v>
      </c>
      <c r="E423" t="inlineStr">
        <is>
          <t xml:space="preserve">121.00</t>
        </is>
      </c>
      <c r="F423">
        <v>5661.1570247934</v>
      </c>
      <c r="G423">
        <f>IFERROR(INDEX(04_Area_Stats!$D$5:$D$999,MATCH(C423,04_Area_Stats!$A$5:$A$999,0)),"")</f>
      </c>
      <c r="H423">
        <f>IFERROR(ROUND(D423*(03_Assumptions!$B$7+03_Assumptions!$B$8),0),"")</f>
      </c>
      <c r="I423">
        <f>IFERROR(ROUND(E423*G423*03_Assumptions!$B$38-D423-H423,0),"")</f>
      </c>
      <c r="J423"/>
      <c r="K423">
        <f>IFERROR(D423+H423+IF(J423="",MAX(I423,0),J423),"")</f>
      </c>
      <c r="L423">
        <f>IFERROR(K423/E423,"")</f>
      </c>
      <c r="M423">
        <f>IFERROR(ROUND(E423*G423-K423,0),"")</f>
      </c>
      <c r="N423">
        <f>IFERROR(M423/K423,"")</f>
      </c>
      <c r="O423"/>
      <c r="P423"/>
      <c r="Q423"/>
      <c r="R423" t="inlineStr">
        <is>
          <t xml:space="preserve">2</t>
        </is>
      </c>
      <c r="S423" t="inlineStr">
        <is>
          <t xml:space="preserve">Y</t>
        </is>
      </c>
      <c r="T423"/>
    </row>
    <row r="424">
      <c r="A424" t="inlineStr">
        <is>
          <t xml:space="preserve">HTC-23149000000342</t>
        </is>
      </c>
      <c r="B424" t="inlineStr">
        <is>
          <t xml:space="preserve">Apartamento en Londres-nva andalucia d 2. Apartamento de lujo en primera línea de golf en los granados gol</t>
        </is>
      </c>
      <c r="C424" t="inlineStr">
        <is>
          <t xml:space="preserve">Marbella</t>
        </is>
      </c>
      <c r="D424">
        <v>1249000</v>
      </c>
      <c r="E424" t="inlineStr">
        <is>
          <t xml:space="preserve">120.00</t>
        </is>
      </c>
      <c r="F424">
        <v>10408.333333333</v>
      </c>
      <c r="G424">
        <f>IFERROR(INDEX(04_Area_Stats!$D$5:$D$999,MATCH(C424,04_Area_Stats!$A$5:$A$999,0)),"")</f>
      </c>
      <c r="H424">
        <f>IFERROR(ROUND(D424*(03_Assumptions!$B$7+03_Assumptions!$B$8),0),"")</f>
      </c>
      <c r="I424">
        <f>IFERROR(ROUND(E424*G424*03_Assumptions!$B$38-D424-H424,0),"")</f>
      </c>
      <c r="J424"/>
      <c r="K424">
        <f>IFERROR(D424+H424+IF(J424="",MAX(I424,0),J424),"")</f>
      </c>
      <c r="L424">
        <f>IFERROR(K424/E424,"")</f>
      </c>
      <c r="M424">
        <f>IFERROR(ROUND(E424*G424-K424,0),"")</f>
      </c>
      <c r="N424">
        <f>IFERROR(M424/K424,"")</f>
      </c>
      <c r="O424"/>
      <c r="P424"/>
      <c r="Q424"/>
      <c r="R424"/>
      <c r="S424"/>
      <c r="T424"/>
    </row>
    <row r="425">
      <c r="A425" t="inlineStr">
        <is>
          <t xml:space="preserve">HTC-50948000000815</t>
        </is>
      </c>
      <c r="B425" t="inlineStr">
        <is>
          <t xml:space="preserve">Apartamento en Califa-ur nva andalucia 16. Apartamento de 3 dormitorios totalmente reformado y amueblado co</t>
        </is>
      </c>
      <c r="C425" t="inlineStr">
        <is>
          <t xml:space="preserve">Marbella</t>
        </is>
      </c>
      <c r="D425">
        <v>549000</v>
      </c>
      <c r="E425" t="inlineStr">
        <is>
          <t xml:space="preserve">120.00</t>
        </is>
      </c>
      <c r="F425">
        <v>4575</v>
      </c>
      <c r="G425">
        <f>IFERROR(INDEX(04_Area_Stats!$D$5:$D$999,MATCH(C425,04_Area_Stats!$A$5:$A$999,0)),"")</f>
      </c>
      <c r="H425">
        <f>IFERROR(ROUND(D425*(03_Assumptions!$B$7+03_Assumptions!$B$8),0),"")</f>
      </c>
      <c r="I425">
        <f>IFERROR(ROUND(E425*G425*03_Assumptions!$B$38-D425-H425,0),"")</f>
      </c>
      <c r="J425"/>
      <c r="K425">
        <f>IFERROR(D425+H425+IF(J425="",MAX(I425,0),J425),"")</f>
      </c>
      <c r="L425">
        <f>IFERROR(K425/E425,"")</f>
      </c>
      <c r="M425">
        <f>IFERROR(ROUND(E425*G425-K425,0),"")</f>
      </c>
      <c r="N425">
        <f>IFERROR(M425/K425,"")</f>
      </c>
      <c r="O425" t="inlineStr">
        <is>
          <t xml:space="preserve">FULL</t>
        </is>
      </c>
      <c r="P425"/>
      <c r="Q425"/>
      <c r="R425"/>
      <c r="S425"/>
      <c r="T425" t="inlineStr">
        <is>
          <t xml:space="preserve">Renovated</t>
        </is>
      </c>
    </row>
    <row r="426">
      <c r="A426" t="inlineStr">
        <is>
          <t xml:space="preserve">HTC-56543000000033</t>
        </is>
      </c>
      <c r="B426" t="inlineStr">
        <is>
          <t xml:space="preserve">Piso en Zona Miraflores</t>
        </is>
      </c>
      <c r="C426" t="inlineStr">
        <is>
          <t xml:space="preserve">Marbella</t>
        </is>
      </c>
      <c r="D426">
        <v>2200000</v>
      </c>
      <c r="E426" t="inlineStr">
        <is>
          <t xml:space="preserve">120.00</t>
        </is>
      </c>
      <c r="F426">
        <v>18333.333333333</v>
      </c>
      <c r="G426">
        <f>IFERROR(INDEX(04_Area_Stats!$D$5:$D$999,MATCH(C426,04_Area_Stats!$A$5:$A$999,0)),"")</f>
      </c>
      <c r="H426">
        <f>IFERROR(ROUND(D426*(03_Assumptions!$B$7+03_Assumptions!$B$8),0),"")</f>
      </c>
      <c r="I426">
        <f>IFERROR(ROUND(E426*G426*03_Assumptions!$B$38-D426-H426,0),"")</f>
      </c>
      <c r="J426"/>
      <c r="K426">
        <f>IFERROR(D426+H426+IF(J426="",MAX(I426,0),J426),"")</f>
      </c>
      <c r="L426">
        <f>IFERROR(K426/E426,"")</f>
      </c>
      <c r="M426">
        <f>IFERROR(ROUND(E426*G426-K426,0),"")</f>
      </c>
      <c r="N426">
        <f>IFERROR(M426/K426,"")</f>
      </c>
      <c r="O426"/>
      <c r="P426"/>
      <c r="Q426"/>
      <c r="R426"/>
      <c r="S426"/>
      <c r="T426"/>
    </row>
    <row r="427">
      <c r="A427" t="inlineStr">
        <is>
          <t xml:space="preserve">HTC-37443000000420</t>
        </is>
      </c>
      <c r="B427" t="inlineStr">
        <is>
          <t xml:space="preserve">Piso en Urbanizacion medina garden 7. Exclusivo apartamento de 2 dormitorios en el corazón de puerto b</t>
        </is>
      </c>
      <c r="C427" t="inlineStr">
        <is>
          <t xml:space="preserve">Marbella</t>
        </is>
      </c>
      <c r="D427">
        <v>675000</v>
      </c>
      <c r="E427" t="inlineStr">
        <is>
          <t xml:space="preserve">120.00</t>
        </is>
      </c>
      <c r="F427">
        <v>5625</v>
      </c>
      <c r="G427">
        <f>IFERROR(INDEX(04_Area_Stats!$D$5:$D$999,MATCH(C427,04_Area_Stats!$A$5:$A$999,0)),"")</f>
      </c>
      <c r="H427">
        <f>IFERROR(ROUND(D427*(03_Assumptions!$B$7+03_Assumptions!$B$8),0),"")</f>
      </c>
      <c r="I427">
        <f>IFERROR(ROUND(E427*G427*03_Assumptions!$B$38-D427-H427,0),"")</f>
      </c>
      <c r="J427"/>
      <c r="K427">
        <f>IFERROR(D427+H427+IF(J427="",MAX(I427,0),J427),"")</f>
      </c>
      <c r="L427">
        <f>IFERROR(K427/E427,"")</f>
      </c>
      <c r="M427">
        <f>IFERROR(ROUND(E427*G427-K427,0),"")</f>
      </c>
      <c r="N427">
        <f>IFERROR(M427/K427,"")</f>
      </c>
      <c r="O427"/>
      <c r="P427"/>
      <c r="Q427"/>
      <c r="R427"/>
      <c r="S427"/>
      <c r="T427"/>
    </row>
    <row r="428">
      <c r="A428" t="inlineStr">
        <is>
          <t xml:space="preserve">HTC-52417000000375</t>
        </is>
      </c>
      <c r="B428" t="inlineStr">
        <is>
          <t xml:space="preserve">Piso Avenida miguel cano</t>
        </is>
      </c>
      <c r="C428" t="inlineStr">
        <is>
          <t xml:space="preserve">Marbella</t>
        </is>
      </c>
      <c r="D428">
        <v>750000</v>
      </c>
      <c r="E428" t="inlineStr">
        <is>
          <t xml:space="preserve">120.00</t>
        </is>
      </c>
      <c r="F428">
        <v>6250</v>
      </c>
      <c r="G428">
        <f>IFERROR(INDEX(04_Area_Stats!$D$5:$D$999,MATCH(C428,04_Area_Stats!$A$5:$A$999,0)),"")</f>
      </c>
      <c r="H428">
        <f>IFERROR(ROUND(D428*(03_Assumptions!$B$7+03_Assumptions!$B$8),0),"")</f>
      </c>
      <c r="I428">
        <f>IFERROR(ROUND(E428*G428*03_Assumptions!$B$38-D428-H428,0),"")</f>
      </c>
      <c r="J428"/>
      <c r="K428">
        <f>IFERROR(D428+H428+IF(J428="",MAX(I428,0),J428),"")</f>
      </c>
      <c r="L428">
        <f>IFERROR(K428/E428,"")</f>
      </c>
      <c r="M428">
        <f>IFERROR(ROUND(E428*G428-K428,0),"")</f>
      </c>
      <c r="N428">
        <f>IFERROR(M428/K428,"")</f>
      </c>
      <c r="O428"/>
      <c r="P428"/>
      <c r="Q428"/>
      <c r="R428"/>
      <c r="S428"/>
      <c r="T428"/>
    </row>
    <row r="429">
      <c r="A429" t="inlineStr">
        <is>
          <t xml:space="preserve">HTC-52797000001655</t>
        </is>
      </c>
      <c r="B429" t="inlineStr">
        <is>
          <t xml:space="preserve">Dúplex en La Dama de Noche - La Alzambra</t>
        </is>
      </c>
      <c r="C429" t="inlineStr">
        <is>
          <t xml:space="preserve">Marbella</t>
        </is>
      </c>
      <c r="D429">
        <v>795000</v>
      </c>
      <c r="E429" t="inlineStr">
        <is>
          <t xml:space="preserve">120.00</t>
        </is>
      </c>
      <c r="F429">
        <v>6625</v>
      </c>
      <c r="G429">
        <f>IFERROR(INDEX(04_Area_Stats!$D$5:$D$999,MATCH(C429,04_Area_Stats!$A$5:$A$999,0)),"")</f>
      </c>
      <c r="H429">
        <f>IFERROR(ROUND(D429*(03_Assumptions!$B$7+03_Assumptions!$B$8),0),"")</f>
      </c>
      <c r="I429">
        <f>IFERROR(ROUND(E429*G429*03_Assumptions!$B$38-D429-H429,0),"")</f>
      </c>
      <c r="J429"/>
      <c r="K429">
        <f>IFERROR(D429+H429+IF(J429="",MAX(I429,0),J429),"")</f>
      </c>
      <c r="L429">
        <f>IFERROR(K429/E429,"")</f>
      </c>
      <c r="M429">
        <f>IFERROR(ROUND(E429*G429-K429,0),"")</f>
      </c>
      <c r="N429">
        <f>IFERROR(M429/K429,"")</f>
      </c>
      <c r="O429"/>
      <c r="P429"/>
      <c r="Q429"/>
      <c r="R429"/>
      <c r="S429"/>
      <c r="T429"/>
    </row>
    <row r="430">
      <c r="A430" t="inlineStr">
        <is>
          <t xml:space="preserve">HTC-37443000000459</t>
        </is>
      </c>
      <c r="B430" t="inlineStr">
        <is>
          <t xml:space="preserve">Apartamento en Plaza juan de la rosa 3m. 120 m² en la ubicación más estratégica del centro de marbella</t>
        </is>
      </c>
      <c r="C430" t="inlineStr">
        <is>
          <t xml:space="preserve">Marbella</t>
        </is>
      </c>
      <c r="D430">
        <v>540000</v>
      </c>
      <c r="E430" t="inlineStr">
        <is>
          <t xml:space="preserve">120.00</t>
        </is>
      </c>
      <c r="F430">
        <v>4500</v>
      </c>
      <c r="G430">
        <f>IFERROR(INDEX(04_Area_Stats!$D$5:$D$999,MATCH(C430,04_Area_Stats!$A$5:$A$999,0)),"")</f>
      </c>
      <c r="H430">
        <f>IFERROR(ROUND(D430*(03_Assumptions!$B$7+03_Assumptions!$B$8),0),"")</f>
      </c>
      <c r="I430">
        <f>IFERROR(ROUND(E430*G430*03_Assumptions!$B$38-D430-H430,0),"")</f>
      </c>
      <c r="J430"/>
      <c r="K430">
        <f>IFERROR(D430+H430+IF(J430="",MAX(I430,0),J430),"")</f>
      </c>
      <c r="L430">
        <f>IFERROR(K430/E430,"")</f>
      </c>
      <c r="M430">
        <f>IFERROR(ROUND(E430*G430-K430,0),"")</f>
      </c>
      <c r="N430">
        <f>IFERROR(M430/K430,"")</f>
      </c>
      <c r="O430"/>
      <c r="P430"/>
      <c r="Q430"/>
      <c r="R430" t="inlineStr">
        <is>
          <t xml:space="preserve">3</t>
        </is>
      </c>
      <c r="S430"/>
      <c r="T430"/>
    </row>
    <row r="431">
      <c r="A431" t="inlineStr">
        <is>
          <t xml:space="preserve">HTC-49871000000253</t>
        </is>
      </c>
      <c r="B431" t="inlineStr">
        <is>
          <t xml:space="preserve">Piso en Calle 02c nva andaluc 24v. **piso de lujo a estrenar con vistas espectaculares en la costa*</t>
        </is>
      </c>
      <c r="C431" t="inlineStr">
        <is>
          <t xml:space="preserve">Marbella</t>
        </is>
      </c>
      <c r="D431">
        <v>515000</v>
      </c>
      <c r="E431" t="inlineStr">
        <is>
          <t xml:space="preserve">120.00</t>
        </is>
      </c>
      <c r="F431">
        <v>4291.6666666667</v>
      </c>
      <c r="G431">
        <f>IFERROR(INDEX(04_Area_Stats!$D$5:$D$999,MATCH(C431,04_Area_Stats!$A$5:$A$999,0)),"")</f>
      </c>
      <c r="H431">
        <f>IFERROR(ROUND(D431*(03_Assumptions!$B$7+03_Assumptions!$B$8),0),"")</f>
      </c>
      <c r="I431">
        <f>IFERROR(ROUND(E431*G431*03_Assumptions!$B$38-D431-H431,0),"")</f>
      </c>
      <c r="J431"/>
      <c r="K431">
        <f>IFERROR(D431+H431+IF(J431="",MAX(I431,0),J431),"")</f>
      </c>
      <c r="L431">
        <f>IFERROR(K431/E431,"")</f>
      </c>
      <c r="M431">
        <f>IFERROR(ROUND(E431*G431-K431,0),"")</f>
      </c>
      <c r="N431">
        <f>IFERROR(M431/K431,"")</f>
      </c>
      <c r="O431"/>
      <c r="P431"/>
      <c r="Q431"/>
      <c r="R431"/>
      <c r="S431"/>
      <c r="T431"/>
    </row>
    <row r="432">
      <c r="A432" t="inlineStr">
        <is>
          <t xml:space="preserve">YAE-jht::real-estate::62935-112334602</t>
        </is>
      </c>
      <c r="B432" t="inlineStr">
        <is>
          <t xml:space="preserve">Piso en venta, Puente Romano en Nagüeles-Milla de Oro en Marbella</t>
        </is>
      </c>
      <c r="C432" t="inlineStr">
        <is>
          <t xml:space="preserve">Marbella</t>
        </is>
      </c>
      <c r="D432">
        <v>3500000</v>
      </c>
      <c r="E432" t="inlineStr">
        <is>
          <t xml:space="preserve">120.00</t>
        </is>
      </c>
      <c r="F432">
        <v>29166.666666667</v>
      </c>
      <c r="G432">
        <f>IFERROR(INDEX(04_Area_Stats!$D$5:$D$999,MATCH(C432,04_Area_Stats!$A$5:$A$999,0)),"")</f>
      </c>
      <c r="H432">
        <f>IFERROR(ROUND(D432*(03_Assumptions!$B$7+03_Assumptions!$B$8),0),"")</f>
      </c>
      <c r="I432">
        <f>IFERROR(ROUND(E432*G432*03_Assumptions!$B$38-D432-H432,0),"")</f>
      </c>
      <c r="J432"/>
      <c r="K432">
        <f>IFERROR(D432+H432+IF(J432="",MAX(I432,0),J432),"")</f>
      </c>
      <c r="L432">
        <f>IFERROR(K432/E432,"")</f>
      </c>
      <c r="M432">
        <f>IFERROR(ROUND(E432*G432-K432,0),"")</f>
      </c>
      <c r="N432">
        <f>IFERROR(M432/K432,"")</f>
      </c>
      <c r="O432"/>
      <c r="P432"/>
      <c r="Q432"/>
      <c r="R432"/>
      <c r="S432"/>
      <c r="T432" t="inlineStr">
        <is>
          <t xml:space="preserve">Good</t>
        </is>
      </c>
    </row>
    <row r="433">
      <c r="A433" t="inlineStr">
        <is>
          <t xml:space="preserve">YAE-jht::real-estate::42813-112367920</t>
        </is>
      </c>
      <c r="B433" t="inlineStr">
        <is>
          <t xml:space="preserve">Piso en venta en calle El Califa, Nueva Andalucía en Nueva Andalucía en Marbella</t>
        </is>
      </c>
      <c r="C433" t="inlineStr">
        <is>
          <t xml:space="preserve">Marbella</t>
        </is>
      </c>
      <c r="D433">
        <v>585000</v>
      </c>
      <c r="E433" t="inlineStr">
        <is>
          <t xml:space="preserve">120.00</t>
        </is>
      </c>
      <c r="F433">
        <v>4875</v>
      </c>
      <c r="G433">
        <f>IFERROR(INDEX(04_Area_Stats!$D$5:$D$999,MATCH(C433,04_Area_Stats!$A$5:$A$999,0)),"")</f>
      </c>
      <c r="H433">
        <f>IFERROR(ROUND(D433*(03_Assumptions!$B$7+03_Assumptions!$B$8),0),"")</f>
      </c>
      <c r="I433">
        <f>IFERROR(ROUND(E433*G433*03_Assumptions!$B$38-D433-H433,0),"")</f>
      </c>
      <c r="J433"/>
      <c r="K433">
        <f>IFERROR(D433+H433+IF(J433="",MAX(I433,0),J433),"")</f>
      </c>
      <c r="L433">
        <f>IFERROR(K433/E433,"")</f>
      </c>
      <c r="M433">
        <f>IFERROR(ROUND(E433*G433-K433,0),"")</f>
      </c>
      <c r="N433">
        <f>IFERROR(M433/K433,"")</f>
      </c>
      <c r="O433" t="inlineStr">
        <is>
          <t xml:space="preserve">FULL</t>
        </is>
      </c>
      <c r="P433"/>
      <c r="Q433"/>
      <c r="R433"/>
      <c r="S433"/>
      <c r="T433" t="inlineStr">
        <is>
          <t xml:space="preserve">Good</t>
        </is>
      </c>
    </row>
    <row r="434">
      <c r="A434" t="inlineStr">
        <is>
          <t xml:space="preserve">YAE-jht::real-estate::86958-112340145</t>
        </is>
      </c>
      <c r="B434" t="inlineStr">
        <is>
          <t xml:space="preserve">Piso en venta en calle Santa Ana, La Merced en Marbella Pueblo en Marbella</t>
        </is>
      </c>
      <c r="C434" t="inlineStr">
        <is>
          <t xml:space="preserve">Marbella</t>
        </is>
      </c>
      <c r="D434">
        <v>478000</v>
      </c>
      <c r="E434" t="inlineStr">
        <is>
          <t xml:space="preserve">120.00</t>
        </is>
      </c>
      <c r="F434">
        <v>3983.3333333333</v>
      </c>
      <c r="G434">
        <f>IFERROR(INDEX(04_Area_Stats!$D$5:$D$999,MATCH(C434,04_Area_Stats!$A$5:$A$999,0)),"")</f>
      </c>
      <c r="H434">
        <f>IFERROR(ROUND(D434*(03_Assumptions!$B$7+03_Assumptions!$B$8),0),"")</f>
      </c>
      <c r="I434">
        <f>IFERROR(ROUND(E434*G434*03_Assumptions!$B$38-D434-H434,0),"")</f>
      </c>
      <c r="J434"/>
      <c r="K434">
        <f>IFERROR(D434+H434+IF(J434="",MAX(I434,0),J434),"")</f>
      </c>
      <c r="L434">
        <f>IFERROR(K434/E434,"")</f>
      </c>
      <c r="M434">
        <f>IFERROR(ROUND(E434*G434-K434,0),"")</f>
      </c>
      <c r="N434">
        <f>IFERROR(M434/K434,"")</f>
      </c>
      <c r="O434" t="inlineStr">
        <is>
          <t xml:space="preserve">COSMETIC</t>
        </is>
      </c>
      <c r="P434"/>
      <c r="Q434"/>
      <c r="R434"/>
      <c r="S434"/>
      <c r="T434" t="inlineStr">
        <is>
          <t xml:space="preserve">Renovated</t>
        </is>
      </c>
    </row>
    <row r="435">
      <c r="A435" t="inlineStr">
        <is>
          <t xml:space="preserve">YAE-jht::real-estate::42815-112390552</t>
        </is>
      </c>
      <c r="B435" t="inlineStr">
        <is>
          <t xml:space="preserve">Piso en venta, Puerto Banús en Nueva Andalucía en Marbella</t>
        </is>
      </c>
      <c r="C435" t="inlineStr">
        <is>
          <t xml:space="preserve">Marbella</t>
        </is>
      </c>
      <c r="D435">
        <v>779000</v>
      </c>
      <c r="E435" t="inlineStr">
        <is>
          <t xml:space="preserve">120.00</t>
        </is>
      </c>
      <c r="F435">
        <v>6491.6666666667</v>
      </c>
      <c r="G435">
        <f>IFERROR(INDEX(04_Area_Stats!$D$5:$D$999,MATCH(C435,04_Area_Stats!$A$5:$A$999,0)),"")</f>
      </c>
      <c r="H435">
        <f>IFERROR(ROUND(D435*(03_Assumptions!$B$7+03_Assumptions!$B$8),0),"")</f>
      </c>
      <c r="I435">
        <f>IFERROR(ROUND(E435*G435*03_Assumptions!$B$38-D435-H435,0),"")</f>
      </c>
      <c r="J435"/>
      <c r="K435">
        <f>IFERROR(D435+H435+IF(J435="",MAX(I435,0),J435),"")</f>
      </c>
      <c r="L435">
        <f>IFERROR(K435/E435,"")</f>
      </c>
      <c r="M435">
        <f>IFERROR(ROUND(E435*G435-K435,0),"")</f>
      </c>
      <c r="N435">
        <f>IFERROR(M435/K435,"")</f>
      </c>
      <c r="O435"/>
      <c r="P435"/>
      <c r="Q435"/>
      <c r="R435"/>
      <c r="S435"/>
      <c r="T435" t="inlineStr">
        <is>
          <t xml:space="preserve">Good</t>
        </is>
      </c>
    </row>
    <row r="436">
      <c r="A436" t="inlineStr">
        <is>
          <t xml:space="preserve">YAE-jht::real-estate::49032-112356763</t>
        </is>
      </c>
      <c r="B436" t="inlineStr">
        <is>
          <t xml:space="preserve">Piso en venta, La Puya - La Ermita en Marbella Pueblo en Marbella</t>
        </is>
      </c>
      <c r="C436" t="inlineStr">
        <is>
          <t xml:space="preserve">Marbella</t>
        </is>
      </c>
      <c r="D436">
        <v>425000</v>
      </c>
      <c r="E436" t="inlineStr">
        <is>
          <t xml:space="preserve">120.00</t>
        </is>
      </c>
      <c r="F436">
        <v>3541.6666666667</v>
      </c>
      <c r="G436">
        <f>IFERROR(INDEX(04_Area_Stats!$D$5:$D$999,MATCH(C436,04_Area_Stats!$A$5:$A$999,0)),"")</f>
      </c>
      <c r="H436">
        <f>IFERROR(ROUND(D436*(03_Assumptions!$B$7+03_Assumptions!$B$8),0),"")</f>
      </c>
      <c r="I436">
        <f>IFERROR(ROUND(E436*G436*03_Assumptions!$B$38-D436-H436,0),"")</f>
      </c>
      <c r="J436"/>
      <c r="K436">
        <f>IFERROR(D436+H436+IF(J436="",MAX(I436,0),J436),"")</f>
      </c>
      <c r="L436">
        <f>IFERROR(K436/E436,"")</f>
      </c>
      <c r="M436">
        <f>IFERROR(ROUND(E436*G436-K436,0),"")</f>
      </c>
      <c r="N436">
        <f>IFERROR(M436/K436,"")</f>
      </c>
      <c r="O436"/>
      <c r="P436"/>
      <c r="Q436"/>
      <c r="R436" t="inlineStr">
        <is>
          <t xml:space="preserve">4</t>
        </is>
      </c>
      <c r="S436" t="inlineStr">
        <is>
          <t xml:space="preserve">Y</t>
        </is>
      </c>
      <c r="T436"/>
    </row>
    <row r="437">
      <c r="A437" t="inlineStr">
        <is>
          <t xml:space="preserve">YAE-jht::real-estate::42083-112341326</t>
        </is>
      </c>
      <c r="B437" t="inlineStr">
        <is>
          <t xml:space="preserve">Piso en venta, La Carolina-Guadalpín en Nagüeles-Milla de Oro en Marbella</t>
        </is>
      </c>
      <c r="C437" t="inlineStr">
        <is>
          <t xml:space="preserve">Marbella</t>
        </is>
      </c>
      <c r="D437">
        <v>550000</v>
      </c>
      <c r="E437" t="inlineStr">
        <is>
          <t xml:space="preserve">120.00</t>
        </is>
      </c>
      <c r="F437">
        <v>4583.3333333333</v>
      </c>
      <c r="G437">
        <f>IFERROR(INDEX(04_Area_Stats!$D$5:$D$999,MATCH(C437,04_Area_Stats!$A$5:$A$999,0)),"")</f>
      </c>
      <c r="H437">
        <f>IFERROR(ROUND(D437*(03_Assumptions!$B$7+03_Assumptions!$B$8),0),"")</f>
      </c>
      <c r="I437">
        <f>IFERROR(ROUND(E437*G437*03_Assumptions!$B$38-D437-H437,0),"")</f>
      </c>
      <c r="J437"/>
      <c r="K437">
        <f>IFERROR(D437+H437+IF(J437="",MAX(I437,0),J437),"")</f>
      </c>
      <c r="L437">
        <f>IFERROR(K437/E437,"")</f>
      </c>
      <c r="M437">
        <f>IFERROR(ROUND(E437*G437-K437,0),"")</f>
      </c>
      <c r="N437">
        <f>IFERROR(M437/K437,"")</f>
      </c>
      <c r="O437"/>
      <c r="P437"/>
      <c r="Q437"/>
      <c r="R437"/>
      <c r="S437"/>
      <c r="T437"/>
    </row>
    <row r="438">
      <c r="A438" t="inlineStr">
        <is>
          <t xml:space="preserve">YAE-jht::real-estate::43799-112375739</t>
        </is>
      </c>
      <c r="B438" t="inlineStr">
        <is>
          <t xml:space="preserve">Piso en venta, San Pedro Pueblo en San Pedro de Alcántara en Marbella</t>
        </is>
      </c>
      <c r="C438" t="inlineStr">
        <is>
          <t xml:space="preserve">Marbella</t>
        </is>
      </c>
      <c r="D438">
        <v>395000</v>
      </c>
      <c r="E438" t="inlineStr">
        <is>
          <t xml:space="preserve">120.00</t>
        </is>
      </c>
      <c r="F438">
        <v>3291.6666666667</v>
      </c>
      <c r="G438">
        <f>IFERROR(INDEX(04_Area_Stats!$D$5:$D$999,MATCH(C438,04_Area_Stats!$A$5:$A$999,0)),"")</f>
      </c>
      <c r="H438">
        <f>IFERROR(ROUND(D438*(03_Assumptions!$B$7+03_Assumptions!$B$8),0),"")</f>
      </c>
      <c r="I438">
        <f>IFERROR(ROUND(E438*G438*03_Assumptions!$B$38-D438-H438,0),"")</f>
      </c>
      <c r="J438"/>
      <c r="K438">
        <f>IFERROR(D438+H438+IF(J438="",MAX(I438,0),J438),"")</f>
      </c>
      <c r="L438">
        <f>IFERROR(K438/E438,"")</f>
      </c>
      <c r="M438">
        <f>IFERROR(ROUND(E438*G438-K438,0),"")</f>
      </c>
      <c r="N438">
        <f>IFERROR(M438/K438,"")</f>
      </c>
      <c r="O438"/>
      <c r="P438"/>
      <c r="Q438"/>
      <c r="R438"/>
      <c r="S438"/>
      <c r="T438" t="inlineStr">
        <is>
          <t xml:space="preserve">Good</t>
        </is>
      </c>
    </row>
    <row r="439">
      <c r="A439" t="inlineStr">
        <is>
          <t xml:space="preserve">YAE-jht::real-estate::66177-112328525</t>
        </is>
      </c>
      <c r="B439" t="inlineStr">
        <is>
          <t xml:space="preserve">Ático en venta, Santa María en Elviria-Cabopino en Marbella</t>
        </is>
      </c>
      <c r="C439" t="inlineStr">
        <is>
          <t xml:space="preserve">Marbella</t>
        </is>
      </c>
      <c r="D439">
        <v>750000</v>
      </c>
      <c r="E439" t="inlineStr">
        <is>
          <t xml:space="preserve">120.00</t>
        </is>
      </c>
      <c r="F439">
        <v>6250</v>
      </c>
      <c r="G439">
        <f>IFERROR(INDEX(04_Area_Stats!$D$5:$D$999,MATCH(C439,04_Area_Stats!$A$5:$A$999,0)),"")</f>
      </c>
      <c r="H439">
        <f>IFERROR(ROUND(D439*(03_Assumptions!$B$7+03_Assumptions!$B$8),0),"")</f>
      </c>
      <c r="I439">
        <f>IFERROR(ROUND(E439*G439*03_Assumptions!$B$38-D439-H439,0),"")</f>
      </c>
      <c r="J439"/>
      <c r="K439">
        <f>IFERROR(D439+H439+IF(J439="",MAX(I439,0),J439),"")</f>
      </c>
      <c r="L439">
        <f>IFERROR(K439/E439,"")</f>
      </c>
      <c r="M439">
        <f>IFERROR(ROUND(E439*G439-K439,0),"")</f>
      </c>
      <c r="N439">
        <f>IFERROR(M439/K439,"")</f>
      </c>
      <c r="O439" t="inlineStr">
        <is>
          <t xml:space="preserve">COSMETIC</t>
        </is>
      </c>
      <c r="P439"/>
      <c r="Q439"/>
      <c r="R439" t="inlineStr">
        <is>
          <t xml:space="preserve">Penthouse</t>
        </is>
      </c>
      <c r="S439" t="inlineStr">
        <is>
          <t xml:space="preserve">Y</t>
        </is>
      </c>
      <c r="T439" t="inlineStr">
        <is>
          <t xml:space="preserve">Renovated</t>
        </is>
      </c>
    </row>
    <row r="440">
      <c r="A440" t="inlineStr">
        <is>
          <t xml:space="preserve">IDL-112375739</t>
        </is>
      </c>
      <c r="B440" t="inlineStr">
        <is>
          <t xml:space="preserve">Flat / apartment in Calle Sp Tolox, San Pedro Pueblo, Marbella</t>
        </is>
      </c>
      <c r="C440" t="inlineStr">
        <is>
          <t xml:space="preserve">Marbella</t>
        </is>
      </c>
      <c r="D440">
        <v>395000</v>
      </c>
      <c r="E440" t="inlineStr">
        <is>
          <t xml:space="preserve">120.00</t>
        </is>
      </c>
      <c r="F440">
        <v>3291.6666666667</v>
      </c>
      <c r="G440">
        <f>IFERROR(INDEX(04_Area_Stats!$D$5:$D$999,MATCH(C440,04_Area_Stats!$A$5:$A$999,0)),"")</f>
      </c>
      <c r="H440">
        <f>IFERROR(ROUND(D440*(03_Assumptions!$B$7+03_Assumptions!$B$8),0),"")</f>
      </c>
      <c r="I440">
        <f>IFERROR(ROUND(E440*G440*03_Assumptions!$B$38-D440-H440,0),"")</f>
      </c>
      <c r="J440"/>
      <c r="K440">
        <f>IFERROR(D440+H440+IF(J440="",MAX(I440,0),J440),"")</f>
      </c>
      <c r="L440">
        <f>IFERROR(K440/E440,"")</f>
      </c>
      <c r="M440">
        <f>IFERROR(ROUND(E440*G440-K440,0),"")</f>
      </c>
      <c r="N440">
        <f>IFERROR(M440/K440,"")</f>
      </c>
      <c r="O440"/>
      <c r="P440"/>
      <c r="Q440"/>
      <c r="R440" t="inlineStr">
        <is>
          <t xml:space="preserve">4th</t>
        </is>
      </c>
      <c r="S440" t="inlineStr">
        <is>
          <t xml:space="preserve">Y</t>
        </is>
      </c>
      <c r="T440" t="inlineStr">
        <is>
          <t xml:space="preserve">Good</t>
        </is>
      </c>
    </row>
    <row r="441">
      <c r="A441" t="inlineStr">
        <is>
          <t xml:space="preserve">HTC-23150000001149</t>
        </is>
      </c>
      <c r="B441" t="inlineStr">
        <is>
          <t xml:space="preserve">Ático en Pino real-playa las dunas 3. El rosario marbella</t>
        </is>
      </c>
      <c r="C441" t="inlineStr">
        <is>
          <t xml:space="preserve">Marbella</t>
        </is>
      </c>
      <c r="D441">
        <v>420000</v>
      </c>
      <c r="E441" t="inlineStr">
        <is>
          <t xml:space="preserve">119.00</t>
        </is>
      </c>
      <c r="F441">
        <v>3529.4117647059</v>
      </c>
      <c r="G441">
        <f>IFERROR(INDEX(04_Area_Stats!$D$5:$D$999,MATCH(C441,04_Area_Stats!$A$5:$A$999,0)),"")</f>
      </c>
      <c r="H441">
        <f>IFERROR(ROUND(D441*(03_Assumptions!$B$7+03_Assumptions!$B$8),0),"")</f>
      </c>
      <c r="I441">
        <f>IFERROR(ROUND(E441*G441*03_Assumptions!$B$38-D441-H441,0),"")</f>
      </c>
      <c r="J441"/>
      <c r="K441">
        <f>IFERROR(D441+H441+IF(J441="",MAX(I441,0),J441),"")</f>
      </c>
      <c r="L441">
        <f>IFERROR(K441/E441,"")</f>
      </c>
      <c r="M441">
        <f>IFERROR(ROUND(E441*G441-K441,0),"")</f>
      </c>
      <c r="N441">
        <f>IFERROR(M441/K441,"")</f>
      </c>
      <c r="O441"/>
      <c r="P441"/>
      <c r="Q441"/>
      <c r="R441"/>
      <c r="S441"/>
      <c r="T441"/>
    </row>
    <row r="442">
      <c r="A442" t="inlineStr">
        <is>
          <t xml:space="preserve">YAE-jht::real-estate::62076-112394032</t>
        </is>
      </c>
      <c r="B442" t="inlineStr">
        <is>
          <t xml:space="preserve">Piso en venta, Nueva Andalucía en Nueva Andalucía en Marbella</t>
        </is>
      </c>
      <c r="C442" t="inlineStr">
        <is>
          <t xml:space="preserve">Marbella</t>
        </is>
      </c>
      <c r="D442">
        <v>580000</v>
      </c>
      <c r="E442" t="inlineStr">
        <is>
          <t xml:space="preserve">119.00</t>
        </is>
      </c>
      <c r="F442">
        <v>4873.9495798319</v>
      </c>
      <c r="G442">
        <f>IFERROR(INDEX(04_Area_Stats!$D$5:$D$999,MATCH(C442,04_Area_Stats!$A$5:$A$999,0)),"")</f>
      </c>
      <c r="H442">
        <f>IFERROR(ROUND(D442*(03_Assumptions!$B$7+03_Assumptions!$B$8),0),"")</f>
      </c>
      <c r="I442">
        <f>IFERROR(ROUND(E442*G442*03_Assumptions!$B$38-D442-H442,0),"")</f>
      </c>
      <c r="J442"/>
      <c r="K442">
        <f>IFERROR(D442+H442+IF(J442="",MAX(I442,0),J442),"")</f>
      </c>
      <c r="L442">
        <f>IFERROR(K442/E442,"")</f>
      </c>
      <c r="M442">
        <f>IFERROR(ROUND(E442*G442-K442,0),"")</f>
      </c>
      <c r="N442">
        <f>IFERROR(M442/K442,"")</f>
      </c>
      <c r="O442"/>
      <c r="P442"/>
      <c r="Q442"/>
      <c r="R442"/>
      <c r="S442"/>
      <c r="T442" t="inlineStr">
        <is>
          <t xml:space="preserve">Good</t>
        </is>
      </c>
    </row>
    <row r="443">
      <c r="A443" t="inlineStr">
        <is>
          <t xml:space="preserve">YAE-jht::real-estate::86890-112341516</t>
        </is>
      </c>
      <c r="B443" t="inlineStr">
        <is>
          <t xml:space="preserve">Piso en venta en calle Montemediob Sierra Blanc, Sierra Blanca en Nagüeles-Milla de Oro en Marbella</t>
        </is>
      </c>
      <c r="C443" t="inlineStr">
        <is>
          <t xml:space="preserve">Marbella</t>
        </is>
      </c>
      <c r="D443">
        <v>540000</v>
      </c>
      <c r="E443" t="inlineStr">
        <is>
          <t xml:space="preserve">119.00</t>
        </is>
      </c>
      <c r="F443">
        <v>4537.8151260504</v>
      </c>
      <c r="G443">
        <f>IFERROR(INDEX(04_Area_Stats!$D$5:$D$999,MATCH(C443,04_Area_Stats!$A$5:$A$999,0)),"")</f>
      </c>
      <c r="H443">
        <f>IFERROR(ROUND(D443*(03_Assumptions!$B$7+03_Assumptions!$B$8),0),"")</f>
      </c>
      <c r="I443">
        <f>IFERROR(ROUND(E443*G443*03_Assumptions!$B$38-D443-H443,0),"")</f>
      </c>
      <c r="J443"/>
      <c r="K443">
        <f>IFERROR(D443+H443+IF(J443="",MAX(I443,0),J443),"")</f>
      </c>
      <c r="L443">
        <f>IFERROR(K443/E443,"")</f>
      </c>
      <c r="M443">
        <f>IFERROR(ROUND(E443*G443-K443,0),"")</f>
      </c>
      <c r="N443">
        <f>IFERROR(M443/K443,"")</f>
      </c>
      <c r="O443"/>
      <c r="P443"/>
      <c r="Q443"/>
      <c r="R443" t="inlineStr">
        <is>
          <t xml:space="preserve">upper</t>
        </is>
      </c>
      <c r="S443"/>
      <c r="T443"/>
    </row>
    <row r="444">
      <c r="A444" t="inlineStr">
        <is>
          <t xml:space="preserve">YAE-jht::real-estate::92303-112355150</t>
        </is>
      </c>
      <c r="B444" t="inlineStr">
        <is>
          <t xml:space="preserve">Piso en venta en calle Las Ventas, Nueva Andalucía en Nueva Andalucía en Marbella</t>
        </is>
      </c>
      <c r="C444" t="inlineStr">
        <is>
          <t xml:space="preserve">Marbella</t>
        </is>
      </c>
      <c r="D444">
        <v>675000</v>
      </c>
      <c r="E444" t="inlineStr">
        <is>
          <t xml:space="preserve">119.00</t>
        </is>
      </c>
      <c r="F444">
        <v>5672.268907563</v>
      </c>
      <c r="G444">
        <f>IFERROR(INDEX(04_Area_Stats!$D$5:$D$999,MATCH(C444,04_Area_Stats!$A$5:$A$999,0)),"")</f>
      </c>
      <c r="H444">
        <f>IFERROR(ROUND(D444*(03_Assumptions!$B$7+03_Assumptions!$B$8),0),"")</f>
      </c>
      <c r="I444">
        <f>IFERROR(ROUND(E444*G444*03_Assumptions!$B$38-D444-H444,0),"")</f>
      </c>
      <c r="J444"/>
      <c r="K444">
        <f>IFERROR(D444+H444+IF(J444="",MAX(I444,0),J444),"")</f>
      </c>
      <c r="L444">
        <f>IFERROR(K444/E444,"")</f>
      </c>
      <c r="M444">
        <f>IFERROR(ROUND(E444*G444-K444,0),"")</f>
      </c>
      <c r="N444">
        <f>IFERROR(M444/K444,"")</f>
      </c>
      <c r="O444"/>
      <c r="P444"/>
      <c r="Q444"/>
      <c r="R444"/>
      <c r="S444"/>
      <c r="T444" t="inlineStr">
        <is>
          <t xml:space="preserve">Renovated</t>
        </is>
      </c>
    </row>
    <row r="445">
      <c r="A445" t="inlineStr">
        <is>
          <t xml:space="preserve">YAE-jht::real-estate::83067-promo-5-112379436</t>
        </is>
      </c>
      <c r="B445" t="inlineStr">
        <is>
          <t xml:space="preserve">Piso en venta en avenida Pablo Ruiz Picasso, San Pedro Pueblo en San Pedro de Alcántara en Marbella</t>
        </is>
      </c>
      <c r="C445" t="inlineStr">
        <is>
          <t xml:space="preserve">Marbella</t>
        </is>
      </c>
      <c r="D445">
        <v>607500</v>
      </c>
      <c r="E445" t="inlineStr">
        <is>
          <t xml:space="preserve">119.00</t>
        </is>
      </c>
      <c r="F445">
        <v>5105.0420168067</v>
      </c>
      <c r="G445">
        <f>IFERROR(INDEX(04_Area_Stats!$D$5:$D$999,MATCH(C445,04_Area_Stats!$A$5:$A$999,0)),"")</f>
      </c>
      <c r="H445">
        <f>IFERROR(ROUND(D445*(03_Assumptions!$B$7+03_Assumptions!$B$8),0),"")</f>
      </c>
      <c r="I445">
        <f>IFERROR(ROUND(E445*G445*03_Assumptions!$B$38-D445-H445,0),"")</f>
      </c>
      <c r="J445"/>
      <c r="K445">
        <f>IFERROR(D445+H445+IF(J445="",MAX(I445,0),J445),"")</f>
      </c>
      <c r="L445">
        <f>IFERROR(K445/E445,"")</f>
      </c>
      <c r="M445">
        <f>IFERROR(ROUND(E445*G445-K445,0),"")</f>
      </c>
      <c r="N445">
        <f>IFERROR(M445/K445,"")</f>
      </c>
      <c r="O445"/>
      <c r="P445"/>
      <c r="Q445"/>
      <c r="R445"/>
      <c r="S445" t="inlineStr">
        <is>
          <t xml:space="preserve">Y</t>
        </is>
      </c>
      <c r="T445" t="inlineStr">
        <is>
          <t xml:space="preserve">New build</t>
        </is>
      </c>
    </row>
    <row r="446">
      <c r="A446" t="inlineStr">
        <is>
          <t xml:space="preserve">YAE-jht::real-estate::83067-promo-5-112379441</t>
        </is>
      </c>
      <c r="B446" t="inlineStr">
        <is>
          <t xml:space="preserve">Piso en venta en avenida Pablo Ruiz Picasso, San Pedro Pueblo en San Pedro de Alcántara en Marbella</t>
        </is>
      </c>
      <c r="C446" t="inlineStr">
        <is>
          <t xml:space="preserve">Marbella</t>
        </is>
      </c>
      <c r="D446">
        <v>671200</v>
      </c>
      <c r="E446" t="inlineStr">
        <is>
          <t xml:space="preserve">119.00</t>
        </is>
      </c>
      <c r="F446">
        <v>5640.3361344538</v>
      </c>
      <c r="G446">
        <f>IFERROR(INDEX(04_Area_Stats!$D$5:$D$999,MATCH(C446,04_Area_Stats!$A$5:$A$999,0)),"")</f>
      </c>
      <c r="H446">
        <f>IFERROR(ROUND(D446*(03_Assumptions!$B$7+03_Assumptions!$B$8),0),"")</f>
      </c>
      <c r="I446">
        <f>IFERROR(ROUND(E446*G446*03_Assumptions!$B$38-D446-H446,0),"")</f>
      </c>
      <c r="J446"/>
      <c r="K446">
        <f>IFERROR(D446+H446+IF(J446="",MAX(I446,0),J446),"")</f>
      </c>
      <c r="L446">
        <f>IFERROR(K446/E446,"")</f>
      </c>
      <c r="M446">
        <f>IFERROR(ROUND(E446*G446-K446,0),"")</f>
      </c>
      <c r="N446">
        <f>IFERROR(M446/K446,"")</f>
      </c>
      <c r="O446"/>
      <c r="P446"/>
      <c r="Q446"/>
      <c r="R446"/>
      <c r="S446" t="inlineStr">
        <is>
          <t xml:space="preserve">Y</t>
        </is>
      </c>
      <c r="T446" t="inlineStr">
        <is>
          <t xml:space="preserve">New build</t>
        </is>
      </c>
    </row>
    <row r="447">
      <c r="A447" t="inlineStr">
        <is>
          <t xml:space="preserve">IDL-112379436</t>
        </is>
      </c>
      <c r="B447" t="inlineStr">
        <is>
          <t xml:space="preserve">Flat / apartment in Avenida Pablo Ruiz Picasso Nn, San Pedro Pueblo, Marbella</t>
        </is>
      </c>
      <c r="C447" t="inlineStr">
        <is>
          <t xml:space="preserve">Marbella</t>
        </is>
      </c>
      <c r="D447">
        <v>607500</v>
      </c>
      <c r="E447" t="inlineStr">
        <is>
          <t xml:space="preserve">119.00</t>
        </is>
      </c>
      <c r="F447">
        <v>5105.0420168067</v>
      </c>
      <c r="G447">
        <f>IFERROR(INDEX(04_Area_Stats!$D$5:$D$999,MATCH(C447,04_Area_Stats!$A$5:$A$999,0)),"")</f>
      </c>
      <c r="H447">
        <f>IFERROR(ROUND(D447*(03_Assumptions!$B$7+03_Assumptions!$B$8),0),"")</f>
      </c>
      <c r="I447">
        <f>IFERROR(ROUND(E447*G447*03_Assumptions!$B$38-D447-H447,0),"")</f>
      </c>
      <c r="J447"/>
      <c r="K447">
        <f>IFERROR(D447+H447+IF(J447="",MAX(I447,0),J447),"")</f>
      </c>
      <c r="L447">
        <f>IFERROR(K447/E447,"")</f>
      </c>
      <c r="M447">
        <f>IFERROR(ROUND(E447*G447-K447,0),"")</f>
      </c>
      <c r="N447">
        <f>IFERROR(M447/K447,"")</f>
      </c>
      <c r="O447"/>
      <c r="P447"/>
      <c r="Q447"/>
      <c r="R447" t="inlineStr">
        <is>
          <t xml:space="preserve">1</t>
        </is>
      </c>
      <c r="S447" t="inlineStr">
        <is>
          <t xml:space="preserve">Y</t>
        </is>
      </c>
      <c r="T447"/>
    </row>
    <row r="448">
      <c r="A448" t="inlineStr">
        <is>
          <t xml:space="preserve">IDL-112379441</t>
        </is>
      </c>
      <c r="B448" t="inlineStr">
        <is>
          <t xml:space="preserve">Flat / apartment in Avenida Pablo Ruiz Picasso Nn, San Pedro Pueblo, Marbella</t>
        </is>
      </c>
      <c r="C448" t="inlineStr">
        <is>
          <t xml:space="preserve">Marbella</t>
        </is>
      </c>
      <c r="D448">
        <v>671200</v>
      </c>
      <c r="E448" t="inlineStr">
        <is>
          <t xml:space="preserve">119.00</t>
        </is>
      </c>
      <c r="F448">
        <v>5640.3361344538</v>
      </c>
      <c r="G448">
        <f>IFERROR(INDEX(04_Area_Stats!$D$5:$D$999,MATCH(C448,04_Area_Stats!$A$5:$A$999,0)),"")</f>
      </c>
      <c r="H448">
        <f>IFERROR(ROUND(D448*(03_Assumptions!$B$7+03_Assumptions!$B$8),0),"")</f>
      </c>
      <c r="I448">
        <f>IFERROR(ROUND(E448*G448*03_Assumptions!$B$38-D448-H448,0),"")</f>
      </c>
      <c r="J448"/>
      <c r="K448">
        <f>IFERROR(D448+H448+IF(J448="",MAX(I448,0),J448),"")</f>
      </c>
      <c r="L448">
        <f>IFERROR(K448/E448,"")</f>
      </c>
      <c r="M448">
        <f>IFERROR(ROUND(E448*G448-K448,0),"")</f>
      </c>
      <c r="N448">
        <f>IFERROR(M448/K448,"")</f>
      </c>
      <c r="O448"/>
      <c r="P448"/>
      <c r="Q448"/>
      <c r="R448" t="inlineStr">
        <is>
          <t xml:space="preserve">2</t>
        </is>
      </c>
      <c r="S448" t="inlineStr">
        <is>
          <t xml:space="preserve">Y</t>
        </is>
      </c>
      <c r="T448"/>
    </row>
    <row r="449">
      <c r="A449" t="inlineStr">
        <is>
          <t xml:space="preserve">IDL-112401607</t>
        </is>
      </c>
      <c r="B449" t="inlineStr">
        <is>
          <t xml:space="preserve">Flat / apartment in Avenida Finlandia, 29, Los Pacos, Fuengirola</t>
        </is>
      </c>
      <c r="C449" t="inlineStr">
        <is>
          <t xml:space="preserve">Fuengirola</t>
        </is>
      </c>
      <c r="D449">
        <v>495000</v>
      </c>
      <c r="E449" t="inlineStr">
        <is>
          <t xml:space="preserve">129.00</t>
        </is>
      </c>
      <c r="F449">
        <v>3837.2093023256</v>
      </c>
      <c r="G449">
        <f>IFERROR(INDEX(04_Area_Stats!$D$5:$D$999,MATCH(C449,04_Area_Stats!$A$5:$A$999,0)),"")</f>
      </c>
      <c r="H449">
        <f>IFERROR(ROUND(D449*(03_Assumptions!$B$7+03_Assumptions!$B$8),0),"")</f>
      </c>
      <c r="I449">
        <f>IFERROR(ROUND(E449*G449*03_Assumptions!$B$38-D449-H449,0),"")</f>
      </c>
      <c r="J449"/>
      <c r="K449">
        <f>IFERROR(D449+H449+IF(J449="",MAX(I449,0),J449),"")</f>
      </c>
      <c r="L449">
        <f>IFERROR(K449/E449,"")</f>
      </c>
      <c r="M449">
        <f>IFERROR(ROUND(E449*G449-K449,0),"")</f>
      </c>
      <c r="N449">
        <f>IFERROR(M449/K449,"")</f>
      </c>
      <c r="O449"/>
      <c r="P449"/>
      <c r="Q449"/>
      <c r="R449" t="inlineStr">
        <is>
          <t xml:space="preserve">bj</t>
        </is>
      </c>
      <c r="S449" t="inlineStr">
        <is>
          <t xml:space="preserve">Y</t>
        </is>
      </c>
      <c r="T449"/>
    </row>
    <row r="450">
      <c r="A450" t="inlineStr">
        <is>
          <t xml:space="preserve">HTC-52417000000381</t>
        </is>
      </c>
      <c r="B450" t="inlineStr">
        <is>
          <t xml:space="preserve">Piso Urbanización cortijo de nagüeles</t>
        </is>
      </c>
      <c r="C450" t="inlineStr">
        <is>
          <t xml:space="preserve">Marbella</t>
        </is>
      </c>
      <c r="D450">
        <v>525000</v>
      </c>
      <c r="E450" t="inlineStr">
        <is>
          <t xml:space="preserve">118.00</t>
        </is>
      </c>
      <c r="F450">
        <v>4449.1525423729</v>
      </c>
      <c r="G450">
        <f>IFERROR(INDEX(04_Area_Stats!$D$5:$D$999,MATCH(C450,04_Area_Stats!$A$5:$A$999,0)),"")</f>
      </c>
      <c r="H450">
        <f>IFERROR(ROUND(D450*(03_Assumptions!$B$7+03_Assumptions!$B$8),0),"")</f>
      </c>
      <c r="I450">
        <f>IFERROR(ROUND(E450*G450*03_Assumptions!$B$38-D450-H450,0),"")</f>
      </c>
      <c r="J450"/>
      <c r="K450">
        <f>IFERROR(D450+H450+IF(J450="",MAX(I450,0),J450),"")</f>
      </c>
      <c r="L450">
        <f>IFERROR(K450/E450,"")</f>
      </c>
      <c r="M450">
        <f>IFERROR(ROUND(E450*G450-K450,0),"")</f>
      </c>
      <c r="N450">
        <f>IFERROR(M450/K450,"")</f>
      </c>
      <c r="O450"/>
      <c r="P450"/>
      <c r="Q450"/>
      <c r="R450"/>
      <c r="S450"/>
      <c r="T450"/>
    </row>
    <row r="451">
      <c r="A451" t="inlineStr">
        <is>
          <t xml:space="preserve">HTC-48647000001115</t>
        </is>
      </c>
      <c r="B451" t="inlineStr">
        <is>
          <t xml:space="preserve">Apartamento en Calle aloha 1. Apartamento en los pinos de aloha</t>
        </is>
      </c>
      <c r="C451" t="inlineStr">
        <is>
          <t xml:space="preserve">Marbella</t>
        </is>
      </c>
      <c r="D451">
        <v>399000</v>
      </c>
      <c r="E451" t="inlineStr">
        <is>
          <t xml:space="preserve">118.00</t>
        </is>
      </c>
      <c r="F451">
        <v>3381.3559322034</v>
      </c>
      <c r="G451">
        <f>IFERROR(INDEX(04_Area_Stats!$D$5:$D$999,MATCH(C451,04_Area_Stats!$A$5:$A$999,0)),"")</f>
      </c>
      <c r="H451">
        <f>IFERROR(ROUND(D451*(03_Assumptions!$B$7+03_Assumptions!$B$8),0),"")</f>
      </c>
      <c r="I451">
        <f>IFERROR(ROUND(E451*G451*03_Assumptions!$B$38-D451-H451,0),"")</f>
      </c>
      <c r="J451"/>
      <c r="K451">
        <f>IFERROR(D451+H451+IF(J451="",MAX(I451,0),J451),"")</f>
      </c>
      <c r="L451">
        <f>IFERROR(K451/E451,"")</f>
      </c>
      <c r="M451">
        <f>IFERROR(ROUND(E451*G451-K451,0),"")</f>
      </c>
      <c r="N451">
        <f>IFERROR(M451/K451,"")</f>
      </c>
      <c r="O451"/>
      <c r="P451"/>
      <c r="Q451"/>
      <c r="R451" t="inlineStr">
        <is>
          <t xml:space="preserve">0</t>
        </is>
      </c>
      <c r="S451"/>
      <c r="T451"/>
    </row>
    <row r="452">
      <c r="A452" t="inlineStr">
        <is>
          <t xml:space="preserve">YAE-jht::real-estate::68848-112369423</t>
        </is>
      </c>
      <c r="B452" t="inlineStr">
        <is>
          <t xml:space="preserve">Piso en venta, Nueva Andalucía en Nueva Andalucía en Marbella</t>
        </is>
      </c>
      <c r="C452" t="inlineStr">
        <is>
          <t xml:space="preserve">Marbella</t>
        </is>
      </c>
      <c r="D452">
        <v>785000</v>
      </c>
      <c r="E452" t="inlineStr">
        <is>
          <t xml:space="preserve">118.00</t>
        </is>
      </c>
      <c r="F452">
        <v>6652.5423728814</v>
      </c>
      <c r="G452">
        <f>IFERROR(INDEX(04_Area_Stats!$D$5:$D$999,MATCH(C452,04_Area_Stats!$A$5:$A$999,0)),"")</f>
      </c>
      <c r="H452">
        <f>IFERROR(ROUND(D452*(03_Assumptions!$B$7+03_Assumptions!$B$8),0),"")</f>
      </c>
      <c r="I452">
        <f>IFERROR(ROUND(E452*G452*03_Assumptions!$B$38-D452-H452,0),"")</f>
      </c>
      <c r="J452"/>
      <c r="K452">
        <f>IFERROR(D452+H452+IF(J452="",MAX(I452,0),J452),"")</f>
      </c>
      <c r="L452">
        <f>IFERROR(K452/E452,"")</f>
      </c>
      <c r="M452">
        <f>IFERROR(ROUND(E452*G452-K452,0),"")</f>
      </c>
      <c r="N452">
        <f>IFERROR(M452/K452,"")</f>
      </c>
      <c r="O452"/>
      <c r="P452"/>
      <c r="Q452"/>
      <c r="R452"/>
      <c r="S452" t="inlineStr">
        <is>
          <t xml:space="preserve">Y</t>
        </is>
      </c>
      <c r="T452"/>
    </row>
    <row r="453">
      <c r="A453" t="inlineStr">
        <is>
          <t xml:space="preserve">YAE-jht::real-estate::43096-112330864</t>
        </is>
      </c>
      <c r="B453" t="inlineStr">
        <is>
          <t xml:space="preserve">Piso en venta en calle José Manuel Caballero Bonald, Linda Vista-Nueva Alcántara-Cortijo Blanco en San Pedro de Alcántara en Marbella</t>
        </is>
      </c>
      <c r="C453" t="inlineStr">
        <is>
          <t xml:space="preserve">Marbella</t>
        </is>
      </c>
      <c r="D453">
        <v>590000</v>
      </c>
      <c r="E453" t="inlineStr">
        <is>
          <t xml:space="preserve">118.00</t>
        </is>
      </c>
      <c r="F453">
        <v>5000</v>
      </c>
      <c r="G453">
        <f>IFERROR(INDEX(04_Area_Stats!$D$5:$D$999,MATCH(C453,04_Area_Stats!$A$5:$A$999,0)),"")</f>
      </c>
      <c r="H453">
        <f>IFERROR(ROUND(D453*(03_Assumptions!$B$7+03_Assumptions!$B$8),0),"")</f>
      </c>
      <c r="I453">
        <f>IFERROR(ROUND(E453*G453*03_Assumptions!$B$38-D453-H453,0),"")</f>
      </c>
      <c r="J453"/>
      <c r="K453">
        <f>IFERROR(D453+H453+IF(J453="",MAX(I453,0),J453),"")</f>
      </c>
      <c r="L453">
        <f>IFERROR(K453/E453,"")</f>
      </c>
      <c r="M453">
        <f>IFERROR(ROUND(E453*G453-K453,0),"")</f>
      </c>
      <c r="N453">
        <f>IFERROR(M453/K453,"")</f>
      </c>
      <c r="O453"/>
      <c r="P453"/>
      <c r="Q453"/>
      <c r="R453"/>
      <c r="S453"/>
      <c r="T453" t="inlineStr">
        <is>
          <t xml:space="preserve">Good</t>
        </is>
      </c>
    </row>
    <row r="454">
      <c r="A454" t="inlineStr">
        <is>
          <t xml:space="preserve">YAE-jht::real-estate::56963-112385280</t>
        </is>
      </c>
      <c r="B454" t="inlineStr">
        <is>
          <t xml:space="preserve">Piso en venta en calle Malaga, Casco Antiguo en Marbella Pueblo en Marbella</t>
        </is>
      </c>
      <c r="C454" t="inlineStr">
        <is>
          <t xml:space="preserve">Marbella</t>
        </is>
      </c>
      <c r="D454">
        <v>420000</v>
      </c>
      <c r="E454" t="inlineStr">
        <is>
          <t xml:space="preserve">118.00</t>
        </is>
      </c>
      <c r="F454">
        <v>3559.3220338983</v>
      </c>
      <c r="G454">
        <f>IFERROR(INDEX(04_Area_Stats!$D$5:$D$999,MATCH(C454,04_Area_Stats!$A$5:$A$999,0)),"")</f>
      </c>
      <c r="H454">
        <f>IFERROR(ROUND(D454*(03_Assumptions!$B$7+03_Assumptions!$B$8),0),"")</f>
      </c>
      <c r="I454">
        <f>IFERROR(ROUND(E454*G454*03_Assumptions!$B$38-D454-H454,0),"")</f>
      </c>
      <c r="J454"/>
      <c r="K454">
        <f>IFERROR(D454+H454+IF(J454="",MAX(I454,0),J454),"")</f>
      </c>
      <c r="L454">
        <f>IFERROR(K454/E454,"")</f>
      </c>
      <c r="M454">
        <f>IFERROR(ROUND(E454*G454-K454,0),"")</f>
      </c>
      <c r="N454">
        <f>IFERROR(M454/K454,"")</f>
      </c>
      <c r="O454"/>
      <c r="P454"/>
      <c r="Q454"/>
      <c r="R454"/>
      <c r="S454"/>
      <c r="T454"/>
    </row>
    <row r="455">
      <c r="A455" t="inlineStr">
        <is>
          <t xml:space="preserve">HTC-36906000015280</t>
        </is>
      </c>
      <c r="B455" t="inlineStr">
        <is>
          <t xml:space="preserve">Piso Calle calle lila. Apartamento, con vista al mar, en santa maría golf marbella</t>
        </is>
      </c>
      <c r="C455" t="inlineStr">
        <is>
          <t xml:space="preserve">Marbella</t>
        </is>
      </c>
      <c r="D455">
        <v>415000</v>
      </c>
      <c r="E455" t="inlineStr">
        <is>
          <t xml:space="preserve">117.00</t>
        </is>
      </c>
      <c r="F455">
        <v>3547.0085470085</v>
      </c>
      <c r="G455">
        <f>IFERROR(INDEX(04_Area_Stats!$D$5:$D$999,MATCH(C455,04_Area_Stats!$A$5:$A$999,0)),"")</f>
      </c>
      <c r="H455">
        <f>IFERROR(ROUND(D455*(03_Assumptions!$B$7+03_Assumptions!$B$8),0),"")</f>
      </c>
      <c r="I455">
        <f>IFERROR(ROUND(E455*G455*03_Assumptions!$B$38-D455-H455,0),"")</f>
      </c>
      <c r="J455"/>
      <c r="K455">
        <f>IFERROR(D455+H455+IF(J455="",MAX(I455,0),J455),"")</f>
      </c>
      <c r="L455">
        <f>IFERROR(K455/E455,"")</f>
      </c>
      <c r="M455">
        <f>IFERROR(ROUND(E455*G455-K455,0),"")</f>
      </c>
      <c r="N455">
        <f>IFERROR(M455/K455,"")</f>
      </c>
      <c r="O455"/>
      <c r="P455"/>
      <c r="Q455"/>
      <c r="R455"/>
      <c r="S455"/>
      <c r="T455"/>
    </row>
    <row r="456">
      <c r="A456" t="inlineStr">
        <is>
          <t xml:space="preserve">HTC-46847000002558</t>
        </is>
      </c>
      <c r="B456" t="inlineStr">
        <is>
          <t xml:space="preserve">Apartamento en Armada-ur los monteros 3. Elegante apartamento de 2 dormitorios con terrazas y vistas al m</t>
        </is>
      </c>
      <c r="C456" t="inlineStr">
        <is>
          <t xml:space="preserve">Marbella</t>
        </is>
      </c>
      <c r="D456">
        <v>399000</v>
      </c>
      <c r="E456" t="inlineStr">
        <is>
          <t xml:space="preserve">117.00</t>
        </is>
      </c>
      <c r="F456">
        <v>3410.2564102564</v>
      </c>
      <c r="G456">
        <f>IFERROR(INDEX(04_Area_Stats!$D$5:$D$999,MATCH(C456,04_Area_Stats!$A$5:$A$999,0)),"")</f>
      </c>
      <c r="H456">
        <f>IFERROR(ROUND(D456*(03_Assumptions!$B$7+03_Assumptions!$B$8),0),"")</f>
      </c>
      <c r="I456">
        <f>IFERROR(ROUND(E456*G456*03_Assumptions!$B$38-D456-H456,0),"")</f>
      </c>
      <c r="J456"/>
      <c r="K456">
        <f>IFERROR(D456+H456+IF(J456="",MAX(I456,0),J456),"")</f>
      </c>
      <c r="L456">
        <f>IFERROR(K456/E456,"")</f>
      </c>
      <c r="M456">
        <f>IFERROR(ROUND(E456*G456-K456,0),"")</f>
      </c>
      <c r="N456">
        <f>IFERROR(M456/K456,"")</f>
      </c>
      <c r="O456"/>
      <c r="P456"/>
      <c r="Q456"/>
      <c r="R456"/>
      <c r="S456"/>
      <c r="T456"/>
    </row>
    <row r="457">
      <c r="A457" t="inlineStr">
        <is>
          <t xml:space="preserve">YAE-jht::real-estate::68116-promo-21-112391747</t>
        </is>
      </c>
      <c r="B457" t="inlineStr">
        <is>
          <t xml:space="preserve">Piso en venta en calle Oriental, San Pedro Pueblo en San Pedro de Alcántara en Marbella</t>
        </is>
      </c>
      <c r="C457" t="inlineStr">
        <is>
          <t xml:space="preserve">Marbella</t>
        </is>
      </c>
      <c r="D457">
        <v>705400</v>
      </c>
      <c r="E457" t="inlineStr">
        <is>
          <t xml:space="preserve">117.00</t>
        </is>
      </c>
      <c r="F457">
        <v>6029.0598290598</v>
      </c>
      <c r="G457">
        <f>IFERROR(INDEX(04_Area_Stats!$D$5:$D$999,MATCH(C457,04_Area_Stats!$A$5:$A$999,0)),"")</f>
      </c>
      <c r="H457">
        <f>IFERROR(ROUND(D457*(03_Assumptions!$B$7+03_Assumptions!$B$8),0),"")</f>
      </c>
      <c r="I457">
        <f>IFERROR(ROUND(E457*G457*03_Assumptions!$B$38-D457-H457,0),"")</f>
      </c>
      <c r="J457"/>
      <c r="K457">
        <f>IFERROR(D457+H457+IF(J457="",MAX(I457,0),J457),"")</f>
      </c>
      <c r="L457">
        <f>IFERROR(K457/E457,"")</f>
      </c>
      <c r="M457">
        <f>IFERROR(ROUND(E457*G457-K457,0),"")</f>
      </c>
      <c r="N457">
        <f>IFERROR(M457/K457,"")</f>
      </c>
      <c r="O457"/>
      <c r="P457"/>
      <c r="Q457"/>
      <c r="R457"/>
      <c r="S457"/>
      <c r="T457" t="inlineStr">
        <is>
          <t xml:space="preserve">New build</t>
        </is>
      </c>
    </row>
    <row r="458">
      <c r="A458" t="inlineStr">
        <is>
          <t xml:space="preserve">YAE-jht::real-estate::76975-112384870</t>
        </is>
      </c>
      <c r="B458" t="inlineStr">
        <is>
          <t xml:space="preserve">Piso en venta, Nueva Andalucía en Nueva Andalucía en Marbella</t>
        </is>
      </c>
      <c r="C458" t="inlineStr">
        <is>
          <t xml:space="preserve">Marbella</t>
        </is>
      </c>
      <c r="D458">
        <v>785000</v>
      </c>
      <c r="E458" t="inlineStr">
        <is>
          <t xml:space="preserve">117.00</t>
        </is>
      </c>
      <c r="F458">
        <v>6709.4017094017</v>
      </c>
      <c r="G458">
        <f>IFERROR(INDEX(04_Area_Stats!$D$5:$D$999,MATCH(C458,04_Area_Stats!$A$5:$A$999,0)),"")</f>
      </c>
      <c r="H458">
        <f>IFERROR(ROUND(D458*(03_Assumptions!$B$7+03_Assumptions!$B$8),0),"")</f>
      </c>
      <c r="I458">
        <f>IFERROR(ROUND(E458*G458*03_Assumptions!$B$38-D458-H458,0),"")</f>
      </c>
      <c r="J458"/>
      <c r="K458">
        <f>IFERROR(D458+H458+IF(J458="",MAX(I458,0),J458),"")</f>
      </c>
      <c r="L458">
        <f>IFERROR(K458/E458,"")</f>
      </c>
      <c r="M458">
        <f>IFERROR(ROUND(E458*G458-K458,0),"")</f>
      </c>
      <c r="N458">
        <f>IFERROR(M458/K458,"")</f>
      </c>
      <c r="O458"/>
      <c r="P458"/>
      <c r="Q458"/>
      <c r="R458"/>
      <c r="S458"/>
      <c r="T458" t="inlineStr">
        <is>
          <t xml:space="preserve">Renovated</t>
        </is>
      </c>
    </row>
    <row r="459">
      <c r="A459" t="inlineStr">
        <is>
          <t xml:space="preserve">IDL-112391747</t>
        </is>
      </c>
      <c r="B459" t="inlineStr">
        <is>
          <t xml:space="preserve">Flat / apartment in Avenida Oriental, 25, San Pedro Pueblo, Marbella</t>
        </is>
      </c>
      <c r="C459" t="inlineStr">
        <is>
          <t xml:space="preserve">Marbella</t>
        </is>
      </c>
      <c r="D459">
        <v>705400</v>
      </c>
      <c r="E459" t="inlineStr">
        <is>
          <t xml:space="preserve">117.00</t>
        </is>
      </c>
      <c r="F459">
        <v>6029.0598290598</v>
      </c>
      <c r="G459">
        <f>IFERROR(INDEX(04_Area_Stats!$D$5:$D$999,MATCH(C459,04_Area_Stats!$A$5:$A$999,0)),"")</f>
      </c>
      <c r="H459">
        <f>IFERROR(ROUND(D459*(03_Assumptions!$B$7+03_Assumptions!$B$8),0),"")</f>
      </c>
      <c r="I459">
        <f>IFERROR(ROUND(E459*G459*03_Assumptions!$B$38-D459-H459,0),"")</f>
      </c>
      <c r="J459"/>
      <c r="K459">
        <f>IFERROR(D459+H459+IF(J459="",MAX(I459,0),J459),"")</f>
      </c>
      <c r="L459">
        <f>IFERROR(K459/E459,"")</f>
      </c>
      <c r="M459">
        <f>IFERROR(ROUND(E459*G459-K459,0),"")</f>
      </c>
      <c r="N459">
        <f>IFERROR(M459/K459,"")</f>
      </c>
      <c r="O459"/>
      <c r="P459"/>
      <c r="Q459"/>
      <c r="R459" t="inlineStr">
        <is>
          <t xml:space="preserve">1</t>
        </is>
      </c>
      <c r="S459" t="inlineStr">
        <is>
          <t xml:space="preserve">Y</t>
        </is>
      </c>
      <c r="T459" t="inlineStr">
        <is>
          <t xml:space="preserve">New build</t>
        </is>
      </c>
    </row>
    <row r="460">
      <c r="A460" t="inlineStr">
        <is>
          <t xml:space="preserve">HTC-23972000001918</t>
        </is>
      </c>
      <c r="B460" t="inlineStr">
        <is>
          <t xml:space="preserve">Ático Avenida conde rudi. Ático-dúplex en milla de oro - nagüeles</t>
        </is>
      </c>
      <c r="C460" t="inlineStr">
        <is>
          <t xml:space="preserve">Marbella</t>
        </is>
      </c>
      <c r="D460">
        <v>590000</v>
      </c>
      <c r="E460" t="inlineStr">
        <is>
          <t xml:space="preserve">116.00</t>
        </is>
      </c>
      <c r="F460">
        <v>5086.2068965517</v>
      </c>
      <c r="G460">
        <f>IFERROR(INDEX(04_Area_Stats!$D$5:$D$999,MATCH(C460,04_Area_Stats!$A$5:$A$999,0)),"")</f>
      </c>
      <c r="H460">
        <f>IFERROR(ROUND(D460*(03_Assumptions!$B$7+03_Assumptions!$B$8),0),"")</f>
      </c>
      <c r="I460">
        <f>IFERROR(ROUND(E460*G460*03_Assumptions!$B$38-D460-H460,0),"")</f>
      </c>
      <c r="J460"/>
      <c r="K460">
        <f>IFERROR(D460+H460+IF(J460="",MAX(I460,0),J460),"")</f>
      </c>
      <c r="L460">
        <f>IFERROR(K460/E460,"")</f>
      </c>
      <c r="M460">
        <f>IFERROR(ROUND(E460*G460-K460,0),"")</f>
      </c>
      <c r="N460">
        <f>IFERROR(M460/K460,"")</f>
      </c>
      <c r="O460"/>
      <c r="P460"/>
      <c r="Q460"/>
      <c r="R460"/>
      <c r="S460"/>
      <c r="T460"/>
    </row>
    <row r="461">
      <c r="A461" t="inlineStr">
        <is>
          <t xml:space="preserve">YAE-jht::real-estate::52966-112288297</t>
        </is>
      </c>
      <c r="B461" t="inlineStr">
        <is>
          <t xml:space="preserve">Dúplex en venta, La Carolina-Guadalpín en Nagüeles-Milla de Oro en Marbella</t>
        </is>
      </c>
      <c r="C461" t="inlineStr">
        <is>
          <t xml:space="preserve">Marbella</t>
        </is>
      </c>
      <c r="D461">
        <v>590000</v>
      </c>
      <c r="E461" t="inlineStr">
        <is>
          <t xml:space="preserve">116.00</t>
        </is>
      </c>
      <c r="F461">
        <v>5086.2068965517</v>
      </c>
      <c r="G461">
        <f>IFERROR(INDEX(04_Area_Stats!$D$5:$D$999,MATCH(C461,04_Area_Stats!$A$5:$A$999,0)),"")</f>
      </c>
      <c r="H461">
        <f>IFERROR(ROUND(D461*(03_Assumptions!$B$7+03_Assumptions!$B$8),0),"")</f>
      </c>
      <c r="I461">
        <f>IFERROR(ROUND(E461*G461*03_Assumptions!$B$38-D461-H461,0),"")</f>
      </c>
      <c r="J461"/>
      <c r="K461">
        <f>IFERROR(D461+H461+IF(J461="",MAX(I461,0),J461),"")</f>
      </c>
      <c r="L461">
        <f>IFERROR(K461/E461,"")</f>
      </c>
      <c r="M461">
        <f>IFERROR(ROUND(E461*G461-K461,0),"")</f>
      </c>
      <c r="N461">
        <f>IFERROR(M461/K461,"")</f>
      </c>
      <c r="O461"/>
      <c r="P461"/>
      <c r="Q461"/>
      <c r="R461"/>
      <c r="S461" t="inlineStr">
        <is>
          <t xml:space="preserve">Y</t>
        </is>
      </c>
      <c r="T461"/>
    </row>
    <row r="462">
      <c r="A462" t="inlineStr">
        <is>
          <t xml:space="preserve">YAE-jht::real-estate::92714-112361798</t>
        </is>
      </c>
      <c r="B462" t="inlineStr">
        <is>
          <t xml:space="preserve">Piso en venta, Nueva Andalucía en Nueva Andalucía en Marbella</t>
        </is>
      </c>
      <c r="C462" t="inlineStr">
        <is>
          <t xml:space="preserve">Marbella</t>
        </is>
      </c>
      <c r="D462">
        <v>995000</v>
      </c>
      <c r="E462" t="inlineStr">
        <is>
          <t xml:space="preserve">116.00</t>
        </is>
      </c>
      <c r="F462">
        <v>8577.5862068966</v>
      </c>
      <c r="G462">
        <f>IFERROR(INDEX(04_Area_Stats!$D$5:$D$999,MATCH(C462,04_Area_Stats!$A$5:$A$999,0)),"")</f>
      </c>
      <c r="H462">
        <f>IFERROR(ROUND(D462*(03_Assumptions!$B$7+03_Assumptions!$B$8),0),"")</f>
      </c>
      <c r="I462">
        <f>IFERROR(ROUND(E462*G462*03_Assumptions!$B$38-D462-H462,0),"")</f>
      </c>
      <c r="J462"/>
      <c r="K462">
        <f>IFERROR(D462+H462+IF(J462="",MAX(I462,0),J462),"")</f>
      </c>
      <c r="L462">
        <f>IFERROR(K462/E462,"")</f>
      </c>
      <c r="M462">
        <f>IFERROR(ROUND(E462*G462-K462,0),"")</f>
      </c>
      <c r="N462">
        <f>IFERROR(M462/K462,"")</f>
      </c>
      <c r="O462"/>
      <c r="P462"/>
      <c r="Q462"/>
      <c r="R462"/>
      <c r="S462"/>
      <c r="T462"/>
    </row>
    <row r="463">
      <c r="A463" t="inlineStr">
        <is>
          <t xml:space="preserve">IDL-112401493</t>
        </is>
      </c>
      <c r="B463" t="inlineStr">
        <is>
          <t xml:space="preserve">Flat / apartment in Urb lomas de río real, Rio Real, Marbella</t>
        </is>
      </c>
      <c r="C463" t="inlineStr">
        <is>
          <t xml:space="preserve">Marbella</t>
        </is>
      </c>
      <c r="D463">
        <v>475000</v>
      </c>
      <c r="E463" t="inlineStr">
        <is>
          <t xml:space="preserve">116.00</t>
        </is>
      </c>
      <c r="F463">
        <v>4094.8275862069</v>
      </c>
      <c r="G463">
        <f>IFERROR(INDEX(04_Area_Stats!$D$5:$D$999,MATCH(C463,04_Area_Stats!$A$5:$A$999,0)),"")</f>
      </c>
      <c r="H463">
        <f>IFERROR(ROUND(D463*(03_Assumptions!$B$7+03_Assumptions!$B$8),0),"")</f>
      </c>
      <c r="I463">
        <f>IFERROR(ROUND(E463*G463*03_Assumptions!$B$38-D463-H463,0),"")</f>
      </c>
      <c r="J463"/>
      <c r="K463">
        <f>IFERROR(D463+H463+IF(J463="",MAX(I463,0),J463),"")</f>
      </c>
      <c r="L463">
        <f>IFERROR(K463/E463,"")</f>
      </c>
      <c r="M463">
        <f>IFERROR(ROUND(E463*G463-K463,0),"")</f>
      </c>
      <c r="N463">
        <f>IFERROR(M463/K463,"")</f>
      </c>
      <c r="O463"/>
      <c r="P463"/>
      <c r="Q463"/>
      <c r="R463" t="inlineStr">
        <is>
          <t xml:space="preserve">1</t>
        </is>
      </c>
      <c r="S463" t="inlineStr">
        <is>
          <t xml:space="preserve">Y</t>
        </is>
      </c>
      <c r="T463" t="inlineStr">
        <is>
          <t xml:space="preserve">Good</t>
        </is>
      </c>
    </row>
    <row r="464">
      <c r="A464" t="inlineStr">
        <is>
          <t xml:space="preserve">HTC-50948000000787</t>
        </is>
      </c>
      <c r="B464" t="inlineStr">
        <is>
          <t xml:space="preserve">Apartamento en Nueva Andalucía centro. Apartamento orientado al oeste, situado en planta media de la ex</t>
        </is>
      </c>
      <c r="C464" t="inlineStr">
        <is>
          <t xml:space="preserve">Marbella</t>
        </is>
      </c>
      <c r="D464">
        <v>890000</v>
      </c>
      <c r="E464" t="inlineStr">
        <is>
          <t xml:space="preserve">115.00</t>
        </is>
      </c>
      <c r="F464">
        <v>7739.1304347826</v>
      </c>
      <c r="G464">
        <f>IFERROR(INDEX(04_Area_Stats!$D$5:$D$999,MATCH(C464,04_Area_Stats!$A$5:$A$999,0)),"")</f>
      </c>
      <c r="H464">
        <f>IFERROR(ROUND(D464*(03_Assumptions!$B$7+03_Assumptions!$B$8),0),"")</f>
      </c>
      <c r="I464">
        <f>IFERROR(ROUND(E464*G464*03_Assumptions!$B$38-D464-H464,0),"")</f>
      </c>
      <c r="J464"/>
      <c r="K464">
        <f>IFERROR(D464+H464+IF(J464="",MAX(I464,0),J464),"")</f>
      </c>
      <c r="L464">
        <f>IFERROR(K464/E464,"")</f>
      </c>
      <c r="M464">
        <f>IFERROR(ROUND(E464*G464-K464,0),"")</f>
      </c>
      <c r="N464">
        <f>IFERROR(M464/K464,"")</f>
      </c>
      <c r="O464"/>
      <c r="P464"/>
      <c r="Q464"/>
      <c r="R464"/>
      <c r="S464"/>
      <c r="T464"/>
    </row>
    <row r="465">
      <c r="A465" t="inlineStr">
        <is>
          <t xml:space="preserve">HTC-53129000000300</t>
        </is>
      </c>
      <c r="B465" t="inlineStr">
        <is>
          <t xml:space="preserve">Piso en Camino cortes 11p. Excelente viviendas en guadalmina alta.</t>
        </is>
      </c>
      <c r="C465" t="inlineStr">
        <is>
          <t xml:space="preserve">Marbella</t>
        </is>
      </c>
      <c r="D465">
        <v>465000</v>
      </c>
      <c r="E465" t="inlineStr">
        <is>
          <t xml:space="preserve">115.00</t>
        </is>
      </c>
      <c r="F465">
        <v>4043.4782608696</v>
      </c>
      <c r="G465">
        <f>IFERROR(INDEX(04_Area_Stats!$D$5:$D$999,MATCH(C465,04_Area_Stats!$A$5:$A$999,0)),"")</f>
      </c>
      <c r="H465">
        <f>IFERROR(ROUND(D465*(03_Assumptions!$B$7+03_Assumptions!$B$8),0),"")</f>
      </c>
      <c r="I465">
        <f>IFERROR(ROUND(E465*G465*03_Assumptions!$B$38-D465-H465,0),"")</f>
      </c>
      <c r="J465"/>
      <c r="K465">
        <f>IFERROR(D465+H465+IF(J465="",MAX(I465,0),J465),"")</f>
      </c>
      <c r="L465">
        <f>IFERROR(K465/E465,"")</f>
      </c>
      <c r="M465">
        <f>IFERROR(ROUND(E465*G465-K465,0),"")</f>
      </c>
      <c r="N465">
        <f>IFERROR(M465/K465,"")</f>
      </c>
      <c r="O465"/>
      <c r="P465"/>
      <c r="Q465"/>
      <c r="R465"/>
      <c r="S465"/>
      <c r="T465"/>
    </row>
    <row r="466">
      <c r="A466" t="inlineStr">
        <is>
          <t xml:space="preserve">HTC-46100000000750</t>
        </is>
      </c>
      <c r="B466" t="inlineStr">
        <is>
          <t xml:space="preserve">Apartamento en Lomas de Marbella Club. Apartamentos de lujo con vistas panorámicas en marbella</t>
        </is>
      </c>
      <c r="C466" t="inlineStr">
        <is>
          <t xml:space="preserve">Marbella</t>
        </is>
      </c>
      <c r="D466">
        <v>420000</v>
      </c>
      <c r="E466" t="inlineStr">
        <is>
          <t xml:space="preserve">115.00</t>
        </is>
      </c>
      <c r="F466">
        <v>3652.1739130435</v>
      </c>
      <c r="G466">
        <f>IFERROR(INDEX(04_Area_Stats!$D$5:$D$999,MATCH(C466,04_Area_Stats!$A$5:$A$999,0)),"")</f>
      </c>
      <c r="H466">
        <f>IFERROR(ROUND(D466*(03_Assumptions!$B$7+03_Assumptions!$B$8),0),"")</f>
      </c>
      <c r="I466">
        <f>IFERROR(ROUND(E466*G466*03_Assumptions!$B$38-D466-H466,0),"")</f>
      </c>
      <c r="J466"/>
      <c r="K466">
        <f>IFERROR(D466+H466+IF(J466="",MAX(I466,0),J466),"")</f>
      </c>
      <c r="L466">
        <f>IFERROR(K466/E466,"")</f>
      </c>
      <c r="M466">
        <f>IFERROR(ROUND(E466*G466-K466,0),"")</f>
      </c>
      <c r="N466">
        <f>IFERROR(M466/K466,"")</f>
      </c>
      <c r="O466"/>
      <c r="P466"/>
      <c r="Q466"/>
      <c r="R466"/>
      <c r="S466"/>
      <c r="T466"/>
    </row>
    <row r="467">
      <c r="A467" t="inlineStr">
        <is>
          <t xml:space="preserve">YAE-jht::real-estate::41358-112357162</t>
        </is>
      </c>
      <c r="B467" t="inlineStr">
        <is>
          <t xml:space="preserve">Piso en venta, Huerta Belón-Calvario en Marbella Pueblo en Marbella</t>
        </is>
      </c>
      <c r="C467" t="inlineStr">
        <is>
          <t xml:space="preserve">Marbella</t>
        </is>
      </c>
      <c r="D467">
        <v>675000</v>
      </c>
      <c r="E467" t="inlineStr">
        <is>
          <t xml:space="preserve">115.00</t>
        </is>
      </c>
      <c r="F467">
        <v>5869.5652173913</v>
      </c>
      <c r="G467">
        <f>IFERROR(INDEX(04_Area_Stats!$D$5:$D$999,MATCH(C467,04_Area_Stats!$A$5:$A$999,0)),"")</f>
      </c>
      <c r="H467">
        <f>IFERROR(ROUND(D467*(03_Assumptions!$B$7+03_Assumptions!$B$8),0),"")</f>
      </c>
      <c r="I467">
        <f>IFERROR(ROUND(E467*G467*03_Assumptions!$B$38-D467-H467,0),"")</f>
      </c>
      <c r="J467"/>
      <c r="K467">
        <f>IFERROR(D467+H467+IF(J467="",MAX(I467,0),J467),"")</f>
      </c>
      <c r="L467">
        <f>IFERROR(K467/E467,"")</f>
      </c>
      <c r="M467">
        <f>IFERROR(ROUND(E467*G467-K467,0),"")</f>
      </c>
      <c r="N467">
        <f>IFERROR(M467/K467,"")</f>
      </c>
      <c r="O467"/>
      <c r="P467"/>
      <c r="Q467"/>
      <c r="R467"/>
      <c r="S467"/>
      <c r="T467" t="inlineStr">
        <is>
          <t xml:space="preserve">Good</t>
        </is>
      </c>
    </row>
    <row r="468">
      <c r="A468" t="inlineStr">
        <is>
          <t xml:space="preserve">YAE-jht::real-estate::68116-promo-21-112391801</t>
        </is>
      </c>
      <c r="B468" t="inlineStr">
        <is>
          <t xml:space="preserve">Piso en venta en calle Oriental, San Pedro Pueblo en San Pedro de Alcántara en Marbella</t>
        </is>
      </c>
      <c r="C468" t="inlineStr">
        <is>
          <t xml:space="preserve">Marbella</t>
        </is>
      </c>
      <c r="D468">
        <v>733700</v>
      </c>
      <c r="E468" t="inlineStr">
        <is>
          <t xml:space="preserve">115.00</t>
        </is>
      </c>
      <c r="F468">
        <v>6380</v>
      </c>
      <c r="G468">
        <f>IFERROR(INDEX(04_Area_Stats!$D$5:$D$999,MATCH(C468,04_Area_Stats!$A$5:$A$999,0)),"")</f>
      </c>
      <c r="H468">
        <f>IFERROR(ROUND(D468*(03_Assumptions!$B$7+03_Assumptions!$B$8),0),"")</f>
      </c>
      <c r="I468">
        <f>IFERROR(ROUND(E468*G468*03_Assumptions!$B$38-D468-H468,0),"")</f>
      </c>
      <c r="J468"/>
      <c r="K468">
        <f>IFERROR(D468+H468+IF(J468="",MAX(I468,0),J468),"")</f>
      </c>
      <c r="L468">
        <f>IFERROR(K468/E468,"")</f>
      </c>
      <c r="M468">
        <f>IFERROR(ROUND(E468*G468-K468,0),"")</f>
      </c>
      <c r="N468">
        <f>IFERROR(M468/K468,"")</f>
      </c>
      <c r="O468"/>
      <c r="P468"/>
      <c r="Q468"/>
      <c r="R468"/>
      <c r="S468" t="inlineStr">
        <is>
          <t xml:space="preserve">Y</t>
        </is>
      </c>
      <c r="T468" t="inlineStr">
        <is>
          <t xml:space="preserve">New build</t>
        </is>
      </c>
    </row>
    <row r="469">
      <c r="A469" t="inlineStr">
        <is>
          <t xml:space="preserve">YAE-jht::real-estate::44344-112369357</t>
        </is>
      </c>
      <c r="B469" t="inlineStr">
        <is>
          <t xml:space="preserve">Piso en venta, Las Brisas en Nueva Andalucía en Marbella</t>
        </is>
      </c>
      <c r="C469" t="inlineStr">
        <is>
          <t xml:space="preserve">Marbella</t>
        </is>
      </c>
      <c r="D469">
        <v>455000</v>
      </c>
      <c r="E469" t="inlineStr">
        <is>
          <t xml:space="preserve">115.00</t>
        </is>
      </c>
      <c r="F469">
        <v>3956.5217391304</v>
      </c>
      <c r="G469">
        <f>IFERROR(INDEX(04_Area_Stats!$D$5:$D$999,MATCH(C469,04_Area_Stats!$A$5:$A$999,0)),"")</f>
      </c>
      <c r="H469">
        <f>IFERROR(ROUND(D469*(03_Assumptions!$B$7+03_Assumptions!$B$8),0),"")</f>
      </c>
      <c r="I469">
        <f>IFERROR(ROUND(E469*G469*03_Assumptions!$B$38-D469-H469,0),"")</f>
      </c>
      <c r="J469"/>
      <c r="K469">
        <f>IFERROR(D469+H469+IF(J469="",MAX(I469,0),J469),"")</f>
      </c>
      <c r="L469">
        <f>IFERROR(K469/E469,"")</f>
      </c>
      <c r="M469">
        <f>IFERROR(ROUND(E469*G469-K469,0),"")</f>
      </c>
      <c r="N469">
        <f>IFERROR(M469/K469,"")</f>
      </c>
      <c r="O469"/>
      <c r="P469"/>
      <c r="Q469"/>
      <c r="R469"/>
      <c r="S469"/>
      <c r="T469" t="inlineStr">
        <is>
          <t xml:space="preserve">Good</t>
        </is>
      </c>
    </row>
    <row r="470">
      <c r="A470" t="inlineStr">
        <is>
          <t xml:space="preserve">YAE-jht::real-estate::93151-112394892</t>
        </is>
      </c>
      <c r="B470" t="inlineStr">
        <is>
          <t xml:space="preserve">Piso en venta, Nueva Andalucía en Nueva Andalucía en Marbella</t>
        </is>
      </c>
      <c r="C470" t="inlineStr">
        <is>
          <t xml:space="preserve">Marbella</t>
        </is>
      </c>
      <c r="D470">
        <v>520000</v>
      </c>
      <c r="E470" t="inlineStr">
        <is>
          <t xml:space="preserve">115.00</t>
        </is>
      </c>
      <c r="F470">
        <v>4521.7391304348</v>
      </c>
      <c r="G470">
        <f>IFERROR(INDEX(04_Area_Stats!$D$5:$D$999,MATCH(C470,04_Area_Stats!$A$5:$A$999,0)),"")</f>
      </c>
      <c r="H470">
        <f>IFERROR(ROUND(D470*(03_Assumptions!$B$7+03_Assumptions!$B$8),0),"")</f>
      </c>
      <c r="I470">
        <f>IFERROR(ROUND(E470*G470*03_Assumptions!$B$38-D470-H470,0),"")</f>
      </c>
      <c r="J470"/>
      <c r="K470">
        <f>IFERROR(D470+H470+IF(J470="",MAX(I470,0),J470),"")</f>
      </c>
      <c r="L470">
        <f>IFERROR(K470/E470,"")</f>
      </c>
      <c r="M470">
        <f>IFERROR(ROUND(E470*G470-K470,0),"")</f>
      </c>
      <c r="N470">
        <f>IFERROR(M470/K470,"")</f>
      </c>
      <c r="O470"/>
      <c r="P470"/>
      <c r="Q470"/>
      <c r="R470" t="inlineStr">
        <is>
          <t xml:space="preserve">Ground floor / Mid-floor</t>
        </is>
      </c>
      <c r="S470"/>
      <c r="T470" t="inlineStr">
        <is>
          <t xml:space="preserve">Good</t>
        </is>
      </c>
    </row>
    <row r="471">
      <c r="A471" t="inlineStr">
        <is>
          <t xml:space="preserve">IDL-112394892</t>
        </is>
      </c>
      <c r="B471" t="inlineStr">
        <is>
          <t xml:space="preserve">Flat / apartment in Nueva Andalucía, Marbella</t>
        </is>
      </c>
      <c r="C471" t="inlineStr">
        <is>
          <t xml:space="preserve">Marbella</t>
        </is>
      </c>
      <c r="D471">
        <v>520000</v>
      </c>
      <c r="E471" t="inlineStr">
        <is>
          <t xml:space="preserve">115.00</t>
        </is>
      </c>
      <c r="F471">
        <v>4521.7391304348</v>
      </c>
      <c r="G471">
        <f>IFERROR(INDEX(04_Area_Stats!$D$5:$D$999,MATCH(C471,04_Area_Stats!$A$5:$A$999,0)),"")</f>
      </c>
      <c r="H471">
        <f>IFERROR(ROUND(D471*(03_Assumptions!$B$7+03_Assumptions!$B$8),0),"")</f>
      </c>
      <c r="I471">
        <f>IFERROR(ROUND(E471*G471*03_Assumptions!$B$38-D471-H471,0),"")</f>
      </c>
      <c r="J471"/>
      <c r="K471">
        <f>IFERROR(D471+H471+IF(J471="",MAX(I471,0),J471),"")</f>
      </c>
      <c r="L471">
        <f>IFERROR(K471/E471,"")</f>
      </c>
      <c r="M471">
        <f>IFERROR(ROUND(E471*G471-K471,0),"")</f>
      </c>
      <c r="N471">
        <f>IFERROR(M471/K471,"")</f>
      </c>
      <c r="O471"/>
      <c r="P471"/>
      <c r="Q471"/>
      <c r="R471"/>
      <c r="S471" t="inlineStr">
        <is>
          <t xml:space="preserve">N</t>
        </is>
      </c>
      <c r="T471"/>
    </row>
    <row r="472">
      <c r="A472" t="inlineStr">
        <is>
          <t xml:space="preserve">IDL-112391801</t>
        </is>
      </c>
      <c r="B472" t="inlineStr">
        <is>
          <t xml:space="preserve">Flat / apartment in Avenida Oriental, 25, San Pedro Pueblo, Marbella</t>
        </is>
      </c>
      <c r="C472" t="inlineStr">
        <is>
          <t xml:space="preserve">Marbella</t>
        </is>
      </c>
      <c r="D472">
        <v>733700</v>
      </c>
      <c r="E472" t="inlineStr">
        <is>
          <t xml:space="preserve">115.00</t>
        </is>
      </c>
      <c r="F472">
        <v>6380</v>
      </c>
      <c r="G472">
        <f>IFERROR(INDEX(04_Area_Stats!$D$5:$D$999,MATCH(C472,04_Area_Stats!$A$5:$A$999,0)),"")</f>
      </c>
      <c r="H472">
        <f>IFERROR(ROUND(D472*(03_Assumptions!$B$7+03_Assumptions!$B$8),0),"")</f>
      </c>
      <c r="I472">
        <f>IFERROR(ROUND(E472*G472*03_Assumptions!$B$38-D472-H472,0),"")</f>
      </c>
      <c r="J472"/>
      <c r="K472">
        <f>IFERROR(D472+H472+IF(J472="",MAX(I472,0),J472),"")</f>
      </c>
      <c r="L472">
        <f>IFERROR(K472/E472,"")</f>
      </c>
      <c r="M472">
        <f>IFERROR(ROUND(E472*G472-K472,0),"")</f>
      </c>
      <c r="N472">
        <f>IFERROR(M472/K472,"")</f>
      </c>
      <c r="O472"/>
      <c r="P472"/>
      <c r="Q472"/>
      <c r="R472" t="inlineStr">
        <is>
          <t xml:space="preserve">2</t>
        </is>
      </c>
      <c r="S472" t="inlineStr">
        <is>
          <t xml:space="preserve">Y</t>
        </is>
      </c>
      <c r="T472"/>
    </row>
    <row r="473">
      <c r="A473" t="inlineStr">
        <is>
          <t xml:space="preserve">FTC-187777733</t>
        </is>
      </c>
      <c r="B473" t="inlineStr">
        <is>
          <t xml:space="preserve">Planta baja con piscina en Bahía de Marbella</t>
        </is>
      </c>
      <c r="C473" t="inlineStr">
        <is>
          <t xml:space="preserve">Marbella</t>
        </is>
      </c>
      <c r="D473">
        <v>615000</v>
      </c>
      <c r="E473" t="inlineStr">
        <is>
          <t xml:space="preserve">114.00</t>
        </is>
      </c>
      <c r="F473">
        <v>5394.7368421053</v>
      </c>
      <c r="G473">
        <f>IFERROR(INDEX(04_Area_Stats!$D$5:$D$999,MATCH(C473,04_Area_Stats!$A$5:$A$999,0)),"")</f>
      </c>
      <c r="H473">
        <f>IFERROR(ROUND(D473*(03_Assumptions!$B$7+03_Assumptions!$B$8),0),"")</f>
      </c>
      <c r="I473">
        <f>IFERROR(ROUND(E473*G473*03_Assumptions!$B$38-D473-H473,0),"")</f>
      </c>
      <c r="J473"/>
      <c r="K473">
        <f>IFERROR(D473+H473+IF(J473="",MAX(I473,0),J473),"")</f>
      </c>
      <c r="L473">
        <f>IFERROR(K473/E473,"")</f>
      </c>
      <c r="M473">
        <f>IFERROR(ROUND(E473*G473-K473,0),"")</f>
      </c>
      <c r="N473">
        <f>IFERROR(M473/K473,"")</f>
      </c>
      <c r="O473"/>
      <c r="P473"/>
      <c r="Q473"/>
      <c r="R473"/>
      <c r="S473" t="inlineStr">
        <is>
          <t xml:space="preserve">Y</t>
        </is>
      </c>
      <c r="T473"/>
    </row>
    <row r="474">
      <c r="A474" t="inlineStr">
        <is>
          <t xml:space="preserve">HTC-52801000001082</t>
        </is>
      </c>
      <c r="B474" t="inlineStr">
        <is>
          <t xml:space="preserve">Planta baja en Bahía de Marbella. Apartamento en planta baja en venta en bahía de marbella</t>
        </is>
      </c>
      <c r="C474" t="inlineStr">
        <is>
          <t xml:space="preserve">Marbella</t>
        </is>
      </c>
      <c r="D474">
        <v>615000</v>
      </c>
      <c r="E474" t="inlineStr">
        <is>
          <t xml:space="preserve">114.00</t>
        </is>
      </c>
      <c r="F474">
        <v>5394.7368421053</v>
      </c>
      <c r="G474">
        <f>IFERROR(INDEX(04_Area_Stats!$D$5:$D$999,MATCH(C474,04_Area_Stats!$A$5:$A$999,0)),"")</f>
      </c>
      <c r="H474">
        <f>IFERROR(ROUND(D474*(03_Assumptions!$B$7+03_Assumptions!$B$8),0),"")</f>
      </c>
      <c r="I474">
        <f>IFERROR(ROUND(E474*G474*03_Assumptions!$B$38-D474-H474,0),"")</f>
      </c>
      <c r="J474"/>
      <c r="K474">
        <f>IFERROR(D474+H474+IF(J474="",MAX(I474,0),J474),"")</f>
      </c>
      <c r="L474">
        <f>IFERROR(K474/E474,"")</f>
      </c>
      <c r="M474">
        <f>IFERROR(ROUND(E474*G474-K474,0),"")</f>
      </c>
      <c r="N474">
        <f>IFERROR(M474/K474,"")</f>
      </c>
      <c r="O474"/>
      <c r="P474"/>
      <c r="Q474"/>
      <c r="R474" t="inlineStr">
        <is>
          <t xml:space="preserve">0</t>
        </is>
      </c>
      <c r="S474"/>
      <c r="T474"/>
    </row>
    <row r="475">
      <c r="A475" t="inlineStr">
        <is>
          <t xml:space="preserve">YAE-jht::real-estate::49612-112362258</t>
        </is>
      </c>
      <c r="B475" t="inlineStr">
        <is>
          <t xml:space="preserve">Piso en venta, Casco Antiguo en Marbella Pueblo en Marbella</t>
        </is>
      </c>
      <c r="C475" t="inlineStr">
        <is>
          <t xml:space="preserve">Marbella</t>
        </is>
      </c>
      <c r="D475">
        <v>735000</v>
      </c>
      <c r="E475" t="inlineStr">
        <is>
          <t xml:space="preserve">114.00</t>
        </is>
      </c>
      <c r="F475">
        <v>6447.3684210526</v>
      </c>
      <c r="G475">
        <f>IFERROR(INDEX(04_Area_Stats!$D$5:$D$999,MATCH(C475,04_Area_Stats!$A$5:$A$999,0)),"")</f>
      </c>
      <c r="H475">
        <f>IFERROR(ROUND(D475*(03_Assumptions!$B$7+03_Assumptions!$B$8),0),"")</f>
      </c>
      <c r="I475">
        <f>IFERROR(ROUND(E475*G475*03_Assumptions!$B$38-D475-H475,0),"")</f>
      </c>
      <c r="J475"/>
      <c r="K475">
        <f>IFERROR(D475+H475+IF(J475="",MAX(I475,0),J475),"")</f>
      </c>
      <c r="L475">
        <f>IFERROR(K475/E475,"")</f>
      </c>
      <c r="M475">
        <f>IFERROR(ROUND(E475*G475-K475,0),"")</f>
      </c>
      <c r="N475">
        <f>IFERROR(M475/K475,"")</f>
      </c>
      <c r="O475"/>
      <c r="P475"/>
      <c r="Q475"/>
      <c r="R475"/>
      <c r="S475"/>
      <c r="T475" t="inlineStr">
        <is>
          <t xml:space="preserve">Good</t>
        </is>
      </c>
    </row>
    <row r="476">
      <c r="A476" t="inlineStr">
        <is>
          <t xml:space="preserve">YAE-jht::real-estate::76975-112340825</t>
        </is>
      </c>
      <c r="B476" t="inlineStr">
        <is>
          <t xml:space="preserve">Piso en venta, San Pedro Pueblo en San Pedro de Alcántara en Marbella</t>
        </is>
      </c>
      <c r="C476" t="inlineStr">
        <is>
          <t xml:space="preserve">Marbella</t>
        </is>
      </c>
      <c r="D476">
        <v>388000</v>
      </c>
      <c r="E476" t="inlineStr">
        <is>
          <t xml:space="preserve">114.00</t>
        </is>
      </c>
      <c r="F476">
        <v>3403.5087719298</v>
      </c>
      <c r="G476">
        <f>IFERROR(INDEX(04_Area_Stats!$D$5:$D$999,MATCH(C476,04_Area_Stats!$A$5:$A$999,0)),"")</f>
      </c>
      <c r="H476">
        <f>IFERROR(ROUND(D476*(03_Assumptions!$B$7+03_Assumptions!$B$8),0),"")</f>
      </c>
      <c r="I476">
        <f>IFERROR(ROUND(E476*G476*03_Assumptions!$B$38-D476-H476,0),"")</f>
      </c>
      <c r="J476"/>
      <c r="K476">
        <f>IFERROR(D476+H476+IF(J476="",MAX(I476,0),J476),"")</f>
      </c>
      <c r="L476">
        <f>IFERROR(K476/E476,"")</f>
      </c>
      <c r="M476">
        <f>IFERROR(ROUND(E476*G476-K476,0),"")</f>
      </c>
      <c r="N476">
        <f>IFERROR(M476/K476,"")</f>
      </c>
      <c r="O476"/>
      <c r="P476"/>
      <c r="Q476"/>
      <c r="R476"/>
      <c r="S476"/>
      <c r="T476" t="inlineStr">
        <is>
          <t xml:space="preserve">Good</t>
        </is>
      </c>
    </row>
    <row r="477">
      <c r="A477" t="inlineStr">
        <is>
          <t xml:space="preserve">HTC-30039000000466</t>
        </is>
      </c>
      <c r="B477" t="inlineStr">
        <is>
          <t xml:space="preserve">Ático en Urbanizacion banana beach 8. Exclusivo ático en primera línea de playa vistas panorámicas al</t>
        </is>
      </c>
      <c r="C477" t="inlineStr">
        <is>
          <t xml:space="preserve">Marbella</t>
        </is>
      </c>
      <c r="D477">
        <v>1260000</v>
      </c>
      <c r="E477" t="inlineStr">
        <is>
          <t xml:space="preserve">113.00</t>
        </is>
      </c>
      <c r="F477">
        <v>11150.442477876</v>
      </c>
      <c r="G477">
        <f>IFERROR(INDEX(04_Area_Stats!$D$5:$D$999,MATCH(C477,04_Area_Stats!$A$5:$A$999,0)),"")</f>
      </c>
      <c r="H477">
        <f>IFERROR(ROUND(D477*(03_Assumptions!$B$7+03_Assumptions!$B$8),0),"")</f>
      </c>
      <c r="I477">
        <f>IFERROR(ROUND(E477*G477*03_Assumptions!$B$38-D477-H477,0),"")</f>
      </c>
      <c r="J477"/>
      <c r="K477">
        <f>IFERROR(D477+H477+IF(J477="",MAX(I477,0),J477),"")</f>
      </c>
      <c r="L477">
        <f>IFERROR(K477/E477,"")</f>
      </c>
      <c r="M477">
        <f>IFERROR(ROUND(E477*G477-K477,0),"")</f>
      </c>
      <c r="N477">
        <f>IFERROR(M477/K477,"")</f>
      </c>
      <c r="O477"/>
      <c r="P477"/>
      <c r="Q477"/>
      <c r="R477"/>
      <c r="S477"/>
      <c r="T477"/>
    </row>
    <row r="478">
      <c r="A478" t="inlineStr">
        <is>
          <t xml:space="preserve">HTC-36906000008860</t>
        </is>
      </c>
      <c r="B478" t="inlineStr">
        <is>
          <t xml:space="preserve">Apartamento en San Pedro de Alcántara Pueblo. Apartamento de 3 dormitorios y 2 baños con piscina, garaje y tra</t>
        </is>
      </c>
      <c r="C478" t="inlineStr">
        <is>
          <t xml:space="preserve">Marbella</t>
        </is>
      </c>
      <c r="D478">
        <v>300000</v>
      </c>
      <c r="E478" t="inlineStr">
        <is>
          <t xml:space="preserve">113.00</t>
        </is>
      </c>
      <c r="F478">
        <v>2654.8672566372</v>
      </c>
      <c r="G478">
        <f>IFERROR(INDEX(04_Area_Stats!$D$5:$D$999,MATCH(C478,04_Area_Stats!$A$5:$A$999,0)),"")</f>
      </c>
      <c r="H478">
        <f>IFERROR(ROUND(D478*(03_Assumptions!$B$7+03_Assumptions!$B$8),0),"")</f>
      </c>
      <c r="I478">
        <f>IFERROR(ROUND(E478*G478*03_Assumptions!$B$38-D478-H478,0),"")</f>
      </c>
      <c r="J478"/>
      <c r="K478">
        <f>IFERROR(D478+H478+IF(J478="",MAX(I478,0),J478),"")</f>
      </c>
      <c r="L478">
        <f>IFERROR(K478/E478,"")</f>
      </c>
      <c r="M478">
        <f>IFERROR(ROUND(E478*G478-K478,0),"")</f>
      </c>
      <c r="N478">
        <f>IFERROR(M478/K478,"")</f>
      </c>
      <c r="O478"/>
      <c r="P478"/>
      <c r="Q478"/>
      <c r="R478"/>
      <c r="S478"/>
      <c r="T478"/>
    </row>
    <row r="479">
      <c r="A479" t="inlineStr">
        <is>
          <t xml:space="preserve">HTC-22158000001786</t>
        </is>
      </c>
      <c r="B479" t="inlineStr">
        <is>
          <t xml:space="preserve">Piso en Camilo josé cela 12. Piso en venta en centro la fontanilla, 2 dormitorios.</t>
        </is>
      </c>
      <c r="C479" t="inlineStr">
        <is>
          <t xml:space="preserve">Marbella</t>
        </is>
      </c>
      <c r="D479">
        <v>670000</v>
      </c>
      <c r="E479" t="inlineStr">
        <is>
          <t xml:space="preserve">113.00</t>
        </is>
      </c>
      <c r="F479">
        <v>5929.203539823</v>
      </c>
      <c r="G479">
        <f>IFERROR(INDEX(04_Area_Stats!$D$5:$D$999,MATCH(C479,04_Area_Stats!$A$5:$A$999,0)),"")</f>
      </c>
      <c r="H479">
        <f>IFERROR(ROUND(D479*(03_Assumptions!$B$7+03_Assumptions!$B$8),0),"")</f>
      </c>
      <c r="I479">
        <f>IFERROR(ROUND(E479*G479*03_Assumptions!$B$38-D479-H479,0),"")</f>
      </c>
      <c r="J479"/>
      <c r="K479">
        <f>IFERROR(D479+H479+IF(J479="",MAX(I479,0),J479),"")</f>
      </c>
      <c r="L479">
        <f>IFERROR(K479/E479,"")</f>
      </c>
      <c r="M479">
        <f>IFERROR(ROUND(E479*G479-K479,0),"")</f>
      </c>
      <c r="N479">
        <f>IFERROR(M479/K479,"")</f>
      </c>
      <c r="O479"/>
      <c r="P479"/>
      <c r="Q479"/>
      <c r="R479"/>
      <c r="S479"/>
      <c r="T479"/>
    </row>
    <row r="480">
      <c r="A480" t="inlineStr">
        <is>
          <t xml:space="preserve">HTC-43993000002354</t>
        </is>
      </c>
      <c r="B480" t="inlineStr">
        <is>
          <t xml:space="preserve">Piso en Lomas de marbella. Medblue iii</t>
        </is>
      </c>
      <c r="C480" t="inlineStr">
        <is>
          <t xml:space="preserve">Marbella</t>
        </is>
      </c>
      <c r="D480">
        <v>509000</v>
      </c>
      <c r="E480" t="inlineStr">
        <is>
          <t xml:space="preserve">113.00</t>
        </is>
      </c>
      <c r="F480">
        <v>4504.4247787611</v>
      </c>
      <c r="G480">
        <f>IFERROR(INDEX(04_Area_Stats!$D$5:$D$999,MATCH(C480,04_Area_Stats!$A$5:$A$999,0)),"")</f>
      </c>
      <c r="H480">
        <f>IFERROR(ROUND(D480*(03_Assumptions!$B$7+03_Assumptions!$B$8),0),"")</f>
      </c>
      <c r="I480">
        <f>IFERROR(ROUND(E480*G480*03_Assumptions!$B$38-D480-H480,0),"")</f>
      </c>
      <c r="J480"/>
      <c r="K480">
        <f>IFERROR(D480+H480+IF(J480="",MAX(I480,0),J480),"")</f>
      </c>
      <c r="L480">
        <f>IFERROR(K480/E480,"")</f>
      </c>
      <c r="M480">
        <f>IFERROR(ROUND(E480*G480-K480,0),"")</f>
      </c>
      <c r="N480">
        <f>IFERROR(M480/K480,"")</f>
      </c>
      <c r="O480"/>
      <c r="P480"/>
      <c r="Q480"/>
      <c r="R480"/>
      <c r="S480"/>
      <c r="T480"/>
    </row>
    <row r="481">
      <c r="A481" t="inlineStr">
        <is>
          <t xml:space="preserve">HTC-37990000002587</t>
        </is>
      </c>
      <c r="B481" t="inlineStr">
        <is>
          <t xml:space="preserve">Apartamento en Pablo ruiz picasso (sp) 39</t>
        </is>
      </c>
      <c r="C481" t="inlineStr">
        <is>
          <t xml:space="preserve">Marbella</t>
        </is>
      </c>
      <c r="D481">
        <v>485850</v>
      </c>
      <c r="E481" t="inlineStr">
        <is>
          <t xml:space="preserve">113.00</t>
        </is>
      </c>
      <c r="F481">
        <v>4299.5575221239</v>
      </c>
      <c r="G481">
        <f>IFERROR(INDEX(04_Area_Stats!$D$5:$D$999,MATCH(C481,04_Area_Stats!$A$5:$A$999,0)),"")</f>
      </c>
      <c r="H481">
        <f>IFERROR(ROUND(D481*(03_Assumptions!$B$7+03_Assumptions!$B$8),0),"")</f>
      </c>
      <c r="I481">
        <f>IFERROR(ROUND(E481*G481*03_Assumptions!$B$38-D481-H481,0),"")</f>
      </c>
      <c r="J481"/>
      <c r="K481">
        <f>IFERROR(D481+H481+IF(J481="",MAX(I481,0),J481),"")</f>
      </c>
      <c r="L481">
        <f>IFERROR(K481/E481,"")</f>
      </c>
      <c r="M481">
        <f>IFERROR(ROUND(E481*G481-K481,0),"")</f>
      </c>
      <c r="N481">
        <f>IFERROR(M481/K481,"")</f>
      </c>
      <c r="O481"/>
      <c r="P481"/>
      <c r="Q481"/>
      <c r="R481"/>
      <c r="S481"/>
      <c r="T481"/>
    </row>
    <row r="482">
      <c r="A482" t="inlineStr">
        <is>
          <t xml:space="preserve">YAE-jht::real-estate::81307-112386191</t>
        </is>
      </c>
      <c r="B482" t="inlineStr">
        <is>
          <t xml:space="preserve">Piso en venta en calle Miguel de Cervantes, Reserva de Marbella en Elviria-Cabopino en Marbella</t>
        </is>
      </c>
      <c r="C482" t="inlineStr">
        <is>
          <t xml:space="preserve">Marbella</t>
        </is>
      </c>
      <c r="D482">
        <v>359000</v>
      </c>
      <c r="E482" t="inlineStr">
        <is>
          <t xml:space="preserve">113.00</t>
        </is>
      </c>
      <c r="F482">
        <v>3176.9911504425</v>
      </c>
      <c r="G482">
        <f>IFERROR(INDEX(04_Area_Stats!$D$5:$D$999,MATCH(C482,04_Area_Stats!$A$5:$A$999,0)),"")</f>
      </c>
      <c r="H482">
        <f>IFERROR(ROUND(D482*(03_Assumptions!$B$7+03_Assumptions!$B$8),0),"")</f>
      </c>
      <c r="I482">
        <f>IFERROR(ROUND(E482*G482*03_Assumptions!$B$38-D482-H482,0),"")</f>
      </c>
      <c r="J482"/>
      <c r="K482">
        <f>IFERROR(D482+H482+IF(J482="",MAX(I482,0),J482),"")</f>
      </c>
      <c r="L482">
        <f>IFERROR(K482/E482,"")</f>
      </c>
      <c r="M482">
        <f>IFERROR(ROUND(E482*G482-K482,0),"")</f>
      </c>
      <c r="N482">
        <f>IFERROR(M482/K482,"")</f>
      </c>
      <c r="O482"/>
      <c r="P482" t="inlineStr">
        <is>
          <t xml:space="preserve">protegida reserva natural de La Mairena</t>
        </is>
      </c>
      <c r="Q482"/>
      <c r="R482"/>
      <c r="S482"/>
      <c r="T482" t="inlineStr">
        <is>
          <t xml:space="preserve">Good</t>
        </is>
      </c>
    </row>
    <row r="483">
      <c r="A483" t="inlineStr">
        <is>
          <t xml:space="preserve">YAE-jht::real-estate::83067-promo-5-112379344</t>
        </is>
      </c>
      <c r="B483" t="inlineStr">
        <is>
          <t xml:space="preserve">Piso en venta en avenida Pablo Ruiz Picasso, San Pedro Pueblo en San Pedro de Alcántara en Marbella</t>
        </is>
      </c>
      <c r="C483" t="inlineStr">
        <is>
          <t xml:space="preserve">Marbella</t>
        </is>
      </c>
      <c r="D483">
        <v>469200</v>
      </c>
      <c r="E483" t="inlineStr">
        <is>
          <t xml:space="preserve">113.00</t>
        </is>
      </c>
      <c r="F483">
        <v>4152.2123893805</v>
      </c>
      <c r="G483">
        <f>IFERROR(INDEX(04_Area_Stats!$D$5:$D$999,MATCH(C483,04_Area_Stats!$A$5:$A$999,0)),"")</f>
      </c>
      <c r="H483">
        <f>IFERROR(ROUND(D483*(03_Assumptions!$B$7+03_Assumptions!$B$8),0),"")</f>
      </c>
      <c r="I483">
        <f>IFERROR(ROUND(E483*G483*03_Assumptions!$B$38-D483-H483,0),"")</f>
      </c>
      <c r="J483"/>
      <c r="K483">
        <f>IFERROR(D483+H483+IF(J483="",MAX(I483,0),J483),"")</f>
      </c>
      <c r="L483">
        <f>IFERROR(K483/E483,"")</f>
      </c>
      <c r="M483">
        <f>IFERROR(ROUND(E483*G483-K483,0),"")</f>
      </c>
      <c r="N483">
        <f>IFERROR(M483/K483,"")</f>
      </c>
      <c r="O483"/>
      <c r="P483"/>
      <c r="Q483"/>
      <c r="R483"/>
      <c r="S483" t="inlineStr">
        <is>
          <t xml:space="preserve">Y</t>
        </is>
      </c>
      <c r="T483" t="inlineStr">
        <is>
          <t xml:space="preserve">New build</t>
        </is>
      </c>
    </row>
    <row r="484">
      <c r="A484" t="inlineStr">
        <is>
          <t xml:space="preserve">YAE-jht::real-estate::83067-promo-5-112379288</t>
        </is>
      </c>
      <c r="B484" t="inlineStr">
        <is>
          <t xml:space="preserve">Piso en venta en avenida Pablo Ruiz Picasso, San Pedro Pueblo en San Pedro de Alcántara en Marbella</t>
        </is>
      </c>
      <c r="C484" t="inlineStr">
        <is>
          <t xml:space="preserve">Marbella</t>
        </is>
      </c>
      <c r="D484">
        <v>472650</v>
      </c>
      <c r="E484" t="inlineStr">
        <is>
          <t xml:space="preserve">113.00</t>
        </is>
      </c>
      <c r="F484">
        <v>4182.7433628319</v>
      </c>
      <c r="G484">
        <f>IFERROR(INDEX(04_Area_Stats!$D$5:$D$999,MATCH(C484,04_Area_Stats!$A$5:$A$999,0)),"")</f>
      </c>
      <c r="H484">
        <f>IFERROR(ROUND(D484*(03_Assumptions!$B$7+03_Assumptions!$B$8),0),"")</f>
      </c>
      <c r="I484">
        <f>IFERROR(ROUND(E484*G484*03_Assumptions!$B$38-D484-H484,0),"")</f>
      </c>
      <c r="J484"/>
      <c r="K484">
        <f>IFERROR(D484+H484+IF(J484="",MAX(I484,0),J484),"")</f>
      </c>
      <c r="L484">
        <f>IFERROR(K484/E484,"")</f>
      </c>
      <c r="M484">
        <f>IFERROR(ROUND(E484*G484-K484,0),"")</f>
      </c>
      <c r="N484">
        <f>IFERROR(M484/K484,"")</f>
      </c>
      <c r="O484"/>
      <c r="P484"/>
      <c r="Q484"/>
      <c r="R484"/>
      <c r="S484" t="inlineStr">
        <is>
          <t xml:space="preserve">Y</t>
        </is>
      </c>
      <c r="T484" t="inlineStr">
        <is>
          <t xml:space="preserve">New build</t>
        </is>
      </c>
    </row>
    <row r="485">
      <c r="A485" t="inlineStr">
        <is>
          <t xml:space="preserve">HTC-55126000000674</t>
        </is>
      </c>
      <c r="B485" t="inlineStr">
        <is>
          <t xml:space="preserve">Piso en Lomas de marbella</t>
        </is>
      </c>
      <c r="C485" t="inlineStr">
        <is>
          <t xml:space="preserve">Marbella</t>
        </is>
      </c>
      <c r="D485">
        <v>509000</v>
      </c>
      <c r="E485" t="inlineStr">
        <is>
          <t xml:space="preserve">113.00</t>
        </is>
      </c>
      <c r="F485">
        <v>4504.4247787611</v>
      </c>
      <c r="G485">
        <f>IFERROR(INDEX(04_Area_Stats!$D$5:$D$999,MATCH(C485,04_Area_Stats!$A$5:$A$999,0)),"")</f>
      </c>
      <c r="H485">
        <f>IFERROR(ROUND(D485*(03_Assumptions!$B$7+03_Assumptions!$B$8),0),"")</f>
      </c>
      <c r="I485">
        <f>IFERROR(ROUND(E485*G485*03_Assumptions!$B$38-D485-H485,0),"")</f>
      </c>
      <c r="J485"/>
      <c r="K485">
        <f>IFERROR(D485+H485+IF(J485="",MAX(I485,0),J485),"")</f>
      </c>
      <c r="L485">
        <f>IFERROR(K485/E485,"")</f>
      </c>
      <c r="M485">
        <f>IFERROR(ROUND(E485*G485-K485,0),"")</f>
      </c>
      <c r="N485">
        <f>IFERROR(M485/K485,"")</f>
      </c>
      <c r="O485"/>
      <c r="P485"/>
      <c r="Q485"/>
      <c r="R485"/>
      <c r="S485"/>
      <c r="T485"/>
    </row>
    <row r="486">
      <c r="A486" t="inlineStr">
        <is>
          <t xml:space="preserve">IDL-112379288</t>
        </is>
      </c>
      <c r="B486" t="inlineStr">
        <is>
          <t xml:space="preserve">Flat / apartment in Avenida Pablo Ruiz Picasso Nn, San Pedro Pueblo, Marbella</t>
        </is>
      </c>
      <c r="C486" t="inlineStr">
        <is>
          <t xml:space="preserve">Marbella</t>
        </is>
      </c>
      <c r="D486">
        <v>472650</v>
      </c>
      <c r="E486" t="inlineStr">
        <is>
          <t xml:space="preserve">113.00</t>
        </is>
      </c>
      <c r="F486">
        <v>4182.7433628319</v>
      </c>
      <c r="G486">
        <f>IFERROR(INDEX(04_Area_Stats!$D$5:$D$999,MATCH(C486,04_Area_Stats!$A$5:$A$999,0)),"")</f>
      </c>
      <c r="H486">
        <f>IFERROR(ROUND(D486*(03_Assumptions!$B$7+03_Assumptions!$B$8),0),"")</f>
      </c>
      <c r="I486">
        <f>IFERROR(ROUND(E486*G486*03_Assumptions!$B$38-D486-H486,0),"")</f>
      </c>
      <c r="J486"/>
      <c r="K486">
        <f>IFERROR(D486+H486+IF(J486="",MAX(I486,0),J486),"")</f>
      </c>
      <c r="L486">
        <f>IFERROR(K486/E486,"")</f>
      </c>
      <c r="M486">
        <f>IFERROR(ROUND(E486*G486-K486,0),"")</f>
      </c>
      <c r="N486">
        <f>IFERROR(M486/K486,"")</f>
      </c>
      <c r="O486"/>
      <c r="P486"/>
      <c r="Q486"/>
      <c r="R486" t="inlineStr">
        <is>
          <t xml:space="preserve">bj</t>
        </is>
      </c>
      <c r="S486" t="inlineStr">
        <is>
          <t xml:space="preserve">Y</t>
        </is>
      </c>
      <c r="T486"/>
    </row>
    <row r="487">
      <c r="A487" t="inlineStr">
        <is>
          <t xml:space="preserve">IDL-112379344</t>
        </is>
      </c>
      <c r="B487" t="inlineStr">
        <is>
          <t xml:space="preserve">Flat / apartment in Avenida Pablo Ruiz Picasso Nn, San Pedro Pueblo, Marbella</t>
        </is>
      </c>
      <c r="C487" t="inlineStr">
        <is>
          <t xml:space="preserve">Marbella</t>
        </is>
      </c>
      <c r="D487">
        <v>469200</v>
      </c>
      <c r="E487" t="inlineStr">
        <is>
          <t xml:space="preserve">113.00</t>
        </is>
      </c>
      <c r="F487">
        <v>4152.2123893805</v>
      </c>
      <c r="G487">
        <f>IFERROR(INDEX(04_Area_Stats!$D$5:$D$999,MATCH(C487,04_Area_Stats!$A$5:$A$999,0)),"")</f>
      </c>
      <c r="H487">
        <f>IFERROR(ROUND(D487*(03_Assumptions!$B$7+03_Assumptions!$B$8),0),"")</f>
      </c>
      <c r="I487">
        <f>IFERROR(ROUND(E487*G487*03_Assumptions!$B$38-D487-H487,0),"")</f>
      </c>
      <c r="J487"/>
      <c r="K487">
        <f>IFERROR(D487+H487+IF(J487="",MAX(I487,0),J487),"")</f>
      </c>
      <c r="L487">
        <f>IFERROR(K487/E487,"")</f>
      </c>
      <c r="M487">
        <f>IFERROR(ROUND(E487*G487-K487,0),"")</f>
      </c>
      <c r="N487">
        <f>IFERROR(M487/K487,"")</f>
      </c>
      <c r="O487"/>
      <c r="P487"/>
      <c r="Q487"/>
      <c r="R487" t="inlineStr">
        <is>
          <t xml:space="preserve">bj</t>
        </is>
      </c>
      <c r="S487" t="inlineStr">
        <is>
          <t xml:space="preserve">Y</t>
        </is>
      </c>
      <c r="T487"/>
    </row>
    <row r="488">
      <c r="A488" t="inlineStr">
        <is>
          <t xml:space="preserve">HTC-37172000000616</t>
        </is>
      </c>
      <c r="B488" t="inlineStr">
        <is>
          <t xml:space="preserve">Apartamento en Nueva Andalucía centro. Elegante apartamento en nueva andalucía, marbella, a solo 5 minu</t>
        </is>
      </c>
      <c r="C488" t="inlineStr">
        <is>
          <t xml:space="preserve">Marbella</t>
        </is>
      </c>
      <c r="D488">
        <v>465000</v>
      </c>
      <c r="E488" t="inlineStr">
        <is>
          <t xml:space="preserve">112.00</t>
        </is>
      </c>
      <c r="F488">
        <v>4151.7857142857</v>
      </c>
      <c r="G488">
        <f>IFERROR(INDEX(04_Area_Stats!$D$5:$D$999,MATCH(C488,04_Area_Stats!$A$5:$A$999,0)),"")</f>
      </c>
      <c r="H488">
        <f>IFERROR(ROUND(D488*(03_Assumptions!$B$7+03_Assumptions!$B$8),0),"")</f>
      </c>
      <c r="I488">
        <f>IFERROR(ROUND(E488*G488*03_Assumptions!$B$38-D488-H488,0),"")</f>
      </c>
      <c r="J488"/>
      <c r="K488">
        <f>IFERROR(D488+H488+IF(J488="",MAX(I488,0),J488),"")</f>
      </c>
      <c r="L488">
        <f>IFERROR(K488/E488,"")</f>
      </c>
      <c r="M488">
        <f>IFERROR(ROUND(E488*G488-K488,0),"")</f>
      </c>
      <c r="N488">
        <f>IFERROR(M488/K488,"")</f>
      </c>
      <c r="O488"/>
      <c r="P488"/>
      <c r="Q488"/>
      <c r="R488"/>
      <c r="S488"/>
      <c r="T488"/>
    </row>
    <row r="489">
      <c r="A489" t="inlineStr">
        <is>
          <t xml:space="preserve">HTC-49302000000038</t>
        </is>
      </c>
      <c r="B489" t="inlineStr">
        <is>
          <t xml:space="preserve">Piso en Los Jardines de Marbella - La Ermita. Piso en el centro de marbella con increibles vistas al mar</t>
        </is>
      </c>
      <c r="C489" t="inlineStr">
        <is>
          <t xml:space="preserve">Marbella</t>
        </is>
      </c>
      <c r="D489">
        <v>390000</v>
      </c>
      <c r="E489" t="inlineStr">
        <is>
          <t xml:space="preserve">112.00</t>
        </is>
      </c>
      <c r="F489">
        <v>3482.1428571429</v>
      </c>
      <c r="G489">
        <f>IFERROR(INDEX(04_Area_Stats!$D$5:$D$999,MATCH(C489,04_Area_Stats!$A$5:$A$999,0)),"")</f>
      </c>
      <c r="H489">
        <f>IFERROR(ROUND(D489*(03_Assumptions!$B$7+03_Assumptions!$B$8),0),"")</f>
      </c>
      <c r="I489">
        <f>IFERROR(ROUND(E489*G489*03_Assumptions!$B$38-D489-H489,0),"")</f>
      </c>
      <c r="J489"/>
      <c r="K489">
        <f>IFERROR(D489+H489+IF(J489="",MAX(I489,0),J489),"")</f>
      </c>
      <c r="L489">
        <f>IFERROR(K489/E489,"")</f>
      </c>
      <c r="M489">
        <f>IFERROR(ROUND(E489*G489-K489,0),"")</f>
      </c>
      <c r="N489">
        <f>IFERROR(M489/K489,"")</f>
      </c>
      <c r="O489"/>
      <c r="P489"/>
      <c r="Q489"/>
      <c r="R489"/>
      <c r="S489"/>
      <c r="T489"/>
    </row>
    <row r="490">
      <c r="A490" t="inlineStr">
        <is>
          <t xml:space="preserve">HTC-58474000002068</t>
        </is>
      </c>
      <c r="B490" t="inlineStr">
        <is>
          <t xml:space="preserve">Apartamento Calle calle mistral. Lujosa vida costera en la mejor ubicación de la costa del sol</t>
        </is>
      </c>
      <c r="C490" t="inlineStr">
        <is>
          <t xml:space="preserve">Marbella</t>
        </is>
      </c>
      <c r="D490">
        <v>440000</v>
      </c>
      <c r="E490" t="inlineStr">
        <is>
          <t xml:space="preserve">112.00</t>
        </is>
      </c>
      <c r="F490">
        <v>3928.5714285714</v>
      </c>
      <c r="G490">
        <f>IFERROR(INDEX(04_Area_Stats!$D$5:$D$999,MATCH(C490,04_Area_Stats!$A$5:$A$999,0)),"")</f>
      </c>
      <c r="H490">
        <f>IFERROR(ROUND(D490*(03_Assumptions!$B$7+03_Assumptions!$B$8),0),"")</f>
      </c>
      <c r="I490">
        <f>IFERROR(ROUND(E490*G490*03_Assumptions!$B$38-D490-H490,0),"")</f>
      </c>
      <c r="J490"/>
      <c r="K490">
        <f>IFERROR(D490+H490+IF(J490="",MAX(I490,0),J490),"")</f>
      </c>
      <c r="L490">
        <f>IFERROR(K490/E490,"")</f>
      </c>
      <c r="M490">
        <f>IFERROR(ROUND(E490*G490-K490,0),"")</f>
      </c>
      <c r="N490">
        <f>IFERROR(M490/K490,"")</f>
      </c>
      <c r="O490"/>
      <c r="P490"/>
      <c r="Q490"/>
      <c r="R490"/>
      <c r="S490"/>
      <c r="T490"/>
    </row>
    <row r="491">
      <c r="A491" t="inlineStr">
        <is>
          <t xml:space="preserve">HTC-24415000002057</t>
        </is>
      </c>
      <c r="B491" t="inlineStr">
        <is>
          <t xml:space="preserve">Planta baja en Calle los gladiolos 1</t>
        </is>
      </c>
      <c r="C491" t="inlineStr">
        <is>
          <t xml:space="preserve">Marbella</t>
        </is>
      </c>
      <c r="D491">
        <v>629000</v>
      </c>
      <c r="E491" t="inlineStr">
        <is>
          <t xml:space="preserve">112.00</t>
        </is>
      </c>
      <c r="F491">
        <v>5616.0714285714</v>
      </c>
      <c r="G491">
        <f>IFERROR(INDEX(04_Area_Stats!$D$5:$D$999,MATCH(C491,04_Area_Stats!$A$5:$A$999,0)),"")</f>
      </c>
      <c r="H491">
        <f>IFERROR(ROUND(D491*(03_Assumptions!$B$7+03_Assumptions!$B$8),0),"")</f>
      </c>
      <c r="I491">
        <f>IFERROR(ROUND(E491*G491*03_Assumptions!$B$38-D491-H491,0),"")</f>
      </c>
      <c r="J491"/>
      <c r="K491">
        <f>IFERROR(D491+H491+IF(J491="",MAX(I491,0),J491),"")</f>
      </c>
      <c r="L491">
        <f>IFERROR(K491/E491,"")</f>
      </c>
      <c r="M491">
        <f>IFERROR(ROUND(E491*G491-K491,0),"")</f>
      </c>
      <c r="N491">
        <f>IFERROR(M491/K491,"")</f>
      </c>
      <c r="O491"/>
      <c r="P491"/>
      <c r="Q491"/>
      <c r="R491" t="inlineStr">
        <is>
          <t xml:space="preserve">0</t>
        </is>
      </c>
      <c r="S491"/>
      <c r="T491"/>
    </row>
    <row r="492">
      <c r="A492" t="inlineStr">
        <is>
          <t xml:space="preserve">YAE-jht::real-estate::73527-112341606</t>
        </is>
      </c>
      <c r="B492" t="inlineStr">
        <is>
          <t xml:space="preserve">Piso en venta, Aloha en Nueva Andalucía en Marbella</t>
        </is>
      </c>
      <c r="C492" t="inlineStr">
        <is>
          <t xml:space="preserve">Marbella</t>
        </is>
      </c>
      <c r="D492">
        <v>480000</v>
      </c>
      <c r="E492" t="inlineStr">
        <is>
          <t xml:space="preserve">112.00</t>
        </is>
      </c>
      <c r="F492">
        <v>4285.7142857143</v>
      </c>
      <c r="G492">
        <f>IFERROR(INDEX(04_Area_Stats!$D$5:$D$999,MATCH(C492,04_Area_Stats!$A$5:$A$999,0)),"")</f>
      </c>
      <c r="H492">
        <f>IFERROR(ROUND(D492*(03_Assumptions!$B$7+03_Assumptions!$B$8),0),"")</f>
      </c>
      <c r="I492">
        <f>IFERROR(ROUND(E492*G492*03_Assumptions!$B$38-D492-H492,0),"")</f>
      </c>
      <c r="J492"/>
      <c r="K492">
        <f>IFERROR(D492+H492+IF(J492="",MAX(I492,0),J492),"")</f>
      </c>
      <c r="L492">
        <f>IFERROR(K492/E492,"")</f>
      </c>
      <c r="M492">
        <f>IFERROR(ROUND(E492*G492-K492,0),"")</f>
      </c>
      <c r="N492">
        <f>IFERROR(M492/K492,"")</f>
      </c>
      <c r="O492"/>
      <c r="P492"/>
      <c r="Q492"/>
      <c r="R492"/>
      <c r="S492"/>
      <c r="T492"/>
    </row>
    <row r="493">
      <c r="A493" t="inlineStr">
        <is>
          <t xml:space="preserve">IDL-112394403</t>
        </is>
      </c>
      <c r="B493" t="inlineStr">
        <is>
          <t xml:space="preserve">Flat / apartment in Guadalmina Alta, Marbella</t>
        </is>
      </c>
      <c r="C493" t="inlineStr">
        <is>
          <t xml:space="preserve">Marbella</t>
        </is>
      </c>
      <c r="D493">
        <v>465000</v>
      </c>
      <c r="E493" t="inlineStr">
        <is>
          <t xml:space="preserve">111.00</t>
        </is>
      </c>
      <c r="F493">
        <v>4189.1891891892</v>
      </c>
      <c r="G493">
        <f>IFERROR(INDEX(04_Area_Stats!$D$5:$D$999,MATCH(C493,04_Area_Stats!$A$5:$A$999,0)),"")</f>
      </c>
      <c r="H493">
        <f>IFERROR(ROUND(D493*(03_Assumptions!$B$7+03_Assumptions!$B$8),0),"")</f>
      </c>
      <c r="I493">
        <f>IFERROR(ROUND(E493*G493*03_Assumptions!$B$38-D493-H493,0),"")</f>
      </c>
      <c r="J493"/>
      <c r="K493">
        <f>IFERROR(D493+H493+IF(J493="",MAX(I493,0),J493),"")</f>
      </c>
      <c r="L493">
        <f>IFERROR(K493/E493,"")</f>
      </c>
      <c r="M493">
        <f>IFERROR(ROUND(E493*G493-K493,0),"")</f>
      </c>
      <c r="N493">
        <f>IFERROR(M493/K493,"")</f>
      </c>
      <c r="O493"/>
      <c r="P493"/>
      <c r="Q493"/>
      <c r="R493"/>
      <c r="S493" t="inlineStr">
        <is>
          <t xml:space="preserve">Y</t>
        </is>
      </c>
      <c r="T493"/>
    </row>
    <row r="494">
      <c r="A494" t="inlineStr">
        <is>
          <t xml:space="preserve">FTC-182606212</t>
        </is>
      </c>
      <c r="B494" t="inlineStr">
        <is>
          <t xml:space="preserve">Apartamento con piscina en Casco Antiguo</t>
        </is>
      </c>
      <c r="C494" t="inlineStr">
        <is>
          <t xml:space="preserve">Marbella</t>
        </is>
      </c>
      <c r="D494">
        <v>273000</v>
      </c>
      <c r="E494" t="inlineStr">
        <is>
          <t xml:space="preserve">111.00</t>
        </is>
      </c>
      <c r="F494">
        <v>2459.4594594595</v>
      </c>
      <c r="G494">
        <f>IFERROR(INDEX(04_Area_Stats!$D$5:$D$999,MATCH(C494,04_Area_Stats!$A$5:$A$999,0)),"")</f>
      </c>
      <c r="H494">
        <f>IFERROR(ROUND(D494*(03_Assumptions!$B$7+03_Assumptions!$B$8),0),"")</f>
      </c>
      <c r="I494">
        <f>IFERROR(ROUND(E494*G494*03_Assumptions!$B$38-D494-H494,0),"")</f>
      </c>
      <c r="J494"/>
      <c r="K494">
        <f>IFERROR(D494+H494+IF(J494="",MAX(I494,0),J494),"")</f>
      </c>
      <c r="L494">
        <f>IFERROR(K494/E494,"")</f>
      </c>
      <c r="M494">
        <f>IFERROR(ROUND(E494*G494-K494,0),"")</f>
      </c>
      <c r="N494">
        <f>IFERROR(M494/K494,"")</f>
      </c>
      <c r="O494"/>
      <c r="P494"/>
      <c r="Q494"/>
      <c r="R494"/>
      <c r="S494"/>
      <c r="T494"/>
    </row>
    <row r="495">
      <c r="A495" t="inlineStr">
        <is>
          <t xml:space="preserve">HTC-23979000001273</t>
        </is>
      </c>
      <c r="B495" t="inlineStr">
        <is>
          <t xml:space="preserve">Piso en Puerto Banús. Descubre una auténtica oportunidad de inversión y estilo de vida</t>
        </is>
      </c>
      <c r="C495" t="inlineStr">
        <is>
          <t xml:space="preserve">Marbella</t>
        </is>
      </c>
      <c r="D495">
        <v>559000</v>
      </c>
      <c r="E495" t="inlineStr">
        <is>
          <t xml:space="preserve">111.00</t>
        </is>
      </c>
      <c r="F495">
        <v>5036.036036036</v>
      </c>
      <c r="G495">
        <f>IFERROR(INDEX(04_Area_Stats!$D$5:$D$999,MATCH(C495,04_Area_Stats!$A$5:$A$999,0)),"")</f>
      </c>
      <c r="H495">
        <f>IFERROR(ROUND(D495*(03_Assumptions!$B$7+03_Assumptions!$B$8),0),"")</f>
      </c>
      <c r="I495">
        <f>IFERROR(ROUND(E495*G495*03_Assumptions!$B$38-D495-H495,0),"")</f>
      </c>
      <c r="J495"/>
      <c r="K495">
        <f>IFERROR(D495+H495+IF(J495="",MAX(I495,0),J495),"")</f>
      </c>
      <c r="L495">
        <f>IFERROR(K495/E495,"")</f>
      </c>
      <c r="M495">
        <f>IFERROR(ROUND(E495*G495-K495,0),"")</f>
      </c>
      <c r="N495">
        <f>IFERROR(M495/K495,"")</f>
      </c>
      <c r="O495"/>
      <c r="P495"/>
      <c r="Q495"/>
      <c r="R495"/>
      <c r="S495"/>
      <c r="T495"/>
    </row>
    <row r="496">
      <c r="A496" t="inlineStr">
        <is>
          <t xml:space="preserve">HTC-23972000001894</t>
        </is>
      </c>
      <c r="B496" t="inlineStr">
        <is>
          <t xml:space="preserve">Piso Calle pablo casals. Apartamento en la fontanilla, marbella centro</t>
        </is>
      </c>
      <c r="C496" t="inlineStr">
        <is>
          <t xml:space="preserve">Marbella</t>
        </is>
      </c>
      <c r="D496">
        <v>625000</v>
      </c>
      <c r="E496" t="inlineStr">
        <is>
          <t xml:space="preserve">111.00</t>
        </is>
      </c>
      <c r="F496">
        <v>5630.6306306306</v>
      </c>
      <c r="G496">
        <f>IFERROR(INDEX(04_Area_Stats!$D$5:$D$999,MATCH(C496,04_Area_Stats!$A$5:$A$999,0)),"")</f>
      </c>
      <c r="H496">
        <f>IFERROR(ROUND(D496*(03_Assumptions!$B$7+03_Assumptions!$B$8),0),"")</f>
      </c>
      <c r="I496">
        <f>IFERROR(ROUND(E496*G496*03_Assumptions!$B$38-D496-H496,0),"")</f>
      </c>
      <c r="J496"/>
      <c r="K496">
        <f>IFERROR(D496+H496+IF(J496="",MAX(I496,0),J496),"")</f>
      </c>
      <c r="L496">
        <f>IFERROR(K496/E496,"")</f>
      </c>
      <c r="M496">
        <f>IFERROR(ROUND(E496*G496-K496,0),"")</f>
      </c>
      <c r="N496">
        <f>IFERROR(M496/K496,"")</f>
      </c>
      <c r="O496"/>
      <c r="P496"/>
      <c r="Q496"/>
      <c r="R496"/>
      <c r="S496"/>
      <c r="T496"/>
    </row>
    <row r="497">
      <c r="A497" t="inlineStr">
        <is>
          <t xml:space="preserve">HTC-24411000001601</t>
        </is>
      </c>
      <c r="B497" t="inlineStr">
        <is>
          <t xml:space="preserve">Piso Avenida constitucion (sp). San pedro alcántara, centro, amplio piso de 3 dormitorios con t</t>
        </is>
      </c>
      <c r="C497" t="inlineStr">
        <is>
          <t xml:space="preserve">Marbella</t>
        </is>
      </c>
      <c r="D497">
        <v>383000</v>
      </c>
      <c r="E497" t="inlineStr">
        <is>
          <t xml:space="preserve">111.00</t>
        </is>
      </c>
      <c r="F497">
        <v>3450.4504504505</v>
      </c>
      <c r="G497">
        <f>IFERROR(INDEX(04_Area_Stats!$D$5:$D$999,MATCH(C497,04_Area_Stats!$A$5:$A$999,0)),"")</f>
      </c>
      <c r="H497">
        <f>IFERROR(ROUND(D497*(03_Assumptions!$B$7+03_Assumptions!$B$8),0),"")</f>
      </c>
      <c r="I497">
        <f>IFERROR(ROUND(E497*G497*03_Assumptions!$B$38-D497-H497,0),"")</f>
      </c>
      <c r="J497"/>
      <c r="K497">
        <f>IFERROR(D497+H497+IF(J497="",MAX(I497,0),J497),"")</f>
      </c>
      <c r="L497">
        <f>IFERROR(K497/E497,"")</f>
      </c>
      <c r="M497">
        <f>IFERROR(ROUND(E497*G497-K497,0),"")</f>
      </c>
      <c r="N497">
        <f>IFERROR(M497/K497,"")</f>
      </c>
      <c r="O497"/>
      <c r="P497"/>
      <c r="Q497"/>
      <c r="R497"/>
      <c r="S497"/>
      <c r="T497"/>
    </row>
    <row r="498">
      <c r="A498" t="inlineStr">
        <is>
          <t xml:space="preserve">HTC-36906000014573</t>
        </is>
      </c>
      <c r="B498" t="inlineStr">
        <is>
          <t xml:space="preserve">Apartamento en Calle el pinar. Piso de 111 m2 terraza de 25 m2 en altos de los monteros marbel</t>
        </is>
      </c>
      <c r="C498" t="inlineStr">
        <is>
          <t xml:space="preserve">Marbella</t>
        </is>
      </c>
      <c r="D498">
        <v>435000</v>
      </c>
      <c r="E498" t="inlineStr">
        <is>
          <t xml:space="preserve">111.00</t>
        </is>
      </c>
      <c r="F498">
        <v>3918.9189189189</v>
      </c>
      <c r="G498">
        <f>IFERROR(INDEX(04_Area_Stats!$D$5:$D$999,MATCH(C498,04_Area_Stats!$A$5:$A$999,0)),"")</f>
      </c>
      <c r="H498">
        <f>IFERROR(ROUND(D498*(03_Assumptions!$B$7+03_Assumptions!$B$8),0),"")</f>
      </c>
      <c r="I498">
        <f>IFERROR(ROUND(E498*G498*03_Assumptions!$B$38-D498-H498,0),"")</f>
      </c>
      <c r="J498"/>
      <c r="K498">
        <f>IFERROR(D498+H498+IF(J498="",MAX(I498,0),J498),"")</f>
      </c>
      <c r="L498">
        <f>IFERROR(K498/E498,"")</f>
      </c>
      <c r="M498">
        <f>IFERROR(ROUND(E498*G498-K498,0),"")</f>
      </c>
      <c r="N498">
        <f>IFERROR(M498/K498,"")</f>
      </c>
      <c r="O498"/>
      <c r="P498"/>
      <c r="Q498"/>
      <c r="R498"/>
      <c r="S498"/>
      <c r="T498"/>
    </row>
    <row r="499">
      <c r="A499" t="inlineStr">
        <is>
          <t xml:space="preserve">HTC-48661000001459</t>
        </is>
      </c>
      <c r="B499" t="inlineStr">
        <is>
          <t xml:space="preserve">Apartamento en Casco Antiguo. Serenidad junto al mar en la playa de casares</t>
        </is>
      </c>
      <c r="C499" t="inlineStr">
        <is>
          <t xml:space="preserve">Marbella</t>
        </is>
      </c>
      <c r="D499">
        <v>273000</v>
      </c>
      <c r="E499" t="inlineStr">
        <is>
          <t xml:space="preserve">111.00</t>
        </is>
      </c>
      <c r="F499">
        <v>2459.4594594595</v>
      </c>
      <c r="G499">
        <f>IFERROR(INDEX(04_Area_Stats!$D$5:$D$999,MATCH(C499,04_Area_Stats!$A$5:$A$999,0)),"")</f>
      </c>
      <c r="H499">
        <f>IFERROR(ROUND(D499*(03_Assumptions!$B$7+03_Assumptions!$B$8),0),"")</f>
      </c>
      <c r="I499">
        <f>IFERROR(ROUND(E499*G499*03_Assumptions!$B$38-D499-H499,0),"")</f>
      </c>
      <c r="J499"/>
      <c r="K499">
        <f>IFERROR(D499+H499+IF(J499="",MAX(I499,0),J499),"")</f>
      </c>
      <c r="L499">
        <f>IFERROR(K499/E499,"")</f>
      </c>
      <c r="M499">
        <f>IFERROR(ROUND(E499*G499-K499,0),"")</f>
      </c>
      <c r="N499">
        <f>IFERROR(M499/K499,"")</f>
      </c>
      <c r="O499"/>
      <c r="P499"/>
      <c r="Q499"/>
      <c r="R499"/>
      <c r="S499"/>
      <c r="T499"/>
    </row>
    <row r="500">
      <c r="A500" t="inlineStr">
        <is>
          <t xml:space="preserve">YAE-jht::real-estate::42243-112394403</t>
        </is>
      </c>
      <c r="B500" t="inlineStr">
        <is>
          <t xml:space="preserve">Piso en venta, Guadalmina Alta en San Pedro de Alcántara en Marbella</t>
        </is>
      </c>
      <c r="C500" t="inlineStr">
        <is>
          <t xml:space="preserve">Marbella</t>
        </is>
      </c>
      <c r="D500">
        <v>465000</v>
      </c>
      <c r="E500" t="inlineStr">
        <is>
          <t xml:space="preserve">111.00</t>
        </is>
      </c>
      <c r="F500">
        <v>4189.1891891892</v>
      </c>
      <c r="G500">
        <f>IFERROR(INDEX(04_Area_Stats!$D$5:$D$999,MATCH(C500,04_Area_Stats!$A$5:$A$999,0)),"")</f>
      </c>
      <c r="H500">
        <f>IFERROR(ROUND(D500*(03_Assumptions!$B$7+03_Assumptions!$B$8),0),"")</f>
      </c>
      <c r="I500">
        <f>IFERROR(ROUND(E500*G500*03_Assumptions!$B$38-D500-H500,0),"")</f>
      </c>
      <c r="J500"/>
      <c r="K500">
        <f>IFERROR(D500+H500+IF(J500="",MAX(I500,0),J500),"")</f>
      </c>
      <c r="L500">
        <f>IFERROR(K500/E500,"")</f>
      </c>
      <c r="M500">
        <f>IFERROR(ROUND(E500*G500-K500,0),"")</f>
      </c>
      <c r="N500">
        <f>IFERROR(M500/K500,"")</f>
      </c>
      <c r="O500"/>
      <c r="P500"/>
      <c r="Q500"/>
      <c r="R500"/>
      <c r="S500"/>
      <c r="T500" t="inlineStr">
        <is>
          <t xml:space="preserve">Good</t>
        </is>
      </c>
    </row>
    <row r="501">
      <c r="A501" t="inlineStr">
        <is>
          <t xml:space="preserve">YAE-jht::real-estate::76780-112352866</t>
        </is>
      </c>
      <c r="B501" t="inlineStr">
        <is>
          <t xml:space="preserve">Piso en venta, San Pedro Pueblo en San Pedro de Alcántara en Marbella</t>
        </is>
      </c>
      <c r="C501" t="inlineStr">
        <is>
          <t xml:space="preserve">Marbella</t>
        </is>
      </c>
      <c r="D501">
        <v>295000</v>
      </c>
      <c r="E501" t="inlineStr">
        <is>
          <t xml:space="preserve">111.00</t>
        </is>
      </c>
      <c r="F501">
        <v>2657.6576576577</v>
      </c>
      <c r="G501">
        <f>IFERROR(INDEX(04_Area_Stats!$D$5:$D$999,MATCH(C501,04_Area_Stats!$A$5:$A$999,0)),"")</f>
      </c>
      <c r="H501">
        <f>IFERROR(ROUND(D501*(03_Assumptions!$B$7+03_Assumptions!$B$8),0),"")</f>
      </c>
      <c r="I501">
        <f>IFERROR(ROUND(E501*G501*03_Assumptions!$B$38-D501-H501,0),"")</f>
      </c>
      <c r="J501"/>
      <c r="K501">
        <f>IFERROR(D501+H501+IF(J501="",MAX(I501,0),J501),"")</f>
      </c>
      <c r="L501">
        <f>IFERROR(K501/E501,"")</f>
      </c>
      <c r="M501">
        <f>IFERROR(ROUND(E501*G501-K501,0),"")</f>
      </c>
      <c r="N501">
        <f>IFERROR(M501/K501,"")</f>
      </c>
      <c r="O501"/>
      <c r="P501"/>
      <c r="Q501"/>
      <c r="R501"/>
      <c r="S501"/>
      <c r="T501"/>
    </row>
    <row r="502">
      <c r="A502" t="inlineStr">
        <is>
          <t xml:space="preserve">YAE-jht::real-estate::83067-promo-5-112379439</t>
        </is>
      </c>
      <c r="B502" t="inlineStr">
        <is>
          <t xml:space="preserve">Piso en venta en avenida Pablo Ruiz Picasso, San Pedro Pueblo en San Pedro de Alcántara en Marbella</t>
        </is>
      </c>
      <c r="C502" t="inlineStr">
        <is>
          <t xml:space="preserve">Marbella</t>
        </is>
      </c>
      <c r="D502">
        <v>668150</v>
      </c>
      <c r="E502" t="inlineStr">
        <is>
          <t xml:space="preserve">111.00</t>
        </is>
      </c>
      <c r="F502">
        <v>6019.3693693694</v>
      </c>
      <c r="G502">
        <f>IFERROR(INDEX(04_Area_Stats!$D$5:$D$999,MATCH(C502,04_Area_Stats!$A$5:$A$999,0)),"")</f>
      </c>
      <c r="H502">
        <f>IFERROR(ROUND(D502*(03_Assumptions!$B$7+03_Assumptions!$B$8),0),"")</f>
      </c>
      <c r="I502">
        <f>IFERROR(ROUND(E502*G502*03_Assumptions!$B$38-D502-H502,0),"")</f>
      </c>
      <c r="J502"/>
      <c r="K502">
        <f>IFERROR(D502+H502+IF(J502="",MAX(I502,0),J502),"")</f>
      </c>
      <c r="L502">
        <f>IFERROR(K502/E502,"")</f>
      </c>
      <c r="M502">
        <f>IFERROR(ROUND(E502*G502-K502,0),"")</f>
      </c>
      <c r="N502">
        <f>IFERROR(M502/K502,"")</f>
      </c>
      <c r="O502"/>
      <c r="P502"/>
      <c r="Q502"/>
      <c r="R502"/>
      <c r="S502" t="inlineStr">
        <is>
          <t xml:space="preserve">Y</t>
        </is>
      </c>
      <c r="T502" t="inlineStr">
        <is>
          <t xml:space="preserve">New build</t>
        </is>
      </c>
    </row>
    <row r="503">
      <c r="A503" t="inlineStr">
        <is>
          <t xml:space="preserve">IDL-112379439</t>
        </is>
      </c>
      <c r="B503" t="inlineStr">
        <is>
          <t xml:space="preserve">Flat / apartment in Avenida Pablo Ruiz Picasso Nn, San Pedro Pueblo, Marbella</t>
        </is>
      </c>
      <c r="C503" t="inlineStr">
        <is>
          <t xml:space="preserve">Marbella</t>
        </is>
      </c>
      <c r="D503">
        <v>668150</v>
      </c>
      <c r="E503" t="inlineStr">
        <is>
          <t xml:space="preserve">111.00</t>
        </is>
      </c>
      <c r="F503">
        <v>6019.3693693694</v>
      </c>
      <c r="G503">
        <f>IFERROR(INDEX(04_Area_Stats!$D$5:$D$999,MATCH(C503,04_Area_Stats!$A$5:$A$999,0)),"")</f>
      </c>
      <c r="H503">
        <f>IFERROR(ROUND(D503*(03_Assumptions!$B$7+03_Assumptions!$B$8),0),"")</f>
      </c>
      <c r="I503">
        <f>IFERROR(ROUND(E503*G503*03_Assumptions!$B$38-D503-H503,0),"")</f>
      </c>
      <c r="J503"/>
      <c r="K503">
        <f>IFERROR(D503+H503+IF(J503="",MAX(I503,0),J503),"")</f>
      </c>
      <c r="L503">
        <f>IFERROR(K503/E503,"")</f>
      </c>
      <c r="M503">
        <f>IFERROR(ROUND(E503*G503-K503,0),"")</f>
      </c>
      <c r="N503">
        <f>IFERROR(M503/K503,"")</f>
      </c>
      <c r="O503"/>
      <c r="P503"/>
      <c r="Q503"/>
      <c r="R503" t="inlineStr">
        <is>
          <t xml:space="preserve">2</t>
        </is>
      </c>
      <c r="S503" t="inlineStr">
        <is>
          <t xml:space="preserve">Y</t>
        </is>
      </c>
      <c r="T503"/>
    </row>
    <row r="504">
      <c r="A504" t="inlineStr">
        <is>
          <t xml:space="preserve">FTC-188833737</t>
        </is>
      </c>
      <c r="B504" t="inlineStr">
        <is>
          <t xml:space="preserve">Ático en Vencejo, 1, Torreblanca del Sol</t>
        </is>
      </c>
      <c r="C504" t="inlineStr">
        <is>
          <t xml:space="preserve">Fuengirola</t>
        </is>
      </c>
      <c r="D504">
        <v>371000</v>
      </c>
      <c r="E504" t="inlineStr">
        <is>
          <t xml:space="preserve">120.00</t>
        </is>
      </c>
      <c r="F504">
        <v>3091.6666666667</v>
      </c>
      <c r="G504">
        <f>IFERROR(INDEX(04_Area_Stats!$D$5:$D$999,MATCH(C504,04_Area_Stats!$A$5:$A$999,0)),"")</f>
      </c>
      <c r="H504">
        <f>IFERROR(ROUND(D504*(03_Assumptions!$B$7+03_Assumptions!$B$8),0),"")</f>
      </c>
      <c r="I504">
        <f>IFERROR(ROUND(E504*G504*03_Assumptions!$B$38-D504-H504,0),"")</f>
      </c>
      <c r="J504"/>
      <c r="K504">
        <f>IFERROR(D504+H504+IF(J504="",MAX(I504,0),J504),"")</f>
      </c>
      <c r="L504">
        <f>IFERROR(K504/E504,"")</f>
      </c>
      <c r="M504">
        <f>IFERROR(ROUND(E504*G504-K504,0),"")</f>
      </c>
      <c r="N504">
        <f>IFERROR(M504/K504,"")</f>
      </c>
      <c r="O504"/>
      <c r="P504"/>
      <c r="Q504"/>
      <c r="R504"/>
      <c r="S504" t="inlineStr">
        <is>
          <t xml:space="preserve">Y</t>
        </is>
      </c>
      <c r="T504"/>
    </row>
    <row r="505">
      <c r="A505" t="inlineStr">
        <is>
          <t xml:space="preserve">HTC-23150000001220</t>
        </is>
      </c>
      <c r="B505" t="inlineStr">
        <is>
          <t xml:space="preserve">Ático en Alfonso de hohenlohe. Urbanización marbella real</t>
        </is>
      </c>
      <c r="C505" t="inlineStr">
        <is>
          <t xml:space="preserve">Marbella</t>
        </is>
      </c>
      <c r="D505">
        <v>535000</v>
      </c>
      <c r="E505" t="inlineStr">
        <is>
          <t xml:space="preserve">110.00</t>
        </is>
      </c>
      <c r="F505">
        <v>4863.6363636364</v>
      </c>
      <c r="G505">
        <f>IFERROR(INDEX(04_Area_Stats!$D$5:$D$999,MATCH(C505,04_Area_Stats!$A$5:$A$999,0)),"")</f>
      </c>
      <c r="H505">
        <f>IFERROR(ROUND(D505*(03_Assumptions!$B$7+03_Assumptions!$B$8),0),"")</f>
      </c>
      <c r="I505">
        <f>IFERROR(ROUND(E505*G505*03_Assumptions!$B$38-D505-H505,0),"")</f>
      </c>
      <c r="J505"/>
      <c r="K505">
        <f>IFERROR(D505+H505+IF(J505="",MAX(I505,0),J505),"")</f>
      </c>
      <c r="L505">
        <f>IFERROR(K505/E505,"")</f>
      </c>
      <c r="M505">
        <f>IFERROR(ROUND(E505*G505-K505,0),"")</f>
      </c>
      <c r="N505">
        <f>IFERROR(M505/K505,"")</f>
      </c>
      <c r="O505"/>
      <c r="P505"/>
      <c r="Q505"/>
      <c r="R505"/>
      <c r="S505"/>
      <c r="T505"/>
    </row>
    <row r="506">
      <c r="A506" t="inlineStr">
        <is>
          <t xml:space="preserve">HTC-59216000000003</t>
        </is>
      </c>
      <c r="B506" t="inlineStr">
        <is>
          <t xml:space="preserve">Planta baja en Elviria</t>
        </is>
      </c>
      <c r="C506" t="inlineStr">
        <is>
          <t xml:space="preserve">Marbella</t>
        </is>
      </c>
      <c r="D506">
        <v>535000</v>
      </c>
      <c r="E506" t="inlineStr">
        <is>
          <t xml:space="preserve">110.00</t>
        </is>
      </c>
      <c r="F506">
        <v>4863.6363636364</v>
      </c>
      <c r="G506">
        <f>IFERROR(INDEX(04_Area_Stats!$D$5:$D$999,MATCH(C506,04_Area_Stats!$A$5:$A$999,0)),"")</f>
      </c>
      <c r="H506">
        <f>IFERROR(ROUND(D506*(03_Assumptions!$B$7+03_Assumptions!$B$8),0),"")</f>
      </c>
      <c r="I506">
        <f>IFERROR(ROUND(E506*G506*03_Assumptions!$B$38-D506-H506,0),"")</f>
      </c>
      <c r="J506"/>
      <c r="K506">
        <f>IFERROR(D506+H506+IF(J506="",MAX(I506,0),J506),"")</f>
      </c>
      <c r="L506">
        <f>IFERROR(K506/E506,"")</f>
      </c>
      <c r="M506">
        <f>IFERROR(ROUND(E506*G506-K506,0),"")</f>
      </c>
      <c r="N506">
        <f>IFERROR(M506/K506,"")</f>
      </c>
      <c r="O506"/>
      <c r="P506"/>
      <c r="Q506"/>
      <c r="R506" t="inlineStr">
        <is>
          <t xml:space="preserve">0</t>
        </is>
      </c>
      <c r="S506"/>
      <c r="T506"/>
    </row>
    <row r="507">
      <c r="A507" t="inlineStr">
        <is>
          <t xml:space="preserve">HTC-21940000002095</t>
        </is>
      </c>
      <c r="B507" t="inlineStr">
        <is>
          <t xml:space="preserve">Piso en San Pedro de Alcántara Pueblo. Nueva andalucíapiso</t>
        </is>
      </c>
      <c r="C507" t="inlineStr">
        <is>
          <t xml:space="preserve">Marbella</t>
        </is>
      </c>
      <c r="D507">
        <v>316990</v>
      </c>
      <c r="E507" t="inlineStr">
        <is>
          <t xml:space="preserve">110.00</t>
        </is>
      </c>
      <c r="F507">
        <v>2881.7272727273</v>
      </c>
      <c r="G507">
        <f>IFERROR(INDEX(04_Area_Stats!$D$5:$D$999,MATCH(C507,04_Area_Stats!$A$5:$A$999,0)),"")</f>
      </c>
      <c r="H507">
        <f>IFERROR(ROUND(D507*(03_Assumptions!$B$7+03_Assumptions!$B$8),0),"")</f>
      </c>
      <c r="I507">
        <f>IFERROR(ROUND(E507*G507*03_Assumptions!$B$38-D507-H507,0),"")</f>
      </c>
      <c r="J507"/>
      <c r="K507">
        <f>IFERROR(D507+H507+IF(J507="",MAX(I507,0),J507),"")</f>
      </c>
      <c r="L507">
        <f>IFERROR(K507/E507,"")</f>
      </c>
      <c r="M507">
        <f>IFERROR(ROUND(E507*G507-K507,0),"")</f>
      </c>
      <c r="N507">
        <f>IFERROR(M507/K507,"")</f>
      </c>
      <c r="O507"/>
      <c r="P507"/>
      <c r="Q507"/>
      <c r="R507"/>
      <c r="S507"/>
      <c r="T507"/>
    </row>
    <row r="508">
      <c r="A508" t="inlineStr">
        <is>
          <t xml:space="preserve">HTC-25098000001756</t>
        </is>
      </c>
      <c r="B508" t="inlineStr">
        <is>
          <t xml:space="preserve">Piso Avenida de la constitución. Bonito piso en centro de san pedro de alcantara , marbella</t>
        </is>
      </c>
      <c r="C508" t="inlineStr">
        <is>
          <t xml:space="preserve">Marbella</t>
        </is>
      </c>
      <c r="D508">
        <v>370000</v>
      </c>
      <c r="E508" t="inlineStr">
        <is>
          <t xml:space="preserve">110.00</t>
        </is>
      </c>
      <c r="F508">
        <v>3363.6363636364</v>
      </c>
      <c r="G508">
        <f>IFERROR(INDEX(04_Area_Stats!$D$5:$D$999,MATCH(C508,04_Area_Stats!$A$5:$A$999,0)),"")</f>
      </c>
      <c r="H508">
        <f>IFERROR(ROUND(D508*(03_Assumptions!$B$7+03_Assumptions!$B$8),0),"")</f>
      </c>
      <c r="I508">
        <f>IFERROR(ROUND(E508*G508*03_Assumptions!$B$38-D508-H508,0),"")</f>
      </c>
      <c r="J508"/>
      <c r="K508">
        <f>IFERROR(D508+H508+IF(J508="",MAX(I508,0),J508),"")</f>
      </c>
      <c r="L508">
        <f>IFERROR(K508/E508,"")</f>
      </c>
      <c r="M508">
        <f>IFERROR(ROUND(E508*G508-K508,0),"")</f>
      </c>
      <c r="N508">
        <f>IFERROR(M508/K508,"")</f>
      </c>
      <c r="O508"/>
      <c r="P508"/>
      <c r="Q508"/>
      <c r="R508"/>
      <c r="S508"/>
      <c r="T508"/>
    </row>
    <row r="509">
      <c r="A509" t="inlineStr">
        <is>
          <t xml:space="preserve">YAE-jht::real-estate::75416-112338685</t>
        </is>
      </c>
      <c r="B509" t="inlineStr">
        <is>
          <t xml:space="preserve">Piso en venta, Huerta Belón-Calvario en Marbella Pueblo en Marbella</t>
        </is>
      </c>
      <c r="C509" t="inlineStr">
        <is>
          <t xml:space="preserve">Marbella</t>
        </is>
      </c>
      <c r="D509">
        <v>360000</v>
      </c>
      <c r="E509" t="inlineStr">
        <is>
          <t xml:space="preserve">110.00</t>
        </is>
      </c>
      <c r="F509">
        <v>3272.7272727273</v>
      </c>
      <c r="G509">
        <f>IFERROR(INDEX(04_Area_Stats!$D$5:$D$999,MATCH(C509,04_Area_Stats!$A$5:$A$999,0)),"")</f>
      </c>
      <c r="H509">
        <f>IFERROR(ROUND(D509*(03_Assumptions!$B$7+03_Assumptions!$B$8),0),"")</f>
      </c>
      <c r="I509">
        <f>IFERROR(ROUND(E509*G509*03_Assumptions!$B$38-D509-H509,0),"")</f>
      </c>
      <c r="J509"/>
      <c r="K509">
        <f>IFERROR(D509+H509+IF(J509="",MAX(I509,0),J509),"")</f>
      </c>
      <c r="L509">
        <f>IFERROR(K509/E509,"")</f>
      </c>
      <c r="M509">
        <f>IFERROR(ROUND(E509*G509-K509,0),"")</f>
      </c>
      <c r="N509">
        <f>IFERROR(M509/K509,"")</f>
      </c>
      <c r="O509"/>
      <c r="P509"/>
      <c r="Q509"/>
      <c r="R509" t="inlineStr">
        <is>
          <t xml:space="preserve">Ground floor</t>
        </is>
      </c>
      <c r="S509"/>
      <c r="T509" t="inlineStr">
        <is>
          <t xml:space="preserve">Good</t>
        </is>
      </c>
    </row>
    <row r="510">
      <c r="A510" t="inlineStr">
        <is>
          <t xml:space="preserve">YAE-jht::real-estate::85549-112317402</t>
        </is>
      </c>
      <c r="B510" t="inlineStr">
        <is>
          <t xml:space="preserve">Piso en venta, La Puya - La Ermita en Marbella Pueblo en Marbella</t>
        </is>
      </c>
      <c r="C510" t="inlineStr">
        <is>
          <t xml:space="preserve">Marbella</t>
        </is>
      </c>
      <c r="D510">
        <v>399000</v>
      </c>
      <c r="E510" t="inlineStr">
        <is>
          <t xml:space="preserve">110.00</t>
        </is>
      </c>
      <c r="F510">
        <v>3627.2727272727</v>
      </c>
      <c r="G510">
        <f>IFERROR(INDEX(04_Area_Stats!$D$5:$D$999,MATCH(C510,04_Area_Stats!$A$5:$A$999,0)),"")</f>
      </c>
      <c r="H510">
        <f>IFERROR(ROUND(D510*(03_Assumptions!$B$7+03_Assumptions!$B$8),0),"")</f>
      </c>
      <c r="I510">
        <f>IFERROR(ROUND(E510*G510*03_Assumptions!$B$38-D510-H510,0),"")</f>
      </c>
      <c r="J510"/>
      <c r="K510">
        <f>IFERROR(D510+H510+IF(J510="",MAX(I510,0),J510),"")</f>
      </c>
      <c r="L510">
        <f>IFERROR(K510/E510,"")</f>
      </c>
      <c r="M510">
        <f>IFERROR(ROUND(E510*G510-K510,0),"")</f>
      </c>
      <c r="N510">
        <f>IFERROR(M510/K510,"")</f>
      </c>
      <c r="O510"/>
      <c r="P510"/>
      <c r="Q510"/>
      <c r="R510"/>
      <c r="S510"/>
      <c r="T510"/>
    </row>
    <row r="511">
      <c r="A511" t="inlineStr">
        <is>
          <t xml:space="preserve">YAE-jht::real-estate::83067-promo-5-112379437</t>
        </is>
      </c>
      <c r="B511" t="inlineStr">
        <is>
          <t xml:space="preserve">Piso en venta en avenida Pablo Ruiz Picasso, San Pedro Pueblo en San Pedro de Alcántara en Marbella</t>
        </is>
      </c>
      <c r="C511" t="inlineStr">
        <is>
          <t xml:space="preserve">Marbella</t>
        </is>
      </c>
      <c r="D511">
        <v>665600</v>
      </c>
      <c r="E511" t="inlineStr">
        <is>
          <t xml:space="preserve">110.00</t>
        </is>
      </c>
      <c r="F511">
        <v>6050.9090909091</v>
      </c>
      <c r="G511">
        <f>IFERROR(INDEX(04_Area_Stats!$D$5:$D$999,MATCH(C511,04_Area_Stats!$A$5:$A$999,0)),"")</f>
      </c>
      <c r="H511">
        <f>IFERROR(ROUND(D511*(03_Assumptions!$B$7+03_Assumptions!$B$8),0),"")</f>
      </c>
      <c r="I511">
        <f>IFERROR(ROUND(E511*G511*03_Assumptions!$B$38-D511-H511,0),"")</f>
      </c>
      <c r="J511"/>
      <c r="K511">
        <f>IFERROR(D511+H511+IF(J511="",MAX(I511,0),J511),"")</f>
      </c>
      <c r="L511">
        <f>IFERROR(K511/E511,"")</f>
      </c>
      <c r="M511">
        <f>IFERROR(ROUND(E511*G511-K511,0),"")</f>
      </c>
      <c r="N511">
        <f>IFERROR(M511/K511,"")</f>
      </c>
      <c r="O511"/>
      <c r="P511"/>
      <c r="Q511"/>
      <c r="R511"/>
      <c r="S511" t="inlineStr">
        <is>
          <t xml:space="preserve">Y</t>
        </is>
      </c>
      <c r="T511" t="inlineStr">
        <is>
          <t xml:space="preserve">New build</t>
        </is>
      </c>
    </row>
    <row r="512">
      <c r="A512" t="inlineStr">
        <is>
          <t xml:space="preserve">YAE-jht::real-estate::68927-112355981</t>
        </is>
      </c>
      <c r="B512" t="inlineStr">
        <is>
          <t xml:space="preserve">Piso en venta, Huerta Belón-Calvario en Marbella Pueblo en Marbella</t>
        </is>
      </c>
      <c r="C512" t="inlineStr">
        <is>
          <t xml:space="preserve">Marbella</t>
        </is>
      </c>
      <c r="D512">
        <v>360000</v>
      </c>
      <c r="E512" t="inlineStr">
        <is>
          <t xml:space="preserve">110.00</t>
        </is>
      </c>
      <c r="F512">
        <v>3272.7272727273</v>
      </c>
      <c r="G512">
        <f>IFERROR(INDEX(04_Area_Stats!$D$5:$D$999,MATCH(C512,04_Area_Stats!$A$5:$A$999,0)),"")</f>
      </c>
      <c r="H512">
        <f>IFERROR(ROUND(D512*(03_Assumptions!$B$7+03_Assumptions!$B$8),0),"")</f>
      </c>
      <c r="I512">
        <f>IFERROR(ROUND(E512*G512*03_Assumptions!$B$38-D512-H512,0),"")</f>
      </c>
      <c r="J512"/>
      <c r="K512">
        <f>IFERROR(D512+H512+IF(J512="",MAX(I512,0),J512),"")</f>
      </c>
      <c r="L512">
        <f>IFERROR(K512/E512,"")</f>
      </c>
      <c r="M512">
        <f>IFERROR(ROUND(E512*G512-K512,0),"")</f>
      </c>
      <c r="N512">
        <f>IFERROR(M512/K512,"")</f>
      </c>
      <c r="O512"/>
      <c r="P512"/>
      <c r="Q512"/>
      <c r="R512" t="inlineStr">
        <is>
          <t xml:space="preserve">Ground floor</t>
        </is>
      </c>
      <c r="S512" t="inlineStr">
        <is>
          <t xml:space="preserve">Y</t>
        </is>
      </c>
      <c r="T512" t="inlineStr">
        <is>
          <t xml:space="preserve">Renovated</t>
        </is>
      </c>
    </row>
    <row r="513">
      <c r="A513" t="inlineStr">
        <is>
          <t xml:space="preserve">YAE-jht::real-estate::68927-112335722</t>
        </is>
      </c>
      <c r="B513" t="inlineStr">
        <is>
          <t xml:space="preserve">Piso en venta, La Merced en Marbella Pueblo en Marbella</t>
        </is>
      </c>
      <c r="C513" t="inlineStr">
        <is>
          <t xml:space="preserve">Marbella</t>
        </is>
      </c>
      <c r="D513">
        <v>360000</v>
      </c>
      <c r="E513" t="inlineStr">
        <is>
          <t xml:space="preserve">110.00</t>
        </is>
      </c>
      <c r="F513">
        <v>3272.7272727273</v>
      </c>
      <c r="G513">
        <f>IFERROR(INDEX(04_Area_Stats!$D$5:$D$999,MATCH(C513,04_Area_Stats!$A$5:$A$999,0)),"")</f>
      </c>
      <c r="H513">
        <f>IFERROR(ROUND(D513*(03_Assumptions!$B$7+03_Assumptions!$B$8),0),"")</f>
      </c>
      <c r="I513">
        <f>IFERROR(ROUND(E513*G513*03_Assumptions!$B$38-D513-H513,0),"")</f>
      </c>
      <c r="J513"/>
      <c r="K513">
        <f>IFERROR(D513+H513+IF(J513="",MAX(I513,0),J513),"")</f>
      </c>
      <c r="L513">
        <f>IFERROR(K513/E513,"")</f>
      </c>
      <c r="M513">
        <f>IFERROR(ROUND(E513*G513-K513,0),"")</f>
      </c>
      <c r="N513">
        <f>IFERROR(M513/K513,"")</f>
      </c>
      <c r="O513"/>
      <c r="P513"/>
      <c r="Q513"/>
      <c r="R513" t="inlineStr">
        <is>
          <t xml:space="preserve">Planta Baja</t>
        </is>
      </c>
      <c r="S513" t="inlineStr">
        <is>
          <t xml:space="preserve">Y</t>
        </is>
      </c>
      <c r="T513" t="inlineStr">
        <is>
          <t xml:space="preserve">Renovated</t>
        </is>
      </c>
    </row>
    <row r="514">
      <c r="A514" t="inlineStr">
        <is>
          <t xml:space="preserve">YAE-jht::real-estate::87818-112357740</t>
        </is>
      </c>
      <c r="B514" t="inlineStr">
        <is>
          <t xml:space="preserve">Piso en venta, San Pedro Pueblo en San Pedro de Alcántara en Marbella</t>
        </is>
      </c>
      <c r="C514" t="inlineStr">
        <is>
          <t xml:space="preserve">Marbella</t>
        </is>
      </c>
      <c r="D514">
        <v>475000</v>
      </c>
      <c r="E514" t="inlineStr">
        <is>
          <t xml:space="preserve">110.00</t>
        </is>
      </c>
      <c r="F514">
        <v>4318.1818181818</v>
      </c>
      <c r="G514">
        <f>IFERROR(INDEX(04_Area_Stats!$D$5:$D$999,MATCH(C514,04_Area_Stats!$A$5:$A$999,0)),"")</f>
      </c>
      <c r="H514">
        <f>IFERROR(ROUND(D514*(03_Assumptions!$B$7+03_Assumptions!$B$8),0),"")</f>
      </c>
      <c r="I514">
        <f>IFERROR(ROUND(E514*G514*03_Assumptions!$B$38-D514-H514,0),"")</f>
      </c>
      <c r="J514"/>
      <c r="K514">
        <f>IFERROR(D514+H514+IF(J514="",MAX(I514,0),J514),"")</f>
      </c>
      <c r="L514">
        <f>IFERROR(K514/E514,"")</f>
      </c>
      <c r="M514">
        <f>IFERROR(ROUND(E514*G514-K514,0),"")</f>
      </c>
      <c r="N514">
        <f>IFERROR(M514/K514,"")</f>
      </c>
      <c r="O514"/>
      <c r="P514"/>
      <c r="Q514"/>
      <c r="R514" t="inlineStr">
        <is>
          <t xml:space="preserve">Ground floor</t>
        </is>
      </c>
      <c r="S514" t="inlineStr">
        <is>
          <t xml:space="preserve">Y</t>
        </is>
      </c>
      <c r="T514" t="inlineStr">
        <is>
          <t xml:space="preserve">Good</t>
        </is>
      </c>
    </row>
    <row r="515">
      <c r="A515" t="inlineStr">
        <is>
          <t xml:space="preserve">YAE-jht::real-estate::47694-112376783</t>
        </is>
      </c>
      <c r="B515" t="inlineStr">
        <is>
          <t xml:space="preserve">Piso en venta, San Pedro Pueblo en San Pedro de Alcántara en Marbella</t>
        </is>
      </c>
      <c r="C515" t="inlineStr">
        <is>
          <t xml:space="preserve">Marbella</t>
        </is>
      </c>
      <c r="D515">
        <v>370000</v>
      </c>
      <c r="E515" t="inlineStr">
        <is>
          <t xml:space="preserve">110.00</t>
        </is>
      </c>
      <c r="F515">
        <v>3363.6363636364</v>
      </c>
      <c r="G515">
        <f>IFERROR(INDEX(04_Area_Stats!$D$5:$D$999,MATCH(C515,04_Area_Stats!$A$5:$A$999,0)),"")</f>
      </c>
      <c r="H515">
        <f>IFERROR(ROUND(D515*(03_Assumptions!$B$7+03_Assumptions!$B$8),0),"")</f>
      </c>
      <c r="I515">
        <f>IFERROR(ROUND(E515*G515*03_Assumptions!$B$38-D515-H515,0),"")</f>
      </c>
      <c r="J515"/>
      <c r="K515">
        <f>IFERROR(D515+H515+IF(J515="",MAX(I515,0),J515),"")</f>
      </c>
      <c r="L515">
        <f>IFERROR(K515/E515,"")</f>
      </c>
      <c r="M515">
        <f>IFERROR(ROUND(E515*G515-K515,0),"")</f>
      </c>
      <c r="N515">
        <f>IFERROR(M515/K515,"")</f>
      </c>
      <c r="O515"/>
      <c r="P515"/>
      <c r="Q515"/>
      <c r="R515"/>
      <c r="S515"/>
      <c r="T515"/>
    </row>
    <row r="516">
      <c r="A516" t="inlineStr">
        <is>
          <t xml:space="preserve">YAE-jht::real-estate::43125-112314085</t>
        </is>
      </c>
      <c r="B516" t="inlineStr">
        <is>
          <t xml:space="preserve">Piso en venta en avenida De Barcelona, Linda Vista-Nueva Alcántara-Cortijo Blanco en San Pedro de Alcántara en Marbella</t>
        </is>
      </c>
      <c r="C516" t="inlineStr">
        <is>
          <t xml:space="preserve">Marbella</t>
        </is>
      </c>
      <c r="D516">
        <v>470000</v>
      </c>
      <c r="E516" t="inlineStr">
        <is>
          <t xml:space="preserve">110.00</t>
        </is>
      </c>
      <c r="F516">
        <v>4272.7272727273</v>
      </c>
      <c r="G516">
        <f>IFERROR(INDEX(04_Area_Stats!$D$5:$D$999,MATCH(C516,04_Area_Stats!$A$5:$A$999,0)),"")</f>
      </c>
      <c r="H516">
        <f>IFERROR(ROUND(D516*(03_Assumptions!$B$7+03_Assumptions!$B$8),0),"")</f>
      </c>
      <c r="I516">
        <f>IFERROR(ROUND(E516*G516*03_Assumptions!$B$38-D516-H516,0),"")</f>
      </c>
      <c r="J516"/>
      <c r="K516">
        <f>IFERROR(D516+H516+IF(J516="",MAX(I516,0),J516),"")</f>
      </c>
      <c r="L516">
        <f>IFERROR(K516/E516,"")</f>
      </c>
      <c r="M516">
        <f>IFERROR(ROUND(E516*G516-K516,0),"")</f>
      </c>
      <c r="N516">
        <f>IFERROR(M516/K516,"")</f>
      </c>
      <c r="O516"/>
      <c r="P516"/>
      <c r="Q516"/>
      <c r="R516"/>
      <c r="S516"/>
      <c r="T516"/>
    </row>
    <row r="517">
      <c r="A517" t="inlineStr">
        <is>
          <t xml:space="preserve">YAE-jht::real-estate::92341-112364491</t>
        </is>
      </c>
      <c r="B517" t="inlineStr">
        <is>
          <t xml:space="preserve">Piso en venta en calle Peñuelas, Divina Pastora en Marbella Pueblo en Marbella</t>
        </is>
      </c>
      <c r="C517" t="inlineStr">
        <is>
          <t xml:space="preserve">Marbella</t>
        </is>
      </c>
      <c r="D517">
        <v>477000</v>
      </c>
      <c r="E517" t="inlineStr">
        <is>
          <t xml:space="preserve">110.00</t>
        </is>
      </c>
      <c r="F517">
        <v>4336.3636363636</v>
      </c>
      <c r="G517">
        <f>IFERROR(INDEX(04_Area_Stats!$D$5:$D$999,MATCH(C517,04_Area_Stats!$A$5:$A$999,0)),"")</f>
      </c>
      <c r="H517">
        <f>IFERROR(ROUND(D517*(03_Assumptions!$B$7+03_Assumptions!$B$8),0),"")</f>
      </c>
      <c r="I517">
        <f>IFERROR(ROUND(E517*G517*03_Assumptions!$B$38-D517-H517,0),"")</f>
      </c>
      <c r="J517"/>
      <c r="K517">
        <f>IFERROR(D517+H517+IF(J517="",MAX(I517,0),J517),"")</f>
      </c>
      <c r="L517">
        <f>IFERROR(K517/E517,"")</f>
      </c>
      <c r="M517">
        <f>IFERROR(ROUND(E517*G517-K517,0),"")</f>
      </c>
      <c r="N517">
        <f>IFERROR(M517/K517,"")</f>
      </c>
      <c r="O517"/>
      <c r="P517"/>
      <c r="Q517"/>
      <c r="R517"/>
      <c r="S517"/>
      <c r="T517" t="inlineStr">
        <is>
          <t xml:space="preserve">Good</t>
        </is>
      </c>
    </row>
    <row r="518">
      <c r="A518" t="inlineStr">
        <is>
          <t xml:space="preserve">YAE-jht::real-estate::42612-112377354</t>
        </is>
      </c>
      <c r="B518" t="inlineStr">
        <is>
          <t xml:space="preserve">Piso en venta, San Pedro Pueblo en San Pedro de Alcántara en Marbella</t>
        </is>
      </c>
      <c r="C518" t="inlineStr">
        <is>
          <t xml:space="preserve">Marbella</t>
        </is>
      </c>
      <c r="D518">
        <v>370000</v>
      </c>
      <c r="E518" t="inlineStr">
        <is>
          <t xml:space="preserve">110.00</t>
        </is>
      </c>
      <c r="F518">
        <v>3363.6363636364</v>
      </c>
      <c r="G518">
        <f>IFERROR(INDEX(04_Area_Stats!$D$5:$D$999,MATCH(C518,04_Area_Stats!$A$5:$A$999,0)),"")</f>
      </c>
      <c r="H518">
        <f>IFERROR(ROUND(D518*(03_Assumptions!$B$7+03_Assumptions!$B$8),0),"")</f>
      </c>
      <c r="I518">
        <f>IFERROR(ROUND(E518*G518*03_Assumptions!$B$38-D518-H518,0),"")</f>
      </c>
      <c r="J518"/>
      <c r="K518">
        <f>IFERROR(D518+H518+IF(J518="",MAX(I518,0),J518),"")</f>
      </c>
      <c r="L518">
        <f>IFERROR(K518/E518,"")</f>
      </c>
      <c r="M518">
        <f>IFERROR(ROUND(E518*G518-K518,0),"")</f>
      </c>
      <c r="N518">
        <f>IFERROR(M518/K518,"")</f>
      </c>
      <c r="O518"/>
      <c r="P518"/>
      <c r="Q518"/>
      <c r="R518" t="inlineStr">
        <is>
          <t xml:space="preserve">1</t>
        </is>
      </c>
      <c r="S518" t="inlineStr">
        <is>
          <t xml:space="preserve">Y</t>
        </is>
      </c>
      <c r="T518"/>
    </row>
    <row r="519">
      <c r="A519" t="inlineStr">
        <is>
          <t xml:space="preserve">YAE-jht::real-estate::83067-promo-5-112379442</t>
        </is>
      </c>
      <c r="B519" t="inlineStr">
        <is>
          <t xml:space="preserve">Piso en venta en avenida Pablo Ruiz Picasso, San Pedro Pueblo en San Pedro de Alcántara en Marbella</t>
        </is>
      </c>
      <c r="C519" t="inlineStr">
        <is>
          <t xml:space="preserve">Marbella</t>
        </is>
      </c>
      <c r="D519">
        <v>687150</v>
      </c>
      <c r="E519" t="inlineStr">
        <is>
          <t xml:space="preserve">110.00</t>
        </is>
      </c>
      <c r="F519">
        <v>6246.8181818182</v>
      </c>
      <c r="G519">
        <f>IFERROR(INDEX(04_Area_Stats!$D$5:$D$999,MATCH(C519,04_Area_Stats!$A$5:$A$999,0)),"")</f>
      </c>
      <c r="H519">
        <f>IFERROR(ROUND(D519*(03_Assumptions!$B$7+03_Assumptions!$B$8),0),"")</f>
      </c>
      <c r="I519">
        <f>IFERROR(ROUND(E519*G519*03_Assumptions!$B$38-D519-H519,0),"")</f>
      </c>
      <c r="J519"/>
      <c r="K519">
        <f>IFERROR(D519+H519+IF(J519="",MAX(I519,0),J519),"")</f>
      </c>
      <c r="L519">
        <f>IFERROR(K519/E519,"")</f>
      </c>
      <c r="M519">
        <f>IFERROR(ROUND(E519*G519-K519,0),"")</f>
      </c>
      <c r="N519">
        <f>IFERROR(M519/K519,"")</f>
      </c>
      <c r="O519"/>
      <c r="P519"/>
      <c r="Q519"/>
      <c r="R519"/>
      <c r="S519" t="inlineStr">
        <is>
          <t xml:space="preserve">Y</t>
        </is>
      </c>
      <c r="T519" t="inlineStr">
        <is>
          <t xml:space="preserve">New build</t>
        </is>
      </c>
    </row>
    <row r="520">
      <c r="A520" t="inlineStr">
        <is>
          <t xml:space="preserve">IDL-112376783</t>
        </is>
      </c>
      <c r="B520" t="inlineStr">
        <is>
          <t xml:space="preserve">Flat / apartment in Constitucion (sp), San Pedro Pueblo, Marbella</t>
        </is>
      </c>
      <c r="C520" t="inlineStr">
        <is>
          <t xml:space="preserve">Marbella</t>
        </is>
      </c>
      <c r="D520">
        <v>370000</v>
      </c>
      <c r="E520" t="inlineStr">
        <is>
          <t xml:space="preserve">110.00</t>
        </is>
      </c>
      <c r="F520">
        <v>3363.6363636364</v>
      </c>
      <c r="G520">
        <f>IFERROR(INDEX(04_Area_Stats!$D$5:$D$999,MATCH(C520,04_Area_Stats!$A$5:$A$999,0)),"")</f>
      </c>
      <c r="H520">
        <f>IFERROR(ROUND(D520*(03_Assumptions!$B$7+03_Assumptions!$B$8),0),"")</f>
      </c>
      <c r="I520">
        <f>IFERROR(ROUND(E520*G520*03_Assumptions!$B$38-D520-H520,0),"")</f>
      </c>
      <c r="J520"/>
      <c r="K520">
        <f>IFERROR(D520+H520+IF(J520="",MAX(I520,0),J520),"")</f>
      </c>
      <c r="L520">
        <f>IFERROR(K520/E520,"")</f>
      </c>
      <c r="M520">
        <f>IFERROR(ROUND(E520*G520-K520,0),"")</f>
      </c>
      <c r="N520">
        <f>IFERROR(M520/K520,"")</f>
      </c>
      <c r="O520"/>
      <c r="P520"/>
      <c r="Q520"/>
      <c r="R520" t="inlineStr">
        <is>
          <t xml:space="preserve">1</t>
        </is>
      </c>
      <c r="S520" t="inlineStr">
        <is>
          <t xml:space="preserve">Y</t>
        </is>
      </c>
      <c r="T520" t="inlineStr">
        <is>
          <t xml:space="preserve">Good</t>
        </is>
      </c>
    </row>
    <row r="521">
      <c r="A521" t="inlineStr">
        <is>
          <t xml:space="preserve">IDL-112377354</t>
        </is>
      </c>
      <c r="B521" t="inlineStr">
        <is>
          <t xml:space="preserve">Flat / apartment in Avenida de la Constitución, San Pedro Pueblo, Marbella</t>
        </is>
      </c>
      <c r="C521" t="inlineStr">
        <is>
          <t xml:space="preserve">Marbella</t>
        </is>
      </c>
      <c r="D521">
        <v>370000</v>
      </c>
      <c r="E521" t="inlineStr">
        <is>
          <t xml:space="preserve">110.00</t>
        </is>
      </c>
      <c r="F521">
        <v>3363.6363636364</v>
      </c>
      <c r="G521">
        <f>IFERROR(INDEX(04_Area_Stats!$D$5:$D$999,MATCH(C521,04_Area_Stats!$A$5:$A$999,0)),"")</f>
      </c>
      <c r="H521">
        <f>IFERROR(ROUND(D521*(03_Assumptions!$B$7+03_Assumptions!$B$8),0),"")</f>
      </c>
      <c r="I521">
        <f>IFERROR(ROUND(E521*G521*03_Assumptions!$B$38-D521-H521,0),"")</f>
      </c>
      <c r="J521"/>
      <c r="K521">
        <f>IFERROR(D521+H521+IF(J521="",MAX(I521,0),J521),"")</f>
      </c>
      <c r="L521">
        <f>IFERROR(K521/E521,"")</f>
      </c>
      <c r="M521">
        <f>IFERROR(ROUND(E521*G521-K521,0),"")</f>
      </c>
      <c r="N521">
        <f>IFERROR(M521/K521,"")</f>
      </c>
      <c r="O521"/>
      <c r="P521"/>
      <c r="Q521"/>
      <c r="R521" t="inlineStr">
        <is>
          <t xml:space="preserve">1</t>
        </is>
      </c>
      <c r="S521" t="inlineStr">
        <is>
          <t xml:space="preserve">Y</t>
        </is>
      </c>
      <c r="T521" t="inlineStr">
        <is>
          <t xml:space="preserve">Good</t>
        </is>
      </c>
    </row>
    <row r="522">
      <c r="A522" t="inlineStr">
        <is>
          <t xml:space="preserve">IDL-112379437</t>
        </is>
      </c>
      <c r="B522" t="inlineStr">
        <is>
          <t xml:space="preserve">Flat / apartment in Avenida Pablo Ruiz Picasso Nn, San Pedro Pueblo, Marbella</t>
        </is>
      </c>
      <c r="C522" t="inlineStr">
        <is>
          <t xml:space="preserve">Marbella</t>
        </is>
      </c>
      <c r="D522">
        <v>665600</v>
      </c>
      <c r="E522" t="inlineStr">
        <is>
          <t xml:space="preserve">110.00</t>
        </is>
      </c>
      <c r="F522">
        <v>6050.9090909091</v>
      </c>
      <c r="G522">
        <f>IFERROR(INDEX(04_Area_Stats!$D$5:$D$999,MATCH(C522,04_Area_Stats!$A$5:$A$999,0)),"")</f>
      </c>
      <c r="H522">
        <f>IFERROR(ROUND(D522*(03_Assumptions!$B$7+03_Assumptions!$B$8),0),"")</f>
      </c>
      <c r="I522">
        <f>IFERROR(ROUND(E522*G522*03_Assumptions!$B$38-D522-H522,0),"")</f>
      </c>
      <c r="J522"/>
      <c r="K522">
        <f>IFERROR(D522+H522+IF(J522="",MAX(I522,0),J522),"")</f>
      </c>
      <c r="L522">
        <f>IFERROR(K522/E522,"")</f>
      </c>
      <c r="M522">
        <f>IFERROR(ROUND(E522*G522-K522,0),"")</f>
      </c>
      <c r="N522">
        <f>IFERROR(M522/K522,"")</f>
      </c>
      <c r="O522"/>
      <c r="P522"/>
      <c r="Q522"/>
      <c r="R522" t="inlineStr">
        <is>
          <t xml:space="preserve">2</t>
        </is>
      </c>
      <c r="S522" t="inlineStr">
        <is>
          <t xml:space="preserve">Y</t>
        </is>
      </c>
      <c r="T522"/>
    </row>
    <row r="523">
      <c r="A523" t="inlineStr">
        <is>
          <t xml:space="preserve">IDL-112379442</t>
        </is>
      </c>
      <c r="B523" t="inlineStr">
        <is>
          <t xml:space="preserve">Flat / apartment in Avenida Pablo Ruiz Picasso Nn, San Pedro Pueblo, Marbella</t>
        </is>
      </c>
      <c r="C523" t="inlineStr">
        <is>
          <t xml:space="preserve">Marbella</t>
        </is>
      </c>
      <c r="D523">
        <v>687150</v>
      </c>
      <c r="E523" t="inlineStr">
        <is>
          <t xml:space="preserve">110.00</t>
        </is>
      </c>
      <c r="F523">
        <v>6246.8181818182</v>
      </c>
      <c r="G523">
        <f>IFERROR(INDEX(04_Area_Stats!$D$5:$D$999,MATCH(C523,04_Area_Stats!$A$5:$A$999,0)),"")</f>
      </c>
      <c r="H523">
        <f>IFERROR(ROUND(D523*(03_Assumptions!$B$7+03_Assumptions!$B$8),0),"")</f>
      </c>
      <c r="I523">
        <f>IFERROR(ROUND(E523*G523*03_Assumptions!$B$38-D523-H523,0),"")</f>
      </c>
      <c r="J523"/>
      <c r="K523">
        <f>IFERROR(D523+H523+IF(J523="",MAX(I523,0),J523),"")</f>
      </c>
      <c r="L523">
        <f>IFERROR(K523/E523,"")</f>
      </c>
      <c r="M523">
        <f>IFERROR(ROUND(E523*G523-K523,0),"")</f>
      </c>
      <c r="N523">
        <f>IFERROR(M523/K523,"")</f>
      </c>
      <c r="O523"/>
      <c r="P523"/>
      <c r="Q523"/>
      <c r="R523" t="inlineStr">
        <is>
          <t xml:space="preserve">3</t>
        </is>
      </c>
      <c r="S523" t="inlineStr">
        <is>
          <t xml:space="preserve">Y</t>
        </is>
      </c>
      <c r="T523"/>
    </row>
    <row r="524">
      <c r="A524" t="inlineStr">
        <is>
          <t xml:space="preserve">IDL-112397797</t>
        </is>
      </c>
      <c r="B524" t="inlineStr">
        <is>
          <t xml:space="preserve">Flat / apartment in Plaza de la Constitución, Zona Puerto Deportivo, Fuengirola</t>
        </is>
      </c>
      <c r="C524" t="inlineStr">
        <is>
          <t xml:space="preserve">Fuengirola</t>
        </is>
      </c>
      <c r="D524">
        <v>499000</v>
      </c>
      <c r="E524" t="inlineStr">
        <is>
          <t xml:space="preserve">119.00</t>
        </is>
      </c>
      <c r="F524">
        <v>4193.2773109244</v>
      </c>
      <c r="G524">
        <f>IFERROR(INDEX(04_Area_Stats!$D$5:$D$999,MATCH(C524,04_Area_Stats!$A$5:$A$999,0)),"")</f>
      </c>
      <c r="H524">
        <f>IFERROR(ROUND(D524*(03_Assumptions!$B$7+03_Assumptions!$B$8),0),"")</f>
      </c>
      <c r="I524">
        <f>IFERROR(ROUND(E524*G524*03_Assumptions!$B$38-D524-H524,0),"")</f>
      </c>
      <c r="J524"/>
      <c r="K524">
        <f>IFERROR(D524+H524+IF(J524="",MAX(I524,0),J524),"")</f>
      </c>
      <c r="L524">
        <f>IFERROR(K524/E524,"")</f>
      </c>
      <c r="M524">
        <f>IFERROR(ROUND(E524*G524-K524,0),"")</f>
      </c>
      <c r="N524">
        <f>IFERROR(M524/K524,"")</f>
      </c>
      <c r="O524"/>
      <c r="P524"/>
      <c r="Q524"/>
      <c r="R524" t="inlineStr">
        <is>
          <t xml:space="preserve">2</t>
        </is>
      </c>
      <c r="S524" t="inlineStr">
        <is>
          <t xml:space="preserve">Y</t>
        </is>
      </c>
      <c r="T524"/>
    </row>
    <row r="525">
      <c r="A525" t="inlineStr">
        <is>
          <t xml:space="preserve">HTC-48661000002655</t>
        </is>
      </c>
      <c r="B525" t="inlineStr">
        <is>
          <t xml:space="preserve">Apartamento en Casco Antiguo. Elegante vivienda de 3 dormitorios con terraza y vistas al medit</t>
        </is>
      </c>
      <c r="C525" t="inlineStr">
        <is>
          <t xml:space="preserve">Marbella</t>
        </is>
      </c>
      <c r="D525">
        <v>330000</v>
      </c>
      <c r="E525" t="inlineStr">
        <is>
          <t xml:space="preserve">109.00</t>
        </is>
      </c>
      <c r="F525">
        <v>3027.5229357798</v>
      </c>
      <c r="G525">
        <f>IFERROR(INDEX(04_Area_Stats!$D$5:$D$999,MATCH(C525,04_Area_Stats!$A$5:$A$999,0)),"")</f>
      </c>
      <c r="H525">
        <f>IFERROR(ROUND(D525*(03_Assumptions!$B$7+03_Assumptions!$B$8),0),"")</f>
      </c>
      <c r="I525">
        <f>IFERROR(ROUND(E525*G525*03_Assumptions!$B$38-D525-H525,0),"")</f>
      </c>
      <c r="J525"/>
      <c r="K525">
        <f>IFERROR(D525+H525+IF(J525="",MAX(I525,0),J525),"")</f>
      </c>
      <c r="L525">
        <f>IFERROR(K525/E525,"")</f>
      </c>
      <c r="M525">
        <f>IFERROR(ROUND(E525*G525-K525,0),"")</f>
      </c>
      <c r="N525">
        <f>IFERROR(M525/K525,"")</f>
      </c>
      <c r="O525"/>
      <c r="P525"/>
      <c r="Q525"/>
      <c r="R525"/>
      <c r="S525"/>
      <c r="T525"/>
    </row>
    <row r="526">
      <c r="A526" t="inlineStr">
        <is>
          <t xml:space="preserve">HTC-50519000000547</t>
        </is>
      </c>
      <c r="B526" t="inlineStr">
        <is>
          <t xml:space="preserve">Apartamento en Rodeo Alto - Guadaiza - La Campana</t>
        </is>
      </c>
      <c r="C526" t="inlineStr">
        <is>
          <t xml:space="preserve">Marbella</t>
        </is>
      </c>
      <c r="D526">
        <v>435000</v>
      </c>
      <c r="E526" t="inlineStr">
        <is>
          <t xml:space="preserve">109.00</t>
        </is>
      </c>
      <c r="F526">
        <v>3990.8256880734</v>
      </c>
      <c r="G526">
        <f>IFERROR(INDEX(04_Area_Stats!$D$5:$D$999,MATCH(C526,04_Area_Stats!$A$5:$A$999,0)),"")</f>
      </c>
      <c r="H526">
        <f>IFERROR(ROUND(D526*(03_Assumptions!$B$7+03_Assumptions!$B$8),0),"")</f>
      </c>
      <c r="I526">
        <f>IFERROR(ROUND(E526*G526*03_Assumptions!$B$38-D526-H526,0),"")</f>
      </c>
      <c r="J526"/>
      <c r="K526">
        <f>IFERROR(D526+H526+IF(J526="",MAX(I526,0),J526),"")</f>
      </c>
      <c r="L526">
        <f>IFERROR(K526/E526,"")</f>
      </c>
      <c r="M526">
        <f>IFERROR(ROUND(E526*G526-K526,0),"")</f>
      </c>
      <c r="N526">
        <f>IFERROR(M526/K526,"")</f>
      </c>
      <c r="O526"/>
      <c r="P526"/>
      <c r="Q526"/>
      <c r="R526"/>
      <c r="S526"/>
      <c r="T526"/>
    </row>
    <row r="527">
      <c r="A527" t="inlineStr">
        <is>
          <t xml:space="preserve">HTC-37072000000070</t>
        </is>
      </c>
      <c r="B527" t="inlineStr">
        <is>
          <t xml:space="preserve">Piso en Costabella. Vivienda 2 dormitorios, lunamar.</t>
        </is>
      </c>
      <c r="C527" t="inlineStr">
        <is>
          <t xml:space="preserve">Marbella</t>
        </is>
      </c>
      <c r="D527">
        <v>430000</v>
      </c>
      <c r="E527" t="inlineStr">
        <is>
          <t xml:space="preserve">109.00</t>
        </is>
      </c>
      <c r="F527">
        <v>3944.9541284404</v>
      </c>
      <c r="G527">
        <f>IFERROR(INDEX(04_Area_Stats!$D$5:$D$999,MATCH(C527,04_Area_Stats!$A$5:$A$999,0)),"")</f>
      </c>
      <c r="H527">
        <f>IFERROR(ROUND(D527*(03_Assumptions!$B$7+03_Assumptions!$B$8),0),"")</f>
      </c>
      <c r="I527">
        <f>IFERROR(ROUND(E527*G527*03_Assumptions!$B$38-D527-H527,0),"")</f>
      </c>
      <c r="J527"/>
      <c r="K527">
        <f>IFERROR(D527+H527+IF(J527="",MAX(I527,0),J527),"")</f>
      </c>
      <c r="L527">
        <f>IFERROR(K527/E527,"")</f>
      </c>
      <c r="M527">
        <f>IFERROR(ROUND(E527*G527-K527,0),"")</f>
      </c>
      <c r="N527">
        <f>IFERROR(M527/K527,"")</f>
      </c>
      <c r="O527"/>
      <c r="P527"/>
      <c r="Q527"/>
      <c r="R527"/>
      <c r="S527"/>
      <c r="T527"/>
    </row>
    <row r="528">
      <c r="A528" t="inlineStr">
        <is>
          <t xml:space="preserve">HTC-25151000000428</t>
        </is>
      </c>
      <c r="B528" t="inlineStr">
        <is>
          <t xml:space="preserve">Apartamento Calle aries. Luminosa y elegante planta baja en nueva andalucía.</t>
        </is>
      </c>
      <c r="C528" t="inlineStr">
        <is>
          <t xml:space="preserve">Marbella</t>
        </is>
      </c>
      <c r="D528">
        <v>630000</v>
      </c>
      <c r="E528" t="inlineStr">
        <is>
          <t xml:space="preserve">109.00</t>
        </is>
      </c>
      <c r="F528">
        <v>5779.8165137615</v>
      </c>
      <c r="G528">
        <f>IFERROR(INDEX(04_Area_Stats!$D$5:$D$999,MATCH(C528,04_Area_Stats!$A$5:$A$999,0)),"")</f>
      </c>
      <c r="H528">
        <f>IFERROR(ROUND(D528*(03_Assumptions!$B$7+03_Assumptions!$B$8),0),"")</f>
      </c>
      <c r="I528">
        <f>IFERROR(ROUND(E528*G528*03_Assumptions!$B$38-D528-H528,0),"")</f>
      </c>
      <c r="J528"/>
      <c r="K528">
        <f>IFERROR(D528+H528+IF(J528="",MAX(I528,0),J528),"")</f>
      </c>
      <c r="L528">
        <f>IFERROR(K528/E528,"")</f>
      </c>
      <c r="M528">
        <f>IFERROR(ROUND(E528*G528-K528,0),"")</f>
      </c>
      <c r="N528">
        <f>IFERROR(M528/K528,"")</f>
      </c>
      <c r="O528"/>
      <c r="P528"/>
      <c r="Q528"/>
      <c r="R528" t="inlineStr">
        <is>
          <t xml:space="preserve">0</t>
        </is>
      </c>
      <c r="S528"/>
      <c r="T528"/>
    </row>
    <row r="529">
      <c r="A529" t="inlineStr">
        <is>
          <t xml:space="preserve">YAE-jht::real-estate::91964-112375112</t>
        </is>
      </c>
      <c r="B529" t="inlineStr">
        <is>
          <t xml:space="preserve">Piso en venta, Playa Bajadilla-Puertos en Marbella Pueblo en Marbella</t>
        </is>
      </c>
      <c r="C529" t="inlineStr">
        <is>
          <t xml:space="preserve">Marbella</t>
        </is>
      </c>
      <c r="D529">
        <v>550000</v>
      </c>
      <c r="E529" t="inlineStr">
        <is>
          <t xml:space="preserve">109.00</t>
        </is>
      </c>
      <c r="F529">
        <v>5045.871559633</v>
      </c>
      <c r="G529">
        <f>IFERROR(INDEX(04_Area_Stats!$D$5:$D$999,MATCH(C529,04_Area_Stats!$A$5:$A$999,0)),"")</f>
      </c>
      <c r="H529">
        <f>IFERROR(ROUND(D529*(03_Assumptions!$B$7+03_Assumptions!$B$8),0),"")</f>
      </c>
      <c r="I529">
        <f>IFERROR(ROUND(E529*G529*03_Assumptions!$B$38-D529-H529,0),"")</f>
      </c>
      <c r="J529"/>
      <c r="K529">
        <f>IFERROR(D529+H529+IF(J529="",MAX(I529,0),J529),"")</f>
      </c>
      <c r="L529">
        <f>IFERROR(K529/E529,"")</f>
      </c>
      <c r="M529">
        <f>IFERROR(ROUND(E529*G529-K529,0),"")</f>
      </c>
      <c r="N529">
        <f>IFERROR(M529/K529,"")</f>
      </c>
      <c r="O529"/>
      <c r="P529"/>
      <c r="Q529"/>
      <c r="R529"/>
      <c r="S529"/>
      <c r="T529"/>
    </row>
    <row r="530">
      <c r="A530" t="inlineStr">
        <is>
          <t xml:space="preserve">YAE-jht::real-estate::93151-112332964</t>
        </is>
      </c>
      <c r="B530" t="inlineStr">
        <is>
          <t xml:space="preserve">Piso en venta, Rodeo Alto-Guadaiza-La Campana en Nueva Andalucía en Marbella</t>
        </is>
      </c>
      <c r="C530" t="inlineStr">
        <is>
          <t xml:space="preserve">Marbella</t>
        </is>
      </c>
      <c r="D530">
        <v>450000</v>
      </c>
      <c r="E530" t="inlineStr">
        <is>
          <t xml:space="preserve">109.00</t>
        </is>
      </c>
      <c r="F530">
        <v>4128.4403669725</v>
      </c>
      <c r="G530">
        <f>IFERROR(INDEX(04_Area_Stats!$D$5:$D$999,MATCH(C530,04_Area_Stats!$A$5:$A$999,0)),"")</f>
      </c>
      <c r="H530">
        <f>IFERROR(ROUND(D530*(03_Assumptions!$B$7+03_Assumptions!$B$8),0),"")</f>
      </c>
      <c r="I530">
        <f>IFERROR(ROUND(E530*G530*03_Assumptions!$B$38-D530-H530,0),"")</f>
      </c>
      <c r="J530"/>
      <c r="K530">
        <f>IFERROR(D530+H530+IF(J530="",MAX(I530,0),J530),"")</f>
      </c>
      <c r="L530">
        <f>IFERROR(K530/E530,"")</f>
      </c>
      <c r="M530">
        <f>IFERROR(ROUND(E530*G530-K530,0),"")</f>
      </c>
      <c r="N530">
        <f>IFERROR(M530/K530,"")</f>
      </c>
      <c r="O530"/>
      <c r="P530"/>
      <c r="Q530"/>
      <c r="R530" t="inlineStr">
        <is>
          <t xml:space="preserve">Ground floor / Mid-level</t>
        </is>
      </c>
      <c r="S530"/>
      <c r="T530" t="inlineStr">
        <is>
          <t xml:space="preserve">Good</t>
        </is>
      </c>
    </row>
    <row r="531">
      <c r="A531" t="inlineStr">
        <is>
          <t xml:space="preserve">YAE-jht::real-estate::76507-112335374</t>
        </is>
      </c>
      <c r="B531" t="inlineStr">
        <is>
          <t xml:space="preserve">Piso en venta en urbanización Golf Río Real, Río Real en Rio Real-Los Monteros en Marbella</t>
        </is>
      </c>
      <c r="C531" t="inlineStr">
        <is>
          <t xml:space="preserve">Marbella</t>
        </is>
      </c>
      <c r="D531">
        <v>440000</v>
      </c>
      <c r="E531" t="inlineStr">
        <is>
          <t xml:space="preserve">109.00</t>
        </is>
      </c>
      <c r="F531">
        <v>4036.6972477064</v>
      </c>
      <c r="G531">
        <f>IFERROR(INDEX(04_Area_Stats!$D$5:$D$999,MATCH(C531,04_Area_Stats!$A$5:$A$999,0)),"")</f>
      </c>
      <c r="H531">
        <f>IFERROR(ROUND(D531*(03_Assumptions!$B$7+03_Assumptions!$B$8),0),"")</f>
      </c>
      <c r="I531">
        <f>IFERROR(ROUND(E531*G531*03_Assumptions!$B$38-D531-H531,0),"")</f>
      </c>
      <c r="J531"/>
      <c r="K531">
        <f>IFERROR(D531+H531+IF(J531="",MAX(I531,0),J531),"")</f>
      </c>
      <c r="L531">
        <f>IFERROR(K531/E531,"")</f>
      </c>
      <c r="M531">
        <f>IFERROR(ROUND(E531*G531-K531,0),"")</f>
      </c>
      <c r="N531">
        <f>IFERROR(M531/K531,"")</f>
      </c>
      <c r="O531"/>
      <c r="P531"/>
      <c r="Q531"/>
      <c r="R531"/>
      <c r="S531" t="inlineStr">
        <is>
          <t xml:space="preserve">Y</t>
        </is>
      </c>
      <c r="T531"/>
    </row>
    <row r="532">
      <c r="A532" t="inlineStr">
        <is>
          <t xml:space="preserve">YAE-jht::real-estate::50799-112327615</t>
        </is>
      </c>
      <c r="B532" t="inlineStr">
        <is>
          <t xml:space="preserve">Ático en venta, Aloha en Nueva Andalucía en Marbella</t>
        </is>
      </c>
      <c r="C532" t="inlineStr">
        <is>
          <t xml:space="preserve">Marbella</t>
        </is>
      </c>
      <c r="D532">
        <v>945000</v>
      </c>
      <c r="E532" t="inlineStr">
        <is>
          <t xml:space="preserve">109.00</t>
        </is>
      </c>
      <c r="F532">
        <v>8669.7247706422</v>
      </c>
      <c r="G532">
        <f>IFERROR(INDEX(04_Area_Stats!$D$5:$D$999,MATCH(C532,04_Area_Stats!$A$5:$A$999,0)),"")</f>
      </c>
      <c r="H532">
        <f>IFERROR(ROUND(D532*(03_Assumptions!$B$7+03_Assumptions!$B$8),0),"")</f>
      </c>
      <c r="I532">
        <f>IFERROR(ROUND(E532*G532*03_Assumptions!$B$38-D532-H532,0),"")</f>
      </c>
      <c r="J532"/>
      <c r="K532">
        <f>IFERROR(D532+H532+IF(J532="",MAX(I532,0),J532),"")</f>
      </c>
      <c r="L532">
        <f>IFERROR(K532/E532,"")</f>
      </c>
      <c r="M532">
        <f>IFERROR(ROUND(E532*G532-K532,0),"")</f>
      </c>
      <c r="N532">
        <f>IFERROR(M532/K532,"")</f>
      </c>
      <c r="O532"/>
      <c r="P532"/>
      <c r="Q532"/>
      <c r="R532" t="inlineStr">
        <is>
          <t xml:space="preserve">Ático</t>
        </is>
      </c>
      <c r="S532"/>
      <c r="T532" t="inlineStr">
        <is>
          <t xml:space="preserve">Good</t>
        </is>
      </c>
    </row>
    <row r="533">
      <c r="A533" t="inlineStr">
        <is>
          <t xml:space="preserve">HTC-24411000001623</t>
        </is>
      </c>
      <c r="B533" t="inlineStr">
        <is>
          <t xml:space="preserve">Ático en San Pedro de Alcántara Pueblo. Ático dúplex san pedro de alcántara urbanización con piscina</t>
        </is>
      </c>
      <c r="C533" t="inlineStr">
        <is>
          <t xml:space="preserve">Marbella</t>
        </is>
      </c>
      <c r="D533">
        <v>358000</v>
      </c>
      <c r="E533" t="inlineStr">
        <is>
          <t xml:space="preserve">108.00</t>
        </is>
      </c>
      <c r="F533">
        <v>3314.8148148148</v>
      </c>
      <c r="G533">
        <f>IFERROR(INDEX(04_Area_Stats!$D$5:$D$999,MATCH(C533,04_Area_Stats!$A$5:$A$999,0)),"")</f>
      </c>
      <c r="H533">
        <f>IFERROR(ROUND(D533*(03_Assumptions!$B$7+03_Assumptions!$B$8),0),"")</f>
      </c>
      <c r="I533">
        <f>IFERROR(ROUND(E533*G533*03_Assumptions!$B$38-D533-H533,0),"")</f>
      </c>
      <c r="J533"/>
      <c r="K533">
        <f>IFERROR(D533+H533+IF(J533="",MAX(I533,0),J533),"")</f>
      </c>
      <c r="L533">
        <f>IFERROR(K533/E533,"")</f>
      </c>
      <c r="M533">
        <f>IFERROR(ROUND(E533*G533-K533,0),"")</f>
      </c>
      <c r="N533">
        <f>IFERROR(M533/K533,"")</f>
      </c>
      <c r="O533"/>
      <c r="P533"/>
      <c r="Q533"/>
      <c r="R533"/>
      <c r="S533"/>
      <c r="T533"/>
    </row>
    <row r="534">
      <c r="A534" t="inlineStr">
        <is>
          <t xml:space="preserve">HTC-32407000001203</t>
        </is>
      </c>
      <c r="B534" t="inlineStr">
        <is>
          <t xml:space="preserve">Apartamento en Guadalmina Alta. Espacioso apartamento en primera línea de golf en guadalmina alt</t>
        </is>
      </c>
      <c r="C534" t="inlineStr">
        <is>
          <t xml:space="preserve">Marbella</t>
        </is>
      </c>
      <c r="D534">
        <v>435000</v>
      </c>
      <c r="E534" t="inlineStr">
        <is>
          <t xml:space="preserve">108.00</t>
        </is>
      </c>
      <c r="F534">
        <v>4027.7777777778</v>
      </c>
      <c r="G534">
        <f>IFERROR(INDEX(04_Area_Stats!$D$5:$D$999,MATCH(C534,04_Area_Stats!$A$5:$A$999,0)),"")</f>
      </c>
      <c r="H534">
        <f>IFERROR(ROUND(D534*(03_Assumptions!$B$7+03_Assumptions!$B$8),0),"")</f>
      </c>
      <c r="I534">
        <f>IFERROR(ROUND(E534*G534*03_Assumptions!$B$38-D534-H534,0),"")</f>
      </c>
      <c r="J534"/>
      <c r="K534">
        <f>IFERROR(D534+H534+IF(J534="",MAX(I534,0),J534),"")</f>
      </c>
      <c r="L534">
        <f>IFERROR(K534/E534,"")</f>
      </c>
      <c r="M534">
        <f>IFERROR(ROUND(E534*G534-K534,0),"")</f>
      </c>
      <c r="N534">
        <f>IFERROR(M534/K534,"")</f>
      </c>
      <c r="O534"/>
      <c r="P534"/>
      <c r="Q534"/>
      <c r="R534"/>
      <c r="S534"/>
      <c r="T534"/>
    </row>
    <row r="535">
      <c r="A535" t="inlineStr">
        <is>
          <t xml:space="preserve">YAE-jht::real-estate::49402-112394710</t>
        </is>
      </c>
      <c r="B535" t="inlineStr">
        <is>
          <t xml:space="preserve">Piso en venta, Nueva Andalucía en Nueva Andalucía en Marbella</t>
        </is>
      </c>
      <c r="C535" t="inlineStr">
        <is>
          <t xml:space="preserve">Marbella</t>
        </is>
      </c>
      <c r="D535">
        <v>525000</v>
      </c>
      <c r="E535" t="inlineStr">
        <is>
          <t xml:space="preserve">108.00</t>
        </is>
      </c>
      <c r="F535">
        <v>4861.1111111111</v>
      </c>
      <c r="G535">
        <f>IFERROR(INDEX(04_Area_Stats!$D$5:$D$999,MATCH(C535,04_Area_Stats!$A$5:$A$999,0)),"")</f>
      </c>
      <c r="H535">
        <f>IFERROR(ROUND(D535*(03_Assumptions!$B$7+03_Assumptions!$B$8),0),"")</f>
      </c>
      <c r="I535">
        <f>IFERROR(ROUND(E535*G535*03_Assumptions!$B$38-D535-H535,0),"")</f>
      </c>
      <c r="J535"/>
      <c r="K535">
        <f>IFERROR(D535+H535+IF(J535="",MAX(I535,0),J535),"")</f>
      </c>
      <c r="L535">
        <f>IFERROR(K535/E535,"")</f>
      </c>
      <c r="M535">
        <f>IFERROR(ROUND(E535*G535-K535,0),"")</f>
      </c>
      <c r="N535">
        <f>IFERROR(M535/K535,"")</f>
      </c>
      <c r="O535"/>
      <c r="P535"/>
      <c r="Q535"/>
      <c r="R535"/>
      <c r="S535" t="inlineStr">
        <is>
          <t xml:space="preserve">Y</t>
        </is>
      </c>
      <c r="T535" t="inlineStr">
        <is>
          <t xml:space="preserve">Good</t>
        </is>
      </c>
    </row>
    <row r="536">
      <c r="A536" t="inlineStr">
        <is>
          <t xml:space="preserve">YAE-jht::real-estate::42907-112379968</t>
        </is>
      </c>
      <c r="B536" t="inlineStr">
        <is>
          <t xml:space="preserve">Piso en venta, Santa María en Elviria-Cabopino en Marbella</t>
        </is>
      </c>
      <c r="C536" t="inlineStr">
        <is>
          <t xml:space="preserve">Marbella</t>
        </is>
      </c>
      <c r="D536">
        <v>367000</v>
      </c>
      <c r="E536" t="inlineStr">
        <is>
          <t xml:space="preserve">108.00</t>
        </is>
      </c>
      <c r="F536">
        <v>3398.1481481481</v>
      </c>
      <c r="G536">
        <f>IFERROR(INDEX(04_Area_Stats!$D$5:$D$999,MATCH(C536,04_Area_Stats!$A$5:$A$999,0)),"")</f>
      </c>
      <c r="H536">
        <f>IFERROR(ROUND(D536*(03_Assumptions!$B$7+03_Assumptions!$B$8),0),"")</f>
      </c>
      <c r="I536">
        <f>IFERROR(ROUND(E536*G536*03_Assumptions!$B$38-D536-H536,0),"")</f>
      </c>
      <c r="J536"/>
      <c r="K536">
        <f>IFERROR(D536+H536+IF(J536="",MAX(I536,0),J536),"")</f>
      </c>
      <c r="L536">
        <f>IFERROR(K536/E536,"")</f>
      </c>
      <c r="M536">
        <f>IFERROR(ROUND(E536*G536-K536,0),"")</f>
      </c>
      <c r="N536">
        <f>IFERROR(M536/K536,"")</f>
      </c>
      <c r="O536"/>
      <c r="P536"/>
      <c r="Q536"/>
      <c r="R536" t="inlineStr">
        <is>
          <t xml:space="preserve">Planta baja elevada</t>
        </is>
      </c>
      <c r="S536"/>
      <c r="T536" t="inlineStr">
        <is>
          <t xml:space="preserve">Good</t>
        </is>
      </c>
    </row>
    <row r="537">
      <c r="A537" t="inlineStr">
        <is>
          <t xml:space="preserve">YAE-jht::real-estate::44344-112333729</t>
        </is>
      </c>
      <c r="B537" t="inlineStr">
        <is>
          <t xml:space="preserve">Dúplex en venta, La Carolina-Guadalpín en Nagüeles-Milla de Oro en Marbella</t>
        </is>
      </c>
      <c r="C537" t="inlineStr">
        <is>
          <t xml:space="preserve">Marbella</t>
        </is>
      </c>
      <c r="D537">
        <v>790000</v>
      </c>
      <c r="E537" t="inlineStr">
        <is>
          <t xml:space="preserve">108.00</t>
        </is>
      </c>
      <c r="F537">
        <v>7314.8148148148</v>
      </c>
      <c r="G537">
        <f>IFERROR(INDEX(04_Area_Stats!$D$5:$D$999,MATCH(C537,04_Area_Stats!$A$5:$A$999,0)),"")</f>
      </c>
      <c r="H537">
        <f>IFERROR(ROUND(D537*(03_Assumptions!$B$7+03_Assumptions!$B$8),0),"")</f>
      </c>
      <c r="I537">
        <f>IFERROR(ROUND(E537*G537*03_Assumptions!$B$38-D537-H537,0),"")</f>
      </c>
      <c r="J537"/>
      <c r="K537">
        <f>IFERROR(D537+H537+IF(J537="",MAX(I537,0),J537),"")</f>
      </c>
      <c r="L537">
        <f>IFERROR(K537/E537,"")</f>
      </c>
      <c r="M537">
        <f>IFERROR(ROUND(E537*G537-K537,0),"")</f>
      </c>
      <c r="N537">
        <f>IFERROR(M537/K537,"")</f>
      </c>
      <c r="O537"/>
      <c r="P537"/>
      <c r="Q537"/>
      <c r="R537"/>
      <c r="S537"/>
      <c r="T537"/>
    </row>
    <row r="538">
      <c r="A538" t="inlineStr">
        <is>
          <t xml:space="preserve">IDL-112394710</t>
        </is>
      </c>
      <c r="B538" t="inlineStr">
        <is>
          <t xml:space="preserve">Flat / apartment in Nueva Andalucía, Marbella</t>
        </is>
      </c>
      <c r="C538" t="inlineStr">
        <is>
          <t xml:space="preserve">Marbella</t>
        </is>
      </c>
      <c r="D538">
        <v>525000</v>
      </c>
      <c r="E538" t="inlineStr">
        <is>
          <t xml:space="preserve">108.00</t>
        </is>
      </c>
      <c r="F538">
        <v>4861.1111111111</v>
      </c>
      <c r="G538">
        <f>IFERROR(INDEX(04_Area_Stats!$D$5:$D$999,MATCH(C538,04_Area_Stats!$A$5:$A$999,0)),"")</f>
      </c>
      <c r="H538">
        <f>IFERROR(ROUND(D538*(03_Assumptions!$B$7+03_Assumptions!$B$8),0),"")</f>
      </c>
      <c r="I538">
        <f>IFERROR(ROUND(E538*G538*03_Assumptions!$B$38-D538-H538,0),"")</f>
      </c>
      <c r="J538"/>
      <c r="K538">
        <f>IFERROR(D538+H538+IF(J538="",MAX(I538,0),J538),"")</f>
      </c>
      <c r="L538">
        <f>IFERROR(K538/E538,"")</f>
      </c>
      <c r="M538">
        <f>IFERROR(ROUND(E538*G538-K538,0),"")</f>
      </c>
      <c r="N538">
        <f>IFERROR(M538/K538,"")</f>
      </c>
      <c r="O538"/>
      <c r="P538"/>
      <c r="Q538"/>
      <c r="R538"/>
      <c r="S538" t="inlineStr">
        <is>
          <t xml:space="preserve">Y</t>
        </is>
      </c>
      <c r="T538"/>
    </row>
    <row r="539">
      <c r="A539" t="inlineStr">
        <is>
          <t xml:space="preserve">IDL-112393980</t>
        </is>
      </c>
      <c r="B539" t="inlineStr">
        <is>
          <t xml:space="preserve">Flat / apartment in Calle Pulpo, Playa de los Boliches, Fuengirola</t>
        </is>
      </c>
      <c r="C539" t="inlineStr">
        <is>
          <t xml:space="preserve">Fuengirola</t>
        </is>
      </c>
      <c r="D539">
        <v>529000</v>
      </c>
      <c r="E539" t="inlineStr">
        <is>
          <t xml:space="preserve">117.00</t>
        </is>
      </c>
      <c r="F539">
        <v>4521.3675213675</v>
      </c>
      <c r="G539">
        <f>IFERROR(INDEX(04_Area_Stats!$D$5:$D$999,MATCH(C539,04_Area_Stats!$A$5:$A$999,0)),"")</f>
      </c>
      <c r="H539">
        <f>IFERROR(ROUND(D539*(03_Assumptions!$B$7+03_Assumptions!$B$8),0),"")</f>
      </c>
      <c r="I539">
        <f>IFERROR(ROUND(E539*G539*03_Assumptions!$B$38-D539-H539,0),"")</f>
      </c>
      <c r="J539"/>
      <c r="K539">
        <f>IFERROR(D539+H539+IF(J539="",MAX(I539,0),J539),"")</f>
      </c>
      <c r="L539">
        <f>IFERROR(K539/E539,"")</f>
      </c>
      <c r="M539">
        <f>IFERROR(ROUND(E539*G539-K539,0),"")</f>
      </c>
      <c r="N539">
        <f>IFERROR(M539/K539,"")</f>
      </c>
      <c r="O539"/>
      <c r="P539"/>
      <c r="Q539"/>
      <c r="R539" t="inlineStr">
        <is>
          <t xml:space="preserve">1</t>
        </is>
      </c>
      <c r="S539" t="inlineStr">
        <is>
          <t xml:space="preserve">Y</t>
        </is>
      </c>
      <c r="T539"/>
    </row>
    <row r="540">
      <c r="A540" t="inlineStr">
        <is>
          <t xml:space="preserve">HTC-23979000001274</t>
        </is>
      </c>
      <c r="B540" t="inlineStr">
        <is>
          <t xml:space="preserve">Piso en Rodeo Alto - Guadaiza - La Campana. Apartamento con vistas al mar y excelente ubicación en nueva and</t>
        </is>
      </c>
      <c r="C540" t="inlineStr">
        <is>
          <t xml:space="preserve">Marbella</t>
        </is>
      </c>
      <c r="D540">
        <v>479000</v>
      </c>
      <c r="E540" t="inlineStr">
        <is>
          <t xml:space="preserve">107.00</t>
        </is>
      </c>
      <c r="F540">
        <v>4476.6355140187</v>
      </c>
      <c r="G540">
        <f>IFERROR(INDEX(04_Area_Stats!$D$5:$D$999,MATCH(C540,04_Area_Stats!$A$5:$A$999,0)),"")</f>
      </c>
      <c r="H540">
        <f>IFERROR(ROUND(D540*(03_Assumptions!$B$7+03_Assumptions!$B$8),0),"")</f>
      </c>
      <c r="I540">
        <f>IFERROR(ROUND(E540*G540*03_Assumptions!$B$38-D540-H540,0),"")</f>
      </c>
      <c r="J540"/>
      <c r="K540">
        <f>IFERROR(D540+H540+IF(J540="",MAX(I540,0),J540),"")</f>
      </c>
      <c r="L540">
        <f>IFERROR(K540/E540,"")</f>
      </c>
      <c r="M540">
        <f>IFERROR(ROUND(E540*G540-K540,0),"")</f>
      </c>
      <c r="N540">
        <f>IFERROR(M540/K540,"")</f>
      </c>
      <c r="O540"/>
      <c r="P540"/>
      <c r="Q540"/>
      <c r="R540"/>
      <c r="S540"/>
      <c r="T540"/>
    </row>
    <row r="541">
      <c r="A541" t="inlineStr">
        <is>
          <t xml:space="preserve">HTC-23526000000957</t>
        </is>
      </c>
      <c r="B541" t="inlineStr">
        <is>
          <t xml:space="preserve">Apartamento en San Pedro de Alcántara Pueblo. Entrega en 2026 breeze marbella bienvenido a casa! magnificas</t>
        </is>
      </c>
      <c r="C541" t="inlineStr">
        <is>
          <t xml:space="preserve">Marbella</t>
        </is>
      </c>
      <c r="D541">
        <v>690000</v>
      </c>
      <c r="E541" t="inlineStr">
        <is>
          <t xml:space="preserve">107.00</t>
        </is>
      </c>
      <c r="F541">
        <v>6448.5981308411</v>
      </c>
      <c r="G541">
        <f>IFERROR(INDEX(04_Area_Stats!$D$5:$D$999,MATCH(C541,04_Area_Stats!$A$5:$A$999,0)),"")</f>
      </c>
      <c r="H541">
        <f>IFERROR(ROUND(D541*(03_Assumptions!$B$7+03_Assumptions!$B$8),0),"")</f>
      </c>
      <c r="I541">
        <f>IFERROR(ROUND(E541*G541*03_Assumptions!$B$38-D541-H541,0),"")</f>
      </c>
      <c r="J541"/>
      <c r="K541">
        <f>IFERROR(D541+H541+IF(J541="",MAX(I541,0),J541),"")</f>
      </c>
      <c r="L541">
        <f>IFERROR(K541/E541,"")</f>
      </c>
      <c r="M541">
        <f>IFERROR(ROUND(E541*G541-K541,0),"")</f>
      </c>
      <c r="N541">
        <f>IFERROR(M541/K541,"")</f>
      </c>
      <c r="O541"/>
      <c r="P541"/>
      <c r="Q541"/>
      <c r="R541"/>
      <c r="S541"/>
      <c r="T541"/>
    </row>
    <row r="542">
      <c r="A542" t="inlineStr">
        <is>
          <t xml:space="preserve">HTC-30596000001845</t>
        </is>
      </c>
      <c r="B542" t="inlineStr">
        <is>
          <t xml:space="preserve">Apartamento en Los Naranjos. Elegante apartamento orientado al sur con vistas al golf en nuev</t>
        </is>
      </c>
      <c r="C542" t="inlineStr">
        <is>
          <t xml:space="preserve">Marbella</t>
        </is>
      </c>
      <c r="D542">
        <v>340000</v>
      </c>
      <c r="E542" t="inlineStr">
        <is>
          <t xml:space="preserve">107.00</t>
        </is>
      </c>
      <c r="F542">
        <v>3177.5700934579</v>
      </c>
      <c r="G542">
        <f>IFERROR(INDEX(04_Area_Stats!$D$5:$D$999,MATCH(C542,04_Area_Stats!$A$5:$A$999,0)),"")</f>
      </c>
      <c r="H542">
        <f>IFERROR(ROUND(D542*(03_Assumptions!$B$7+03_Assumptions!$B$8),0),"")</f>
      </c>
      <c r="I542">
        <f>IFERROR(ROUND(E542*G542*03_Assumptions!$B$38-D542-H542,0),"")</f>
      </c>
      <c r="J542"/>
      <c r="K542">
        <f>IFERROR(D542+H542+IF(J542="",MAX(I542,0),J542),"")</f>
      </c>
      <c r="L542">
        <f>IFERROR(K542/E542,"")</f>
      </c>
      <c r="M542">
        <f>IFERROR(ROUND(E542*G542-K542,0),"")</f>
      </c>
      <c r="N542">
        <f>IFERROR(M542/K542,"")</f>
      </c>
      <c r="O542"/>
      <c r="P542"/>
      <c r="Q542"/>
      <c r="R542"/>
      <c r="S542"/>
      <c r="T542"/>
    </row>
    <row r="543">
      <c r="A543" t="inlineStr">
        <is>
          <t xml:space="preserve">YAE-jht::real-estate::41093-112365562</t>
        </is>
      </c>
      <c r="B543" t="inlineStr">
        <is>
          <t xml:space="preserve">Piso en venta en calle Aries, Los Naranjos en Nueva Andalucía en Marbella</t>
        </is>
      </c>
      <c r="C543" t="inlineStr">
        <is>
          <t xml:space="preserve">Marbella</t>
        </is>
      </c>
      <c r="D543">
        <v>495000</v>
      </c>
      <c r="E543" t="inlineStr">
        <is>
          <t xml:space="preserve">107.00</t>
        </is>
      </c>
      <c r="F543">
        <v>4626.1682242991</v>
      </c>
      <c r="G543">
        <f>IFERROR(INDEX(04_Area_Stats!$D$5:$D$999,MATCH(C543,04_Area_Stats!$A$5:$A$999,0)),"")</f>
      </c>
      <c r="H543">
        <f>IFERROR(ROUND(D543*(03_Assumptions!$B$7+03_Assumptions!$B$8),0),"")</f>
      </c>
      <c r="I543">
        <f>IFERROR(ROUND(E543*G543*03_Assumptions!$B$38-D543-H543,0),"")</f>
      </c>
      <c r="J543"/>
      <c r="K543">
        <f>IFERROR(D543+H543+IF(J543="",MAX(I543,0),J543),"")</f>
      </c>
      <c r="L543">
        <f>IFERROR(K543/E543,"")</f>
      </c>
      <c r="M543">
        <f>IFERROR(ROUND(E543*G543-K543,0),"")</f>
      </c>
      <c r="N543">
        <f>IFERROR(M543/K543,"")</f>
      </c>
      <c r="O543" t="inlineStr">
        <is>
          <t xml:space="preserve">COSMETIC</t>
        </is>
      </c>
      <c r="P543"/>
      <c r="Q543"/>
      <c r="R543"/>
      <c r="S543"/>
      <c r="T543" t="inlineStr">
        <is>
          <t xml:space="preserve">Renovated</t>
        </is>
      </c>
    </row>
    <row r="544">
      <c r="A544" t="inlineStr">
        <is>
          <t xml:space="preserve">YAE-jht::real-estate::70143-112349761</t>
        </is>
      </c>
      <c r="B544" t="inlineStr">
        <is>
          <t xml:space="preserve">Piso en venta, Casco Antiguo en Marbella Pueblo en Marbella</t>
        </is>
      </c>
      <c r="C544" t="inlineStr">
        <is>
          <t xml:space="preserve">Marbella</t>
        </is>
      </c>
      <c r="D544">
        <v>981000</v>
      </c>
      <c r="E544" t="inlineStr">
        <is>
          <t xml:space="preserve">107.00</t>
        </is>
      </c>
      <c r="F544">
        <v>9168.2242990654</v>
      </c>
      <c r="G544">
        <f>IFERROR(INDEX(04_Area_Stats!$D$5:$D$999,MATCH(C544,04_Area_Stats!$A$5:$A$999,0)),"")</f>
      </c>
      <c r="H544">
        <f>IFERROR(ROUND(D544*(03_Assumptions!$B$7+03_Assumptions!$B$8),0),"")</f>
      </c>
      <c r="I544">
        <f>IFERROR(ROUND(E544*G544*03_Assumptions!$B$38-D544-H544,0),"")</f>
      </c>
      <c r="J544"/>
      <c r="K544">
        <f>IFERROR(D544+H544+IF(J544="",MAX(I544,0),J544),"")</f>
      </c>
      <c r="L544">
        <f>IFERROR(K544/E544,"")</f>
      </c>
      <c r="M544">
        <f>IFERROR(ROUND(E544*G544-K544,0),"")</f>
      </c>
      <c r="N544">
        <f>IFERROR(M544/K544,"")</f>
      </c>
      <c r="O544"/>
      <c r="P544"/>
      <c r="Q544"/>
      <c r="R544"/>
      <c r="S544" t="inlineStr">
        <is>
          <t xml:space="preserve">Y</t>
        </is>
      </c>
      <c r="T544" t="inlineStr">
        <is>
          <t xml:space="preserve">Good</t>
        </is>
      </c>
    </row>
    <row r="545">
      <c r="A545" t="inlineStr">
        <is>
          <t xml:space="preserve">YAE-jht::real-estate::53079-112324141</t>
        </is>
      </c>
      <c r="B545" t="inlineStr">
        <is>
          <t xml:space="preserve">Dúplex en venta, San Pedro Pueblo en San Pedro de Alcántara en Marbella</t>
        </is>
      </c>
      <c r="C545" t="inlineStr">
        <is>
          <t xml:space="preserve">Marbella</t>
        </is>
      </c>
      <c r="D545">
        <v>358000</v>
      </c>
      <c r="E545" t="inlineStr">
        <is>
          <t xml:space="preserve">107.00</t>
        </is>
      </c>
      <c r="F545">
        <v>3345.7943925234</v>
      </c>
      <c r="G545">
        <f>IFERROR(INDEX(04_Area_Stats!$D$5:$D$999,MATCH(C545,04_Area_Stats!$A$5:$A$999,0)),"")</f>
      </c>
      <c r="H545">
        <f>IFERROR(ROUND(D545*(03_Assumptions!$B$7+03_Assumptions!$B$8),0),"")</f>
      </c>
      <c r="I545">
        <f>IFERROR(ROUND(E545*G545*03_Assumptions!$B$38-D545-H545,0),"")</f>
      </c>
      <c r="J545"/>
      <c r="K545">
        <f>IFERROR(D545+H545+IF(J545="",MAX(I545,0),J545),"")</f>
      </c>
      <c r="L545">
        <f>IFERROR(K545/E545,"")</f>
      </c>
      <c r="M545">
        <f>IFERROR(ROUND(E545*G545-K545,0),"")</f>
      </c>
      <c r="N545">
        <f>IFERROR(M545/K545,"")</f>
      </c>
      <c r="O545"/>
      <c r="P545"/>
      <c r="Q545"/>
      <c r="R545"/>
      <c r="S545"/>
      <c r="T545"/>
    </row>
    <row r="546">
      <c r="A546" t="inlineStr">
        <is>
          <t xml:space="preserve">FTC-189024418</t>
        </is>
      </c>
      <c r="B546" t="inlineStr">
        <is>
          <t xml:space="preserve">Apartamento con piscina en Los Naranjos</t>
        </is>
      </c>
      <c r="C546" t="inlineStr">
        <is>
          <t xml:space="preserve">Marbella</t>
        </is>
      </c>
      <c r="D546">
        <v>340000</v>
      </c>
      <c r="E546" t="inlineStr">
        <is>
          <t xml:space="preserve">107.00</t>
        </is>
      </c>
      <c r="F546">
        <v>3177.5700934579</v>
      </c>
      <c r="G546">
        <f>IFERROR(INDEX(04_Area_Stats!$D$5:$D$999,MATCH(C546,04_Area_Stats!$A$5:$A$999,0)),"")</f>
      </c>
      <c r="H546">
        <f>IFERROR(ROUND(D546*(03_Assumptions!$B$7+03_Assumptions!$B$8),0),"")</f>
      </c>
      <c r="I546">
        <f>IFERROR(ROUND(E546*G546*03_Assumptions!$B$38-D546-H546,0),"")</f>
      </c>
      <c r="J546"/>
      <c r="K546">
        <f>IFERROR(D546+H546+IF(J546="",MAX(I546,0),J546),"")</f>
      </c>
      <c r="L546">
        <f>IFERROR(K546/E546,"")</f>
      </c>
      <c r="M546">
        <f>IFERROR(ROUND(E546*G546-K546,0),"")</f>
      </c>
      <c r="N546">
        <f>IFERROR(M546/K546,"")</f>
      </c>
      <c r="O546"/>
      <c r="P546"/>
      <c r="Q546"/>
      <c r="R546"/>
      <c r="S546"/>
      <c r="T546"/>
    </row>
    <row r="547">
      <c r="A547" t="inlineStr">
        <is>
          <t xml:space="preserve">HTC-58440000000065</t>
        </is>
      </c>
      <c r="B547" t="inlineStr">
        <is>
          <t xml:space="preserve">Ático en De los jazmines-nva andal 95. Ático duplex renovado en nueva andalucía</t>
        </is>
      </c>
      <c r="C547" t="inlineStr">
        <is>
          <t xml:space="preserve">Marbella</t>
        </is>
      </c>
      <c r="D547">
        <v>695000</v>
      </c>
      <c r="E547" t="inlineStr">
        <is>
          <t xml:space="preserve">106.00</t>
        </is>
      </c>
      <c r="F547">
        <v>6556.6037735849</v>
      </c>
      <c r="G547">
        <f>IFERROR(INDEX(04_Area_Stats!$D$5:$D$999,MATCH(C547,04_Area_Stats!$A$5:$A$999,0)),"")</f>
      </c>
      <c r="H547">
        <f>IFERROR(ROUND(D547*(03_Assumptions!$B$7+03_Assumptions!$B$8),0),"")</f>
      </c>
      <c r="I547">
        <f>IFERROR(ROUND(E547*G547*03_Assumptions!$B$38-D547-H547,0),"")</f>
      </c>
      <c r="J547"/>
      <c r="K547">
        <f>IFERROR(D547+H547+IF(J547="",MAX(I547,0),J547),"")</f>
      </c>
      <c r="L547">
        <f>IFERROR(K547/E547,"")</f>
      </c>
      <c r="M547">
        <f>IFERROR(ROUND(E547*G547-K547,0),"")</f>
      </c>
      <c r="N547">
        <f>IFERROR(M547/K547,"")</f>
      </c>
      <c r="O547"/>
      <c r="P547"/>
      <c r="Q547"/>
      <c r="R547"/>
      <c r="S547"/>
      <c r="T547"/>
    </row>
    <row r="548">
      <c r="A548" t="inlineStr">
        <is>
          <t xml:space="preserve">HTC-36866000000023</t>
        </is>
      </c>
      <c r="B548" t="inlineStr">
        <is>
          <t xml:space="preserve">Piso en Calle pino real 3. Piso en jardines de lunamar, 2 dormitorios a un paso de la play</t>
        </is>
      </c>
      <c r="C548" t="inlineStr">
        <is>
          <t xml:space="preserve">Marbella</t>
        </is>
      </c>
      <c r="D548">
        <v>430000</v>
      </c>
      <c r="E548" t="inlineStr">
        <is>
          <t xml:space="preserve">106.00</t>
        </is>
      </c>
      <c r="F548">
        <v>4056.6037735849</v>
      </c>
      <c r="G548">
        <f>IFERROR(INDEX(04_Area_Stats!$D$5:$D$999,MATCH(C548,04_Area_Stats!$A$5:$A$999,0)),"")</f>
      </c>
      <c r="H548">
        <f>IFERROR(ROUND(D548*(03_Assumptions!$B$7+03_Assumptions!$B$8),0),"")</f>
      </c>
      <c r="I548">
        <f>IFERROR(ROUND(E548*G548*03_Assumptions!$B$38-D548-H548,0),"")</f>
      </c>
      <c r="J548"/>
      <c r="K548">
        <f>IFERROR(D548+H548+IF(J548="",MAX(I548,0),J548),"")</f>
      </c>
      <c r="L548">
        <f>IFERROR(K548/E548,"")</f>
      </c>
      <c r="M548">
        <f>IFERROR(ROUND(E548*G548-K548,0),"")</f>
      </c>
      <c r="N548">
        <f>IFERROR(M548/K548,"")</f>
      </c>
      <c r="O548"/>
      <c r="P548"/>
      <c r="Q548"/>
      <c r="R548"/>
      <c r="S548"/>
      <c r="T548"/>
    </row>
    <row r="549">
      <c r="A549" t="inlineStr">
        <is>
          <t xml:space="preserve">HTC-51358000000020</t>
        </is>
      </c>
      <c r="B549" t="inlineStr">
        <is>
          <t xml:space="preserve">Apartamento en Puerto Banús</t>
        </is>
      </c>
      <c r="C549" t="inlineStr">
        <is>
          <t xml:space="preserve">Marbella</t>
        </is>
      </c>
      <c r="D549">
        <v>630000</v>
      </c>
      <c r="E549" t="inlineStr">
        <is>
          <t xml:space="preserve">106.00</t>
        </is>
      </c>
      <c r="F549">
        <v>5943.3962264151</v>
      </c>
      <c r="G549">
        <f>IFERROR(INDEX(04_Area_Stats!$D$5:$D$999,MATCH(C549,04_Area_Stats!$A$5:$A$999,0)),"")</f>
      </c>
      <c r="H549">
        <f>IFERROR(ROUND(D549*(03_Assumptions!$B$7+03_Assumptions!$B$8),0),"")</f>
      </c>
      <c r="I549">
        <f>IFERROR(ROUND(E549*G549*03_Assumptions!$B$38-D549-H549,0),"")</f>
      </c>
      <c r="J549"/>
      <c r="K549">
        <f>IFERROR(D549+H549+IF(J549="",MAX(I549,0),J549),"")</f>
      </c>
      <c r="L549">
        <f>IFERROR(K549/E549,"")</f>
      </c>
      <c r="M549">
        <f>IFERROR(ROUND(E549*G549-K549,0),"")</f>
      </c>
      <c r="N549">
        <f>IFERROR(M549/K549,"")</f>
      </c>
      <c r="O549"/>
      <c r="P549"/>
      <c r="Q549"/>
      <c r="R549"/>
      <c r="S549"/>
      <c r="T549"/>
    </row>
    <row r="550">
      <c r="A550" t="inlineStr">
        <is>
          <t xml:space="preserve">HTC-23979000001217</t>
        </is>
      </c>
      <c r="B550" t="inlineStr">
        <is>
          <t xml:space="preserve">Apartamento en Rodeo Alto - Guadaiza - La Campana. Luminoso apartamento en nueva andalucía, una oportunidad para vi</t>
        </is>
      </c>
      <c r="C550" t="inlineStr">
        <is>
          <t xml:space="preserve">Marbella</t>
        </is>
      </c>
      <c r="D550">
        <v>425000</v>
      </c>
      <c r="E550" t="inlineStr">
        <is>
          <t xml:space="preserve">106.00</t>
        </is>
      </c>
      <c r="F550">
        <v>4009.4339622642</v>
      </c>
      <c r="G550">
        <f>IFERROR(INDEX(04_Area_Stats!$D$5:$D$999,MATCH(C550,04_Area_Stats!$A$5:$A$999,0)),"")</f>
      </c>
      <c r="H550">
        <f>IFERROR(ROUND(D550*(03_Assumptions!$B$7+03_Assumptions!$B$8),0),"")</f>
      </c>
      <c r="I550">
        <f>IFERROR(ROUND(E550*G550*03_Assumptions!$B$38-D550-H550,0),"")</f>
      </c>
      <c r="J550"/>
      <c r="K550">
        <f>IFERROR(D550+H550+IF(J550="",MAX(I550,0),J550),"")</f>
      </c>
      <c r="L550">
        <f>IFERROR(K550/E550,"")</f>
      </c>
      <c r="M550">
        <f>IFERROR(ROUND(E550*G550-K550,0),"")</f>
      </c>
      <c r="N550">
        <f>IFERROR(M550/K550,"")</f>
      </c>
      <c r="O550"/>
      <c r="P550"/>
      <c r="Q550"/>
      <c r="R550"/>
      <c r="S550"/>
      <c r="T550"/>
    </row>
    <row r="551">
      <c r="A551" t="inlineStr">
        <is>
          <t xml:space="preserve">YAE-jht::real-estate::63654-112333402</t>
        </is>
      </c>
      <c r="B551" t="inlineStr">
        <is>
          <t xml:space="preserve">Ático en venta en calle Los Tilos, Nueva Andalucía en Nueva Andalucía en Marbella</t>
        </is>
      </c>
      <c r="C551" t="inlineStr">
        <is>
          <t xml:space="preserve">Marbella</t>
        </is>
      </c>
      <c r="D551">
        <v>820000</v>
      </c>
      <c r="E551" t="inlineStr">
        <is>
          <t xml:space="preserve">106.00</t>
        </is>
      </c>
      <c r="F551">
        <v>7735.8490566038</v>
      </c>
      <c r="G551">
        <f>IFERROR(INDEX(04_Area_Stats!$D$5:$D$999,MATCH(C551,04_Area_Stats!$A$5:$A$999,0)),"")</f>
      </c>
      <c r="H551">
        <f>IFERROR(ROUND(D551*(03_Assumptions!$B$7+03_Assumptions!$B$8),0),"")</f>
      </c>
      <c r="I551">
        <f>IFERROR(ROUND(E551*G551*03_Assumptions!$B$38-D551-H551,0),"")</f>
      </c>
      <c r="J551"/>
      <c r="K551">
        <f>IFERROR(D551+H551+IF(J551="",MAX(I551,0),J551),"")</f>
      </c>
      <c r="L551">
        <f>IFERROR(K551/E551,"")</f>
      </c>
      <c r="M551">
        <f>IFERROR(ROUND(E551*G551-K551,0),"")</f>
      </c>
      <c r="N551">
        <f>IFERROR(M551/K551,"")</f>
      </c>
      <c r="O551"/>
      <c r="P551"/>
      <c r="Q551"/>
      <c r="R551"/>
      <c r="S551"/>
      <c r="T551" t="inlineStr">
        <is>
          <t xml:space="preserve">Good</t>
        </is>
      </c>
    </row>
    <row r="552">
      <c r="A552" t="inlineStr">
        <is>
          <t xml:space="preserve">FTC-184663853</t>
        </is>
      </c>
      <c r="B552" t="inlineStr">
        <is>
          <t xml:space="preserve">Piso en Calle Archidona, 9, San Pedro de Alcántara pueblo</t>
        </is>
      </c>
      <c r="C552" t="inlineStr">
        <is>
          <t xml:space="preserve">Marbella</t>
        </is>
      </c>
      <c r="D552">
        <v>285000</v>
      </c>
      <c r="E552" t="inlineStr">
        <is>
          <t xml:space="preserve">106.00</t>
        </is>
      </c>
      <c r="F552">
        <v>2688.679245283</v>
      </c>
      <c r="G552">
        <f>IFERROR(INDEX(04_Area_Stats!$D$5:$D$999,MATCH(C552,04_Area_Stats!$A$5:$A$999,0)),"")</f>
      </c>
      <c r="H552">
        <f>IFERROR(ROUND(D552*(03_Assumptions!$B$7+03_Assumptions!$B$8),0),"")</f>
      </c>
      <c r="I552">
        <f>IFERROR(ROUND(E552*G552*03_Assumptions!$B$38-D552-H552,0),"")</f>
      </c>
      <c r="J552"/>
      <c r="K552">
        <f>IFERROR(D552+H552+IF(J552="",MAX(I552,0),J552),"")</f>
      </c>
      <c r="L552">
        <f>IFERROR(K552/E552,"")</f>
      </c>
      <c r="M552">
        <f>IFERROR(ROUND(E552*G552-K552,0),"")</f>
      </c>
      <c r="N552">
        <f>IFERROR(M552/K552,"")</f>
      </c>
      <c r="O552"/>
      <c r="P552"/>
      <c r="Q552"/>
      <c r="R552"/>
      <c r="S552" t="inlineStr">
        <is>
          <t xml:space="preserve">Y</t>
        </is>
      </c>
      <c r="T552"/>
    </row>
    <row r="553">
      <c r="A553" t="inlineStr">
        <is>
          <t xml:space="preserve">IDL-112399888</t>
        </is>
      </c>
      <c r="B553" t="inlineStr">
        <is>
          <t xml:space="preserve">Flat / apartment in Las Gaviotas, Fuengirola</t>
        </is>
      </c>
      <c r="C553" t="inlineStr">
        <is>
          <t xml:space="preserve">Fuengirola</t>
        </is>
      </c>
      <c r="D553">
        <v>435000</v>
      </c>
      <c r="E553" t="inlineStr">
        <is>
          <t xml:space="preserve">115.00</t>
        </is>
      </c>
      <c r="F553">
        <v>3782.6086956522</v>
      </c>
      <c r="G553">
        <f>IFERROR(INDEX(04_Area_Stats!$D$5:$D$999,MATCH(C553,04_Area_Stats!$A$5:$A$999,0)),"")</f>
      </c>
      <c r="H553">
        <f>IFERROR(ROUND(D553*(03_Assumptions!$B$7+03_Assumptions!$B$8),0),"")</f>
      </c>
      <c r="I553">
        <f>IFERROR(ROUND(E553*G553*03_Assumptions!$B$38-D553-H553,0),"")</f>
      </c>
      <c r="J553"/>
      <c r="K553">
        <f>IFERROR(D553+H553+IF(J553="",MAX(I553,0),J553),"")</f>
      </c>
      <c r="L553">
        <f>IFERROR(K553/E553,"")</f>
      </c>
      <c r="M553">
        <f>IFERROR(ROUND(E553*G553-K553,0),"")</f>
      </c>
      <c r="N553">
        <f>IFERROR(M553/K553,"")</f>
      </c>
      <c r="O553"/>
      <c r="P553"/>
      <c r="Q553"/>
      <c r="R553" t="inlineStr">
        <is>
          <t xml:space="preserve">1</t>
        </is>
      </c>
      <c r="S553" t="inlineStr">
        <is>
          <t xml:space="preserve">Y</t>
        </is>
      </c>
      <c r="T553"/>
    </row>
    <row r="554">
      <c r="A554" t="inlineStr">
        <is>
          <t xml:space="preserve">HTC-57637000000012</t>
        </is>
      </c>
      <c r="B554" t="inlineStr">
        <is>
          <t xml:space="preserve">Piso Calle orión. Planta baja con licencia turística en las brisas, nueva andalucí</t>
        </is>
      </c>
      <c r="C554" t="inlineStr">
        <is>
          <t xml:space="preserve">Marbella</t>
        </is>
      </c>
      <c r="D554">
        <v>300000</v>
      </c>
      <c r="E554" t="inlineStr">
        <is>
          <t xml:space="preserve">105.00</t>
        </is>
      </c>
      <c r="F554">
        <v>2857.1428571429</v>
      </c>
      <c r="G554">
        <f>IFERROR(INDEX(04_Area_Stats!$D$5:$D$999,MATCH(C554,04_Area_Stats!$A$5:$A$999,0)),"")</f>
      </c>
      <c r="H554">
        <f>IFERROR(ROUND(D554*(03_Assumptions!$B$7+03_Assumptions!$B$8),0),"")</f>
      </c>
      <c r="I554">
        <f>IFERROR(ROUND(E554*G554*03_Assumptions!$B$38-D554-H554,0),"")</f>
      </c>
      <c r="J554"/>
      <c r="K554">
        <f>IFERROR(D554+H554+IF(J554="",MAX(I554,0),J554),"")</f>
      </c>
      <c r="L554">
        <f>IFERROR(K554/E554,"")</f>
      </c>
      <c r="M554">
        <f>IFERROR(ROUND(E554*G554-K554,0),"")</f>
      </c>
      <c r="N554">
        <f>IFERROR(M554/K554,"")</f>
      </c>
      <c r="O554"/>
      <c r="P554"/>
      <c r="Q554"/>
      <c r="R554" t="inlineStr">
        <is>
          <t xml:space="preserve">0</t>
        </is>
      </c>
      <c r="S554"/>
      <c r="T554"/>
    </row>
    <row r="555">
      <c r="A555" t="inlineStr">
        <is>
          <t xml:space="preserve">HTC-38129000001235</t>
        </is>
      </c>
      <c r="B555" t="inlineStr">
        <is>
          <t xml:space="preserve">Ático en Roy boston 1. Ático en milla de oro completamente reformado en segunda línea d</t>
        </is>
      </c>
      <c r="C555" t="inlineStr">
        <is>
          <t xml:space="preserve">Marbella</t>
        </is>
      </c>
      <c r="D555">
        <v>785000</v>
      </c>
      <c r="E555" t="inlineStr">
        <is>
          <t xml:space="preserve">105.00</t>
        </is>
      </c>
      <c r="F555">
        <v>7476.1904761905</v>
      </c>
      <c r="G555">
        <f>IFERROR(INDEX(04_Area_Stats!$D$5:$D$999,MATCH(C555,04_Area_Stats!$A$5:$A$999,0)),"")</f>
      </c>
      <c r="H555">
        <f>IFERROR(ROUND(D555*(03_Assumptions!$B$7+03_Assumptions!$B$8),0),"")</f>
      </c>
      <c r="I555">
        <f>IFERROR(ROUND(E555*G555*03_Assumptions!$B$38-D555-H555,0),"")</f>
      </c>
      <c r="J555"/>
      <c r="K555">
        <f>IFERROR(D555+H555+IF(J555="",MAX(I555,0),J555),"")</f>
      </c>
      <c r="L555">
        <f>IFERROR(K555/E555,"")</f>
      </c>
      <c r="M555">
        <f>IFERROR(ROUND(E555*G555-K555,0),"")</f>
      </c>
      <c r="N555">
        <f>IFERROR(M555/K555,"")</f>
      </c>
      <c r="O555"/>
      <c r="P555"/>
      <c r="Q555"/>
      <c r="R555"/>
      <c r="S555"/>
      <c r="T555"/>
    </row>
    <row r="556">
      <c r="A556" t="inlineStr">
        <is>
          <t xml:space="preserve">HTC-22285000000356</t>
        </is>
      </c>
      <c r="B556" t="inlineStr">
        <is>
          <t xml:space="preserve">Piso en Avenida ricardo soriano 17. A0278-piso en venta ricardo soriano marbella</t>
        </is>
      </c>
      <c r="C556" t="inlineStr">
        <is>
          <t xml:space="preserve">Marbella</t>
        </is>
      </c>
      <c r="D556">
        <v>500000</v>
      </c>
      <c r="E556" t="inlineStr">
        <is>
          <t xml:space="preserve">105.00</t>
        </is>
      </c>
      <c r="F556">
        <v>4761.9047619048</v>
      </c>
      <c r="G556">
        <f>IFERROR(INDEX(04_Area_Stats!$D$5:$D$999,MATCH(C556,04_Area_Stats!$A$5:$A$999,0)),"")</f>
      </c>
      <c r="H556">
        <f>IFERROR(ROUND(D556*(03_Assumptions!$B$7+03_Assumptions!$B$8),0),"")</f>
      </c>
      <c r="I556">
        <f>IFERROR(ROUND(E556*G556*03_Assumptions!$B$38-D556-H556,0),"")</f>
      </c>
      <c r="J556"/>
      <c r="K556">
        <f>IFERROR(D556+H556+IF(J556="",MAX(I556,0),J556),"")</f>
      </c>
      <c r="L556">
        <f>IFERROR(K556/E556,"")</f>
      </c>
      <c r="M556">
        <f>IFERROR(ROUND(E556*G556-K556,0),"")</f>
      </c>
      <c r="N556">
        <f>IFERROR(M556/K556,"")</f>
      </c>
      <c r="O556"/>
      <c r="P556"/>
      <c r="Q556"/>
      <c r="R556"/>
      <c r="S556"/>
      <c r="T556"/>
    </row>
    <row r="557">
      <c r="A557" t="inlineStr">
        <is>
          <t xml:space="preserve">HTC-23972000001864</t>
        </is>
      </c>
      <c r="B557" t="inlineStr">
        <is>
          <t xml:space="preserve">Piso Avenida ricardo soriano. Apartamento en marbella centro</t>
        </is>
      </c>
      <c r="C557" t="inlineStr">
        <is>
          <t xml:space="preserve">Marbella</t>
        </is>
      </c>
      <c r="D557">
        <v>495000</v>
      </c>
      <c r="E557" t="inlineStr">
        <is>
          <t xml:space="preserve">105.00</t>
        </is>
      </c>
      <c r="F557">
        <v>4714.2857142857</v>
      </c>
      <c r="G557">
        <f>IFERROR(INDEX(04_Area_Stats!$D$5:$D$999,MATCH(C557,04_Area_Stats!$A$5:$A$999,0)),"")</f>
      </c>
      <c r="H557">
        <f>IFERROR(ROUND(D557*(03_Assumptions!$B$7+03_Assumptions!$B$8),0),"")</f>
      </c>
      <c r="I557">
        <f>IFERROR(ROUND(E557*G557*03_Assumptions!$B$38-D557-H557,0),"")</f>
      </c>
      <c r="J557"/>
      <c r="K557">
        <f>IFERROR(D557+H557+IF(J557="",MAX(I557,0),J557),"")</f>
      </c>
      <c r="L557">
        <f>IFERROR(K557/E557,"")</f>
      </c>
      <c r="M557">
        <f>IFERROR(ROUND(E557*G557-K557,0),"")</f>
      </c>
      <c r="N557">
        <f>IFERROR(M557/K557,"")</f>
      </c>
      <c r="O557"/>
      <c r="P557"/>
      <c r="Q557"/>
      <c r="R557" t="inlineStr">
        <is>
          <t xml:space="preserve">entresuelo</t>
        </is>
      </c>
      <c r="S557"/>
      <c r="T557"/>
    </row>
    <row r="558">
      <c r="A558" t="inlineStr">
        <is>
          <t xml:space="preserve">YAE-jht::real-estate::85691-112377275</t>
        </is>
      </c>
      <c r="B558" t="inlineStr">
        <is>
          <t xml:space="preserve">Piso en venta, San Pedro Pueblo en San Pedro de Alcántara en Marbella</t>
        </is>
      </c>
      <c r="C558" t="inlineStr">
        <is>
          <t xml:space="preserve">Marbella</t>
        </is>
      </c>
      <c r="D558">
        <v>370000</v>
      </c>
      <c r="E558" t="inlineStr">
        <is>
          <t xml:space="preserve">105.00</t>
        </is>
      </c>
      <c r="F558">
        <v>3523.8095238095</v>
      </c>
      <c r="G558">
        <f>IFERROR(INDEX(04_Area_Stats!$D$5:$D$999,MATCH(C558,04_Area_Stats!$A$5:$A$999,0)),"")</f>
      </c>
      <c r="H558">
        <f>IFERROR(ROUND(D558*(03_Assumptions!$B$7+03_Assumptions!$B$8),0),"")</f>
      </c>
      <c r="I558">
        <f>IFERROR(ROUND(E558*G558*03_Assumptions!$B$38-D558-H558,0),"")</f>
      </c>
      <c r="J558"/>
      <c r="K558">
        <f>IFERROR(D558+H558+IF(J558="",MAX(I558,0),J558),"")</f>
      </c>
      <c r="L558">
        <f>IFERROR(K558/E558,"")</f>
      </c>
      <c r="M558">
        <f>IFERROR(ROUND(E558*G558-K558,0),"")</f>
      </c>
      <c r="N558">
        <f>IFERROR(M558/K558,"")</f>
      </c>
      <c r="O558"/>
      <c r="P558"/>
      <c r="Q558"/>
      <c r="R558"/>
      <c r="S558"/>
      <c r="T558"/>
    </row>
    <row r="559">
      <c r="A559" t="inlineStr">
        <is>
          <t xml:space="preserve">YAE-jht::real-estate::51952-112339267</t>
        </is>
      </c>
      <c r="B559" t="inlineStr">
        <is>
          <t xml:space="preserve">Piso en venta, Ricardo Soriano en Marbella Pueblo en Marbella</t>
        </is>
      </c>
      <c r="C559" t="inlineStr">
        <is>
          <t xml:space="preserve">Marbella</t>
        </is>
      </c>
      <c r="D559">
        <v>460000</v>
      </c>
      <c r="E559" t="inlineStr">
        <is>
          <t xml:space="preserve">105.00</t>
        </is>
      </c>
      <c r="F559">
        <v>4380.9523809524</v>
      </c>
      <c r="G559">
        <f>IFERROR(INDEX(04_Area_Stats!$D$5:$D$999,MATCH(C559,04_Area_Stats!$A$5:$A$999,0)),"")</f>
      </c>
      <c r="H559">
        <f>IFERROR(ROUND(D559*(03_Assumptions!$B$7+03_Assumptions!$B$8),0),"")</f>
      </c>
      <c r="I559">
        <f>IFERROR(ROUND(E559*G559*03_Assumptions!$B$38-D559-H559,0),"")</f>
      </c>
      <c r="J559"/>
      <c r="K559">
        <f>IFERROR(D559+H559+IF(J559="",MAX(I559,0),J559),"")</f>
      </c>
      <c r="L559">
        <f>IFERROR(K559/E559,"")</f>
      </c>
      <c r="M559">
        <f>IFERROR(ROUND(E559*G559-K559,0),"")</f>
      </c>
      <c r="N559">
        <f>IFERROR(M559/K559,"")</f>
      </c>
      <c r="O559"/>
      <c r="P559"/>
      <c r="Q559"/>
      <c r="R559"/>
      <c r="S559"/>
      <c r="T559"/>
    </row>
    <row r="560">
      <c r="A560" t="inlineStr">
        <is>
          <t xml:space="preserve">YAE-jht::real-estate::75646-promo-6-112392305</t>
        </is>
      </c>
      <c r="B560" t="inlineStr">
        <is>
          <t xml:space="preserve">Piso en venta, Rodeo Alto-Guadaiza-La Campana en Nueva Andalucía en Marbella</t>
        </is>
      </c>
      <c r="C560" t="inlineStr">
        <is>
          <t xml:space="preserve">Marbella</t>
        </is>
      </c>
      <c r="D560">
        <v>475000</v>
      </c>
      <c r="E560" t="inlineStr">
        <is>
          <t xml:space="preserve">105.00</t>
        </is>
      </c>
      <c r="F560">
        <v>4523.8095238095</v>
      </c>
      <c r="G560">
        <f>IFERROR(INDEX(04_Area_Stats!$D$5:$D$999,MATCH(C560,04_Area_Stats!$A$5:$A$999,0)),"")</f>
      </c>
      <c r="H560">
        <f>IFERROR(ROUND(D560*(03_Assumptions!$B$7+03_Assumptions!$B$8),0),"")</f>
      </c>
      <c r="I560">
        <f>IFERROR(ROUND(E560*G560*03_Assumptions!$B$38-D560-H560,0),"")</f>
      </c>
      <c r="J560"/>
      <c r="K560">
        <f>IFERROR(D560+H560+IF(J560="",MAX(I560,0),J560),"")</f>
      </c>
      <c r="L560">
        <f>IFERROR(K560/E560,"")</f>
      </c>
      <c r="M560">
        <f>IFERROR(ROUND(E560*G560-K560,0),"")</f>
      </c>
      <c r="N560">
        <f>IFERROR(M560/K560,"")</f>
      </c>
      <c r="O560"/>
      <c r="P560"/>
      <c r="Q560"/>
      <c r="R560"/>
      <c r="S560" t="inlineStr">
        <is>
          <t xml:space="preserve">Y</t>
        </is>
      </c>
      <c r="T560" t="inlineStr">
        <is>
          <t xml:space="preserve">New build</t>
        </is>
      </c>
    </row>
    <row r="561">
      <c r="A561" t="inlineStr">
        <is>
          <t xml:space="preserve">YAE-jht::real-estate::83067-promo-5-112379345</t>
        </is>
      </c>
      <c r="B561" t="inlineStr">
        <is>
          <t xml:space="preserve">Piso en venta en avenida Pablo Ruiz Picasso, San Pedro Pueblo en San Pedro de Alcántara en Marbella</t>
        </is>
      </c>
      <c r="C561" t="inlineStr">
        <is>
          <t xml:space="preserve">Marbella</t>
        </is>
      </c>
      <c r="D561">
        <v>503100</v>
      </c>
      <c r="E561" t="inlineStr">
        <is>
          <t xml:space="preserve">105.00</t>
        </is>
      </c>
      <c r="F561">
        <v>4791.4285714286</v>
      </c>
      <c r="G561">
        <f>IFERROR(INDEX(04_Area_Stats!$D$5:$D$999,MATCH(C561,04_Area_Stats!$A$5:$A$999,0)),"")</f>
      </c>
      <c r="H561">
        <f>IFERROR(ROUND(D561*(03_Assumptions!$B$7+03_Assumptions!$B$8),0),"")</f>
      </c>
      <c r="I561">
        <f>IFERROR(ROUND(E561*G561*03_Assumptions!$B$38-D561-H561,0),"")</f>
      </c>
      <c r="J561"/>
      <c r="K561">
        <f>IFERROR(D561+H561+IF(J561="",MAX(I561,0),J561),"")</f>
      </c>
      <c r="L561">
        <f>IFERROR(K561/E561,"")</f>
      </c>
      <c r="M561">
        <f>IFERROR(ROUND(E561*G561-K561,0),"")</f>
      </c>
      <c r="N561">
        <f>IFERROR(M561/K561,"")</f>
      </c>
      <c r="O561"/>
      <c r="P561"/>
      <c r="Q561"/>
      <c r="R561"/>
      <c r="S561" t="inlineStr">
        <is>
          <t xml:space="preserve">Y</t>
        </is>
      </c>
      <c r="T561" t="inlineStr">
        <is>
          <t xml:space="preserve">New build</t>
        </is>
      </c>
    </row>
    <row r="562">
      <c r="A562" t="inlineStr">
        <is>
          <t xml:space="preserve">YAE-jht::real-estate::42651-112312567</t>
        </is>
      </c>
      <c r="B562" t="inlineStr">
        <is>
          <t xml:space="preserve">Piso en venta en calle Amapolas Las, Rodeo Alto-Guadaiza-La Campana en Nueva Andalucía en Marbella</t>
        </is>
      </c>
      <c r="C562" t="inlineStr">
        <is>
          <t xml:space="preserve">Marbella</t>
        </is>
      </c>
      <c r="D562">
        <v>955000</v>
      </c>
      <c r="E562" t="inlineStr">
        <is>
          <t xml:space="preserve">105.00</t>
        </is>
      </c>
      <c r="F562">
        <v>9095.2380952381</v>
      </c>
      <c r="G562">
        <f>IFERROR(INDEX(04_Area_Stats!$D$5:$D$999,MATCH(C562,04_Area_Stats!$A$5:$A$999,0)),"")</f>
      </c>
      <c r="H562">
        <f>IFERROR(ROUND(D562*(03_Assumptions!$B$7+03_Assumptions!$B$8),0),"")</f>
      </c>
      <c r="I562">
        <f>IFERROR(ROUND(E562*G562*03_Assumptions!$B$38-D562-H562,0),"")</f>
      </c>
      <c r="J562"/>
      <c r="K562">
        <f>IFERROR(D562+H562+IF(J562="",MAX(I562,0),J562),"")</f>
      </c>
      <c r="L562">
        <f>IFERROR(K562/E562,"")</f>
      </c>
      <c r="M562">
        <f>IFERROR(ROUND(E562*G562-K562,0),"")</f>
      </c>
      <c r="N562">
        <f>IFERROR(M562/K562,"")</f>
      </c>
      <c r="O562" t="inlineStr">
        <is>
          <t xml:space="preserve">COSMETIC</t>
        </is>
      </c>
      <c r="P562"/>
      <c r="Q562"/>
      <c r="R562"/>
      <c r="S562"/>
      <c r="T562" t="inlineStr">
        <is>
          <t xml:space="preserve">Renovated</t>
        </is>
      </c>
    </row>
    <row r="563">
      <c r="A563" t="inlineStr">
        <is>
          <t xml:space="preserve">YAE-jht::real-estate::76975-112384698</t>
        </is>
      </c>
      <c r="B563" t="inlineStr">
        <is>
          <t xml:space="preserve">Piso en venta, La Dama de Noche-La Alzambra en Nueva Andalucía en Marbella</t>
        </is>
      </c>
      <c r="C563" t="inlineStr">
        <is>
          <t xml:space="preserve">Marbella</t>
        </is>
      </c>
      <c r="D563">
        <v>557000</v>
      </c>
      <c r="E563" t="inlineStr">
        <is>
          <t xml:space="preserve">105.00</t>
        </is>
      </c>
      <c r="F563">
        <v>5304.7619047619</v>
      </c>
      <c r="G563">
        <f>IFERROR(INDEX(04_Area_Stats!$D$5:$D$999,MATCH(C563,04_Area_Stats!$A$5:$A$999,0)),"")</f>
      </c>
      <c r="H563">
        <f>IFERROR(ROUND(D563*(03_Assumptions!$B$7+03_Assumptions!$B$8),0),"")</f>
      </c>
      <c r="I563">
        <f>IFERROR(ROUND(E563*G563*03_Assumptions!$B$38-D563-H563,0),"")</f>
      </c>
      <c r="J563"/>
      <c r="K563">
        <f>IFERROR(D563+H563+IF(J563="",MAX(I563,0),J563),"")</f>
      </c>
      <c r="L563">
        <f>IFERROR(K563/E563,"")</f>
      </c>
      <c r="M563">
        <f>IFERROR(ROUND(E563*G563-K563,0),"")</f>
      </c>
      <c r="N563">
        <f>IFERROR(M563/K563,"")</f>
      </c>
      <c r="O563"/>
      <c r="P563"/>
      <c r="Q563"/>
      <c r="R563"/>
      <c r="S563"/>
      <c r="T563" t="inlineStr">
        <is>
          <t xml:space="preserve">Good</t>
        </is>
      </c>
    </row>
    <row r="564">
      <c r="A564" t="inlineStr">
        <is>
          <t xml:space="preserve">IDL-112392305</t>
        </is>
      </c>
      <c r="B564" t="inlineStr">
        <is>
          <t xml:space="preserve">Flat / apartment in Rodeo Alto-Guadaiza-La Campana, Marbella</t>
        </is>
      </c>
      <c r="C564" t="inlineStr">
        <is>
          <t xml:space="preserve">Marbella</t>
        </is>
      </c>
      <c r="D564">
        <v>475000</v>
      </c>
      <c r="E564" t="inlineStr">
        <is>
          <t xml:space="preserve">105.00</t>
        </is>
      </c>
      <c r="F564">
        <v>4523.8095238095</v>
      </c>
      <c r="G564">
        <f>IFERROR(INDEX(04_Area_Stats!$D$5:$D$999,MATCH(C564,04_Area_Stats!$A$5:$A$999,0)),"")</f>
      </c>
      <c r="H564">
        <f>IFERROR(ROUND(D564*(03_Assumptions!$B$7+03_Assumptions!$B$8),0),"")</f>
      </c>
      <c r="I564">
        <f>IFERROR(ROUND(E564*G564*03_Assumptions!$B$38-D564-H564,0),"")</f>
      </c>
      <c r="J564"/>
      <c r="K564">
        <f>IFERROR(D564+H564+IF(J564="",MAX(I564,0),J564),"")</f>
      </c>
      <c r="L564">
        <f>IFERROR(K564/E564,"")</f>
      </c>
      <c r="M564">
        <f>IFERROR(ROUND(E564*G564-K564,0),"")</f>
      </c>
      <c r="N564">
        <f>IFERROR(M564/K564,"")</f>
      </c>
      <c r="O564"/>
      <c r="P564"/>
      <c r="Q564"/>
      <c r="R564" t="inlineStr">
        <is>
          <t xml:space="preserve">1</t>
        </is>
      </c>
      <c r="S564" t="inlineStr">
        <is>
          <t xml:space="preserve">Y</t>
        </is>
      </c>
      <c r="T564"/>
    </row>
    <row r="565">
      <c r="A565" t="inlineStr">
        <is>
          <t xml:space="preserve">IDL-112379345</t>
        </is>
      </c>
      <c r="B565" t="inlineStr">
        <is>
          <t xml:space="preserve">Flat / apartment in Avenida Pablo Ruiz Picasso Nn, San Pedro Pueblo, Marbella</t>
        </is>
      </c>
      <c r="C565" t="inlineStr">
        <is>
          <t xml:space="preserve">Marbella</t>
        </is>
      </c>
      <c r="D565">
        <v>503100</v>
      </c>
      <c r="E565" t="inlineStr">
        <is>
          <t xml:space="preserve">105.00</t>
        </is>
      </c>
      <c r="F565">
        <v>4791.4285714286</v>
      </c>
      <c r="G565">
        <f>IFERROR(INDEX(04_Area_Stats!$D$5:$D$999,MATCH(C565,04_Area_Stats!$A$5:$A$999,0)),"")</f>
      </c>
      <c r="H565">
        <f>IFERROR(ROUND(D565*(03_Assumptions!$B$7+03_Assumptions!$B$8),0),"")</f>
      </c>
      <c r="I565">
        <f>IFERROR(ROUND(E565*G565*03_Assumptions!$B$38-D565-H565,0),"")</f>
      </c>
      <c r="J565"/>
      <c r="K565">
        <f>IFERROR(D565+H565+IF(J565="",MAX(I565,0),J565),"")</f>
      </c>
      <c r="L565">
        <f>IFERROR(K565/E565,"")</f>
      </c>
      <c r="M565">
        <f>IFERROR(ROUND(E565*G565-K565,0),"")</f>
      </c>
      <c r="N565">
        <f>IFERROR(M565/K565,"")</f>
      </c>
      <c r="O565"/>
      <c r="P565"/>
      <c r="Q565"/>
      <c r="R565" t="inlineStr">
        <is>
          <t xml:space="preserve">bj</t>
        </is>
      </c>
      <c r="S565" t="inlineStr">
        <is>
          <t xml:space="preserve">Y</t>
        </is>
      </c>
      <c r="T565"/>
    </row>
    <row r="566">
      <c r="A566" t="inlineStr">
        <is>
          <t xml:space="preserve">IDL-112377275</t>
        </is>
      </c>
      <c r="B566" t="inlineStr">
        <is>
          <t xml:space="preserve">Flat / apartment in Constitucion (sp), San Pedro Pueblo, Marbella</t>
        </is>
      </c>
      <c r="C566" t="inlineStr">
        <is>
          <t xml:space="preserve">Marbella</t>
        </is>
      </c>
      <c r="D566">
        <v>370000</v>
      </c>
      <c r="E566" t="inlineStr">
        <is>
          <t xml:space="preserve">105.00</t>
        </is>
      </c>
      <c r="F566">
        <v>3523.8095238095</v>
      </c>
      <c r="G566">
        <f>IFERROR(INDEX(04_Area_Stats!$D$5:$D$999,MATCH(C566,04_Area_Stats!$A$5:$A$999,0)),"")</f>
      </c>
      <c r="H566">
        <f>IFERROR(ROUND(D566*(03_Assumptions!$B$7+03_Assumptions!$B$8),0),"")</f>
      </c>
      <c r="I566">
        <f>IFERROR(ROUND(E566*G566*03_Assumptions!$B$38-D566-H566,0),"")</f>
      </c>
      <c r="J566"/>
      <c r="K566">
        <f>IFERROR(D566+H566+IF(J566="",MAX(I566,0),J566),"")</f>
      </c>
      <c r="L566">
        <f>IFERROR(K566/E566,"")</f>
      </c>
      <c r="M566">
        <f>IFERROR(ROUND(E566*G566-K566,0),"")</f>
      </c>
      <c r="N566">
        <f>IFERROR(M566/K566,"")</f>
      </c>
      <c r="O566"/>
      <c r="P566"/>
      <c r="Q566"/>
      <c r="R566" t="inlineStr">
        <is>
          <t xml:space="preserve">1</t>
        </is>
      </c>
      <c r="S566" t="inlineStr">
        <is>
          <t xml:space="preserve">Y</t>
        </is>
      </c>
      <c r="T566" t="inlineStr">
        <is>
          <t xml:space="preserve">Good</t>
        </is>
      </c>
    </row>
    <row r="567">
      <c r="A567" t="inlineStr">
        <is>
          <t xml:space="preserve">YAE-jht::real-estate::68116-promo-21-112391848</t>
        </is>
      </c>
      <c r="B567" t="inlineStr">
        <is>
          <t xml:space="preserve">Piso en venta en calle Oriental, San Pedro Pueblo en San Pedro de Alcántara en Marbella</t>
        </is>
      </c>
      <c r="C567" t="inlineStr">
        <is>
          <t xml:space="preserve">Marbella</t>
        </is>
      </c>
      <c r="D567">
        <v>731650</v>
      </c>
      <c r="E567" t="inlineStr">
        <is>
          <t xml:space="preserve">104.00</t>
        </is>
      </c>
      <c r="F567">
        <v>7035.0961538462</v>
      </c>
      <c r="G567">
        <f>IFERROR(INDEX(04_Area_Stats!$D$5:$D$999,MATCH(C567,04_Area_Stats!$A$5:$A$999,0)),"")</f>
      </c>
      <c r="H567">
        <f>IFERROR(ROUND(D567*(03_Assumptions!$B$7+03_Assumptions!$B$8),0),"")</f>
      </c>
      <c r="I567">
        <f>IFERROR(ROUND(E567*G567*03_Assumptions!$B$38-D567-H567,0),"")</f>
      </c>
      <c r="J567"/>
      <c r="K567">
        <f>IFERROR(D567+H567+IF(J567="",MAX(I567,0),J567),"")</f>
      </c>
      <c r="L567">
        <f>IFERROR(K567/E567,"")</f>
      </c>
      <c r="M567">
        <f>IFERROR(ROUND(E567*G567-K567,0),"")</f>
      </c>
      <c r="N567">
        <f>IFERROR(M567/K567,"")</f>
      </c>
      <c r="O567"/>
      <c r="P567"/>
      <c r="Q567"/>
      <c r="R567"/>
      <c r="S567"/>
      <c r="T567" t="inlineStr">
        <is>
          <t xml:space="preserve">New build</t>
        </is>
      </c>
    </row>
    <row r="568">
      <c r="A568" t="inlineStr">
        <is>
          <t xml:space="preserve">YAE-jht::real-estate::41093-112367071</t>
        </is>
      </c>
      <c r="B568" t="inlineStr">
        <is>
          <t xml:space="preserve">Piso en venta en calle Miguel Delibes, Rodeo Alto-Guadaiza-La Campana en Nueva Andalucía en Marbella</t>
        </is>
      </c>
      <c r="C568" t="inlineStr">
        <is>
          <t xml:space="preserve">Marbella</t>
        </is>
      </c>
      <c r="D568">
        <v>515000</v>
      </c>
      <c r="E568" t="inlineStr">
        <is>
          <t xml:space="preserve">104.00</t>
        </is>
      </c>
      <c r="F568">
        <v>4951.9230769231</v>
      </c>
      <c r="G568">
        <f>IFERROR(INDEX(04_Area_Stats!$D$5:$D$999,MATCH(C568,04_Area_Stats!$A$5:$A$999,0)),"")</f>
      </c>
      <c r="H568">
        <f>IFERROR(ROUND(D568*(03_Assumptions!$B$7+03_Assumptions!$B$8),0),"")</f>
      </c>
      <c r="I568">
        <f>IFERROR(ROUND(E568*G568*03_Assumptions!$B$38-D568-H568,0),"")</f>
      </c>
      <c r="J568"/>
      <c r="K568">
        <f>IFERROR(D568+H568+IF(J568="",MAX(I568,0),J568),"")</f>
      </c>
      <c r="L568">
        <f>IFERROR(K568/E568,"")</f>
      </c>
      <c r="M568">
        <f>IFERROR(ROUND(E568*G568-K568,0),"")</f>
      </c>
      <c r="N568">
        <f>IFERROR(M568/K568,"")</f>
      </c>
      <c r="O568"/>
      <c r="P568"/>
      <c r="Q568"/>
      <c r="R568" t="inlineStr">
        <is>
          <t xml:space="preserve">2ª planta</t>
        </is>
      </c>
      <c r="S568"/>
      <c r="T568"/>
    </row>
    <row r="569">
      <c r="A569" t="inlineStr">
        <is>
          <t xml:space="preserve">YAE-jht::real-estate::42015-112392086</t>
        </is>
      </c>
      <c r="B569" t="inlineStr">
        <is>
          <t xml:space="preserve">Piso en venta, Las Brisas en Nueva Andalucía en Marbella</t>
        </is>
      </c>
      <c r="C569" t="inlineStr">
        <is>
          <t xml:space="preserve">Marbella</t>
        </is>
      </c>
      <c r="D569">
        <v>515000</v>
      </c>
      <c r="E569" t="inlineStr">
        <is>
          <t xml:space="preserve">104.00</t>
        </is>
      </c>
      <c r="F569">
        <v>4951.9230769231</v>
      </c>
      <c r="G569">
        <f>IFERROR(INDEX(04_Area_Stats!$D$5:$D$999,MATCH(C569,04_Area_Stats!$A$5:$A$999,0)),"")</f>
      </c>
      <c r="H569">
        <f>IFERROR(ROUND(D569*(03_Assumptions!$B$7+03_Assumptions!$B$8),0),"")</f>
      </c>
      <c r="I569">
        <f>IFERROR(ROUND(E569*G569*03_Assumptions!$B$38-D569-H569,0),"")</f>
      </c>
      <c r="J569"/>
      <c r="K569">
        <f>IFERROR(D569+H569+IF(J569="",MAX(I569,0),J569),"")</f>
      </c>
      <c r="L569">
        <f>IFERROR(K569/E569,"")</f>
      </c>
      <c r="M569">
        <f>IFERROR(ROUND(E569*G569-K569,0),"")</f>
      </c>
      <c r="N569">
        <f>IFERROR(M569/K569,"")</f>
      </c>
      <c r="O569"/>
      <c r="P569"/>
      <c r="Q569"/>
      <c r="R569" t="inlineStr">
        <is>
          <t xml:space="preserve">2</t>
        </is>
      </c>
      <c r="S569"/>
      <c r="T569" t="inlineStr">
        <is>
          <t xml:space="preserve">Good</t>
        </is>
      </c>
    </row>
    <row r="570">
      <c r="A570" t="inlineStr">
        <is>
          <t xml:space="preserve">IDL-112391848</t>
        </is>
      </c>
      <c r="B570" t="inlineStr">
        <is>
          <t xml:space="preserve">Flat / apartment in Avenida Oriental, 25, San Pedro Pueblo, Marbella</t>
        </is>
      </c>
      <c r="C570" t="inlineStr">
        <is>
          <t xml:space="preserve">Marbella</t>
        </is>
      </c>
      <c r="D570">
        <v>731650</v>
      </c>
      <c r="E570" t="inlineStr">
        <is>
          <t xml:space="preserve">104.00</t>
        </is>
      </c>
      <c r="F570">
        <v>7035.0961538462</v>
      </c>
      <c r="G570">
        <f>IFERROR(INDEX(04_Area_Stats!$D$5:$D$999,MATCH(C570,04_Area_Stats!$A$5:$A$999,0)),"")</f>
      </c>
      <c r="H570">
        <f>IFERROR(ROUND(D570*(03_Assumptions!$B$7+03_Assumptions!$B$8),0),"")</f>
      </c>
      <c r="I570">
        <f>IFERROR(ROUND(E570*G570*03_Assumptions!$B$38-D570-H570,0),"")</f>
      </c>
      <c r="J570"/>
      <c r="K570">
        <f>IFERROR(D570+H570+IF(J570="",MAX(I570,0),J570),"")</f>
      </c>
      <c r="L570">
        <f>IFERROR(K570/E570,"")</f>
      </c>
      <c r="M570">
        <f>IFERROR(ROUND(E570*G570-K570,0),"")</f>
      </c>
      <c r="N570">
        <f>IFERROR(M570/K570,"")</f>
      </c>
      <c r="O570"/>
      <c r="P570"/>
      <c r="Q570"/>
      <c r="R570" t="inlineStr">
        <is>
          <t xml:space="preserve">3</t>
        </is>
      </c>
      <c r="S570" t="inlineStr">
        <is>
          <t xml:space="preserve">Y</t>
        </is>
      </c>
      <c r="T570"/>
    </row>
    <row r="571">
      <c r="A571" t="inlineStr">
        <is>
          <t xml:space="preserve">HTC-36231000000352</t>
        </is>
      </c>
      <c r="B571" t="inlineStr">
        <is>
          <t xml:space="preserve">Apartamento Calle n andalucia j. Urbanización be aloha marbella</t>
        </is>
      </c>
      <c r="C571" t="inlineStr">
        <is>
          <t xml:space="preserve">Marbella</t>
        </is>
      </c>
      <c r="D571">
        <v>464500</v>
      </c>
      <c r="E571" t="inlineStr">
        <is>
          <t xml:space="preserve">103.00</t>
        </is>
      </c>
      <c r="F571">
        <v>4509.7087378641</v>
      </c>
      <c r="G571">
        <f>IFERROR(INDEX(04_Area_Stats!$D$5:$D$999,MATCH(C571,04_Area_Stats!$A$5:$A$999,0)),"")</f>
      </c>
      <c r="H571">
        <f>IFERROR(ROUND(D571*(03_Assumptions!$B$7+03_Assumptions!$B$8),0),"")</f>
      </c>
      <c r="I571">
        <f>IFERROR(ROUND(E571*G571*03_Assumptions!$B$38-D571-H571,0),"")</f>
      </c>
      <c r="J571"/>
      <c r="K571">
        <f>IFERROR(D571+H571+IF(J571="",MAX(I571,0),J571),"")</f>
      </c>
      <c r="L571">
        <f>IFERROR(K571/E571,"")</f>
      </c>
      <c r="M571">
        <f>IFERROR(ROUND(E571*G571-K571,0),"")</f>
      </c>
      <c r="N571">
        <f>IFERROR(M571/K571,"")</f>
      </c>
      <c r="O571"/>
      <c r="P571"/>
      <c r="Q571"/>
      <c r="R571"/>
      <c r="S571"/>
      <c r="T571"/>
    </row>
    <row r="572">
      <c r="A572" t="inlineStr">
        <is>
          <t xml:space="preserve">HTC-48248000000240</t>
        </is>
      </c>
      <c r="B572" t="inlineStr">
        <is>
          <t xml:space="preserve">Apartamento en Nueva Alcántara</t>
        </is>
      </c>
      <c r="C572" t="inlineStr">
        <is>
          <t xml:space="preserve">Marbella</t>
        </is>
      </c>
      <c r="D572">
        <v>650000</v>
      </c>
      <c r="E572" t="inlineStr">
        <is>
          <t xml:space="preserve">103.00</t>
        </is>
      </c>
      <c r="F572">
        <v>6310.6796116505</v>
      </c>
      <c r="G572">
        <f>IFERROR(INDEX(04_Area_Stats!$D$5:$D$999,MATCH(C572,04_Area_Stats!$A$5:$A$999,0)),"")</f>
      </c>
      <c r="H572">
        <f>IFERROR(ROUND(D572*(03_Assumptions!$B$7+03_Assumptions!$B$8),0),"")</f>
      </c>
      <c r="I572">
        <f>IFERROR(ROUND(E572*G572*03_Assumptions!$B$38-D572-H572,0),"")</f>
      </c>
      <c r="J572"/>
      <c r="K572">
        <f>IFERROR(D572+H572+IF(J572="",MAX(I572,0),J572),"")</f>
      </c>
      <c r="L572">
        <f>IFERROR(K572/E572,"")</f>
      </c>
      <c r="M572">
        <f>IFERROR(ROUND(E572*G572-K572,0),"")</f>
      </c>
      <c r="N572">
        <f>IFERROR(M572/K572,"")</f>
      </c>
      <c r="O572"/>
      <c r="P572"/>
      <c r="Q572"/>
      <c r="R572"/>
      <c r="S572"/>
      <c r="T572"/>
    </row>
    <row r="573">
      <c r="A573" t="inlineStr">
        <is>
          <t xml:space="preserve">YAE-jht::real-estate::85545-112333837</t>
        </is>
      </c>
      <c r="B573" t="inlineStr">
        <is>
          <t xml:space="preserve">Piso en venta en calle Los Tilosnva Andalucia, Nueva Andalucía en Nueva Andalucía en Marbella</t>
        </is>
      </c>
      <c r="C573" t="inlineStr">
        <is>
          <t xml:space="preserve">Marbella</t>
        </is>
      </c>
      <c r="D573">
        <v>699000</v>
      </c>
      <c r="E573" t="inlineStr">
        <is>
          <t xml:space="preserve">103.00</t>
        </is>
      </c>
      <c r="F573">
        <v>6786.4077669903</v>
      </c>
      <c r="G573">
        <f>IFERROR(INDEX(04_Area_Stats!$D$5:$D$999,MATCH(C573,04_Area_Stats!$A$5:$A$999,0)),"")</f>
      </c>
      <c r="H573">
        <f>IFERROR(ROUND(D573*(03_Assumptions!$B$7+03_Assumptions!$B$8),0),"")</f>
      </c>
      <c r="I573">
        <f>IFERROR(ROUND(E573*G573*03_Assumptions!$B$38-D573-H573,0),"")</f>
      </c>
      <c r="J573"/>
      <c r="K573">
        <f>IFERROR(D573+H573+IF(J573="",MAX(I573,0),J573),"")</f>
      </c>
      <c r="L573">
        <f>IFERROR(K573/E573,"")</f>
      </c>
      <c r="M573">
        <f>IFERROR(ROUND(E573*G573-K573,0),"")</f>
      </c>
      <c r="N573">
        <f>IFERROR(M573/K573,"")</f>
      </c>
      <c r="O573"/>
      <c r="P573"/>
      <c r="Q573"/>
      <c r="R573"/>
      <c r="S573"/>
      <c r="T573"/>
    </row>
    <row r="574">
      <c r="A574" t="inlineStr">
        <is>
          <t xml:space="preserve">HTC-51208000000647</t>
        </is>
      </c>
      <c r="B574" t="inlineStr">
        <is>
          <t xml:space="preserve">Piso en Calle ramon areces(puerto banus 2. Magnífico piso en el corazón de puerto banús</t>
        </is>
      </c>
      <c r="C574" t="inlineStr">
        <is>
          <t xml:space="preserve">Marbella</t>
        </is>
      </c>
      <c r="D574">
        <v>599000</v>
      </c>
      <c r="E574" t="inlineStr">
        <is>
          <t xml:space="preserve">102.00</t>
        </is>
      </c>
      <c r="F574">
        <v>5872.5490196078</v>
      </c>
      <c r="G574">
        <f>IFERROR(INDEX(04_Area_Stats!$D$5:$D$999,MATCH(C574,04_Area_Stats!$A$5:$A$999,0)),"")</f>
      </c>
      <c r="H574">
        <f>IFERROR(ROUND(D574*(03_Assumptions!$B$7+03_Assumptions!$B$8),0),"")</f>
      </c>
      <c r="I574">
        <f>IFERROR(ROUND(E574*G574*03_Assumptions!$B$38-D574-H574,0),"")</f>
      </c>
      <c r="J574"/>
      <c r="K574">
        <f>IFERROR(D574+H574+IF(J574="",MAX(I574,0),J574),"")</f>
      </c>
      <c r="L574">
        <f>IFERROR(K574/E574,"")</f>
      </c>
      <c r="M574">
        <f>IFERROR(ROUND(E574*G574-K574,0),"")</f>
      </c>
      <c r="N574">
        <f>IFERROR(M574/K574,"")</f>
      </c>
      <c r="O574"/>
      <c r="P574"/>
      <c r="Q574"/>
      <c r="R574"/>
      <c r="S574"/>
      <c r="T574"/>
    </row>
    <row r="575">
      <c r="A575" t="inlineStr">
        <is>
          <t xml:space="preserve">YAE-jht::real-estate::75646-promo-6-112392316</t>
        </is>
      </c>
      <c r="B575" t="inlineStr">
        <is>
          <t xml:space="preserve">Piso en venta, Rodeo Alto-Guadaiza-La Campana en Nueva Andalucía en Marbella</t>
        </is>
      </c>
      <c r="C575" t="inlineStr">
        <is>
          <t xml:space="preserve">Marbella</t>
        </is>
      </c>
      <c r="D575">
        <v>465000</v>
      </c>
      <c r="E575" t="inlineStr">
        <is>
          <t xml:space="preserve">102.00</t>
        </is>
      </c>
      <c r="F575">
        <v>4558.8235294118</v>
      </c>
      <c r="G575">
        <f>IFERROR(INDEX(04_Area_Stats!$D$5:$D$999,MATCH(C575,04_Area_Stats!$A$5:$A$999,0)),"")</f>
      </c>
      <c r="H575">
        <f>IFERROR(ROUND(D575*(03_Assumptions!$B$7+03_Assumptions!$B$8),0),"")</f>
      </c>
      <c r="I575">
        <f>IFERROR(ROUND(E575*G575*03_Assumptions!$B$38-D575-H575,0),"")</f>
      </c>
      <c r="J575"/>
      <c r="K575">
        <f>IFERROR(D575+H575+IF(J575="",MAX(I575,0),J575),"")</f>
      </c>
      <c r="L575">
        <f>IFERROR(K575/E575,"")</f>
      </c>
      <c r="M575">
        <f>IFERROR(ROUND(E575*G575-K575,0),"")</f>
      </c>
      <c r="N575">
        <f>IFERROR(M575/K575,"")</f>
      </c>
      <c r="O575"/>
      <c r="P575"/>
      <c r="Q575"/>
      <c r="R575"/>
      <c r="S575" t="inlineStr">
        <is>
          <t xml:space="preserve">Y</t>
        </is>
      </c>
      <c r="T575" t="inlineStr">
        <is>
          <t xml:space="preserve">New build</t>
        </is>
      </c>
    </row>
    <row r="576">
      <c r="A576" t="inlineStr">
        <is>
          <t xml:space="preserve">YAE-jht::real-estate::42010-112370835</t>
        </is>
      </c>
      <c r="B576" t="inlineStr">
        <is>
          <t xml:space="preserve">Piso en venta en avenida Ricardo Soriano, Ricardo Soriano en Marbella Pueblo en Marbella</t>
        </is>
      </c>
      <c r="C576" t="inlineStr">
        <is>
          <t xml:space="preserve">Marbella</t>
        </is>
      </c>
      <c r="D576">
        <v>465000</v>
      </c>
      <c r="E576" t="inlineStr">
        <is>
          <t xml:space="preserve">102.00</t>
        </is>
      </c>
      <c r="F576">
        <v>4558.8235294118</v>
      </c>
      <c r="G576">
        <f>IFERROR(INDEX(04_Area_Stats!$D$5:$D$999,MATCH(C576,04_Area_Stats!$A$5:$A$999,0)),"")</f>
      </c>
      <c r="H576">
        <f>IFERROR(ROUND(D576*(03_Assumptions!$B$7+03_Assumptions!$B$8),0),"")</f>
      </c>
      <c r="I576">
        <f>IFERROR(ROUND(E576*G576*03_Assumptions!$B$38-D576-H576,0),"")</f>
      </c>
      <c r="J576"/>
      <c r="K576">
        <f>IFERROR(D576+H576+IF(J576="",MAX(I576,0),J576),"")</f>
      </c>
      <c r="L576">
        <f>IFERROR(K576/E576,"")</f>
      </c>
      <c r="M576">
        <f>IFERROR(ROUND(E576*G576-K576,0),"")</f>
      </c>
      <c r="N576">
        <f>IFERROR(M576/K576,"")</f>
      </c>
      <c r="O576"/>
      <c r="P576"/>
      <c r="Q576"/>
      <c r="R576"/>
      <c r="S576"/>
      <c r="T576" t="inlineStr">
        <is>
          <t xml:space="preserve">Good</t>
        </is>
      </c>
    </row>
    <row r="577">
      <c r="A577" t="inlineStr">
        <is>
          <t xml:space="preserve">IDL-111386249</t>
        </is>
      </c>
      <c r="B577" t="inlineStr">
        <is>
          <t xml:space="preserve">Flat / apartment in Calle Ramón Areces, 2, Puerto Banús, Marbella</t>
        </is>
      </c>
      <c r="C577" t="inlineStr">
        <is>
          <t xml:space="preserve">Marbella</t>
        </is>
      </c>
      <c r="D577">
        <v>599000</v>
      </c>
      <c r="E577" t="inlineStr">
        <is>
          <t xml:space="preserve">102.00</t>
        </is>
      </c>
      <c r="F577">
        <v>5872.5490196078</v>
      </c>
      <c r="G577">
        <f>IFERROR(INDEX(04_Area_Stats!$D$5:$D$999,MATCH(C577,04_Area_Stats!$A$5:$A$999,0)),"")</f>
      </c>
      <c r="H577">
        <f>IFERROR(ROUND(D577*(03_Assumptions!$B$7+03_Assumptions!$B$8),0),"")</f>
      </c>
      <c r="I577">
        <f>IFERROR(ROUND(E577*G577*03_Assumptions!$B$38-D577-H577,0),"")</f>
      </c>
      <c r="J577"/>
      <c r="K577">
        <f>IFERROR(D577+H577+IF(J577="",MAX(I577,0),J577),"")</f>
      </c>
      <c r="L577">
        <f>IFERROR(K577/E577,"")</f>
      </c>
      <c r="M577">
        <f>IFERROR(ROUND(E577*G577-K577,0),"")</f>
      </c>
      <c r="N577">
        <f>IFERROR(M577/K577,"")</f>
      </c>
      <c r="O577"/>
      <c r="P577"/>
      <c r="Q577"/>
      <c r="R577" t="inlineStr">
        <is>
          <t xml:space="preserve">6</t>
        </is>
      </c>
      <c r="S577" t="inlineStr">
        <is>
          <t xml:space="preserve">Y</t>
        </is>
      </c>
      <c r="T577" t="inlineStr">
        <is>
          <t xml:space="preserve">Renovated</t>
        </is>
      </c>
    </row>
    <row r="578">
      <c r="A578" t="inlineStr">
        <is>
          <t xml:space="preserve">IDL-112392316</t>
        </is>
      </c>
      <c r="B578" t="inlineStr">
        <is>
          <t xml:space="preserve">Flat / apartment in Rodeo Alto-Guadaiza-La Campana, Marbella</t>
        </is>
      </c>
      <c r="C578" t="inlineStr">
        <is>
          <t xml:space="preserve">Marbella</t>
        </is>
      </c>
      <c r="D578">
        <v>465000</v>
      </c>
      <c r="E578" t="inlineStr">
        <is>
          <t xml:space="preserve">102.00</t>
        </is>
      </c>
      <c r="F578">
        <v>4558.8235294118</v>
      </c>
      <c r="G578">
        <f>IFERROR(INDEX(04_Area_Stats!$D$5:$D$999,MATCH(C578,04_Area_Stats!$A$5:$A$999,0)),"")</f>
      </c>
      <c r="H578">
        <f>IFERROR(ROUND(D578*(03_Assumptions!$B$7+03_Assumptions!$B$8),0),"")</f>
      </c>
      <c r="I578">
        <f>IFERROR(ROUND(E578*G578*03_Assumptions!$B$38-D578-H578,0),"")</f>
      </c>
      <c r="J578"/>
      <c r="K578">
        <f>IFERROR(D578+H578+IF(J578="",MAX(I578,0),J578),"")</f>
      </c>
      <c r="L578">
        <f>IFERROR(K578/E578,"")</f>
      </c>
      <c r="M578">
        <f>IFERROR(ROUND(E578*G578-K578,0),"")</f>
      </c>
      <c r="N578">
        <f>IFERROR(M578/K578,"")</f>
      </c>
      <c r="O578"/>
      <c r="P578"/>
      <c r="Q578"/>
      <c r="R578" t="inlineStr">
        <is>
          <t xml:space="preserve">2</t>
        </is>
      </c>
      <c r="S578" t="inlineStr">
        <is>
          <t xml:space="preserve">Y</t>
        </is>
      </c>
      <c r="T578"/>
    </row>
    <row r="579">
      <c r="A579" t="inlineStr">
        <is>
          <t xml:space="preserve">FTC-188935370</t>
        </is>
      </c>
      <c r="B579" t="inlineStr">
        <is>
          <t xml:space="preserve">Casa adosada con 2 baños en  218 Avenida Benajarafe, Reserva de Marbella</t>
        </is>
      </c>
      <c r="C579" t="inlineStr">
        <is>
          <t xml:space="preserve">Marbella</t>
        </is>
      </c>
      <c r="D579">
        <v>329000</v>
      </c>
      <c r="E579" t="inlineStr">
        <is>
          <t xml:space="preserve">101.00</t>
        </is>
      </c>
      <c r="F579">
        <v>3257.4257425743</v>
      </c>
      <c r="G579">
        <f>IFERROR(INDEX(04_Area_Stats!$D$5:$D$999,MATCH(C579,04_Area_Stats!$A$5:$A$999,0)),"")</f>
      </c>
      <c r="H579">
        <f>IFERROR(ROUND(D579*(03_Assumptions!$B$7+03_Assumptions!$B$8),0),"")</f>
      </c>
      <c r="I579">
        <f>IFERROR(ROUND(E579*G579*03_Assumptions!$B$38-D579-H579,0),"")</f>
      </c>
      <c r="J579"/>
      <c r="K579">
        <f>IFERROR(D579+H579+IF(J579="",MAX(I579,0),J579),"")</f>
      </c>
      <c r="L579">
        <f>IFERROR(K579/E579,"")</f>
      </c>
      <c r="M579">
        <f>IFERROR(ROUND(E579*G579-K579,0),"")</f>
      </c>
      <c r="N579">
        <f>IFERROR(M579/K579,"")</f>
      </c>
      <c r="O579"/>
      <c r="P579"/>
      <c r="Q579"/>
      <c r="R579"/>
      <c r="S579"/>
      <c r="T579"/>
    </row>
    <row r="580">
      <c r="A580" t="inlineStr">
        <is>
          <t xml:space="preserve">HTC-53129000000217</t>
        </is>
      </c>
      <c r="B580" t="inlineStr">
        <is>
          <t xml:space="preserve">Piso en Calle castilla 34. Piso en ventta san pedro alcantara</t>
        </is>
      </c>
      <c r="C580" t="inlineStr">
        <is>
          <t xml:space="preserve">Marbella</t>
        </is>
      </c>
      <c r="D580">
        <v>399000</v>
      </c>
      <c r="E580" t="inlineStr">
        <is>
          <t xml:space="preserve">101.00</t>
        </is>
      </c>
      <c r="F580">
        <v>3950.495049505</v>
      </c>
      <c r="G580">
        <f>IFERROR(INDEX(04_Area_Stats!$D$5:$D$999,MATCH(C580,04_Area_Stats!$A$5:$A$999,0)),"")</f>
      </c>
      <c r="H580">
        <f>IFERROR(ROUND(D580*(03_Assumptions!$B$7+03_Assumptions!$B$8),0),"")</f>
      </c>
      <c r="I580">
        <f>IFERROR(ROUND(E580*G580*03_Assumptions!$B$38-D580-H580,0),"")</f>
      </c>
      <c r="J580"/>
      <c r="K580">
        <f>IFERROR(D580+H580+IF(J580="",MAX(I580,0),J580),"")</f>
      </c>
      <c r="L580">
        <f>IFERROR(K580/E580,"")</f>
      </c>
      <c r="M580">
        <f>IFERROR(ROUND(E580*G580-K580,0),"")</f>
      </c>
      <c r="N580">
        <f>IFERROR(M580/K580,"")</f>
      </c>
      <c r="O580"/>
      <c r="P580"/>
      <c r="Q580"/>
      <c r="R580"/>
      <c r="S580"/>
      <c r="T580"/>
    </row>
    <row r="581">
      <c r="A581" t="inlineStr">
        <is>
          <t xml:space="preserve">YAE-jht::real-estate::43414-112343571</t>
        </is>
      </c>
      <c r="B581" t="inlineStr">
        <is>
          <t xml:space="preserve">Piso en venta, Puerto Banús en Nueva Andalucía en Marbella</t>
        </is>
      </c>
      <c r="C581" t="inlineStr">
        <is>
          <t xml:space="preserve">Marbella</t>
        </is>
      </c>
      <c r="D581">
        <v>875000</v>
      </c>
      <c r="E581" t="inlineStr">
        <is>
          <t xml:space="preserve">101.00</t>
        </is>
      </c>
      <c r="F581">
        <v>8663.3663366337</v>
      </c>
      <c r="G581">
        <f>IFERROR(INDEX(04_Area_Stats!$D$5:$D$999,MATCH(C581,04_Area_Stats!$A$5:$A$999,0)),"")</f>
      </c>
      <c r="H581">
        <f>IFERROR(ROUND(D581*(03_Assumptions!$B$7+03_Assumptions!$B$8),0),"")</f>
      </c>
      <c r="I581">
        <f>IFERROR(ROUND(E581*G581*03_Assumptions!$B$38-D581-H581,0),"")</f>
      </c>
      <c r="J581"/>
      <c r="K581">
        <f>IFERROR(D581+H581+IF(J581="",MAX(I581,0),J581),"")</f>
      </c>
      <c r="L581">
        <f>IFERROR(K581/E581,"")</f>
      </c>
      <c r="M581">
        <f>IFERROR(ROUND(E581*G581-K581,0),"")</f>
      </c>
      <c r="N581">
        <f>IFERROR(M581/K581,"")</f>
      </c>
      <c r="O581"/>
      <c r="P581"/>
      <c r="Q581"/>
      <c r="R581"/>
      <c r="S581"/>
      <c r="T581" t="inlineStr">
        <is>
          <t xml:space="preserve">Good</t>
        </is>
      </c>
    </row>
    <row r="582">
      <c r="A582" t="inlineStr">
        <is>
          <t xml:space="preserve">YAE-jht::real-estate::43414-112318994</t>
        </is>
      </c>
      <c r="B582" t="inlineStr">
        <is>
          <t xml:space="preserve">Piso en venta en avenida Dama de Noche, Santa María en Elviria-Cabopino en Marbella</t>
        </is>
      </c>
      <c r="C582" t="inlineStr">
        <is>
          <t xml:space="preserve">Marbella</t>
        </is>
      </c>
      <c r="D582">
        <v>459000</v>
      </c>
      <c r="E582" t="inlineStr">
        <is>
          <t xml:space="preserve">101.00</t>
        </is>
      </c>
      <c r="F582">
        <v>4544.5544554455</v>
      </c>
      <c r="G582">
        <f>IFERROR(INDEX(04_Area_Stats!$D$5:$D$999,MATCH(C582,04_Area_Stats!$A$5:$A$999,0)),"")</f>
      </c>
      <c r="H582">
        <f>IFERROR(ROUND(D582*(03_Assumptions!$B$7+03_Assumptions!$B$8),0),"")</f>
      </c>
      <c r="I582">
        <f>IFERROR(ROUND(E582*G582*03_Assumptions!$B$38-D582-H582,0),"")</f>
      </c>
      <c r="J582"/>
      <c r="K582">
        <f>IFERROR(D582+H582+IF(J582="",MAX(I582,0),J582),"")</f>
      </c>
      <c r="L582">
        <f>IFERROR(K582/E582,"")</f>
      </c>
      <c r="M582">
        <f>IFERROR(ROUND(E582*G582-K582,0),"")</f>
      </c>
      <c r="N582">
        <f>IFERROR(M582/K582,"")</f>
      </c>
      <c r="O582"/>
      <c r="P582"/>
      <c r="Q582"/>
      <c r="R582" t="inlineStr">
        <is>
          <t xml:space="preserve">planta baja</t>
        </is>
      </c>
      <c r="S582"/>
      <c r="T582" t="inlineStr">
        <is>
          <t xml:space="preserve">Good</t>
        </is>
      </c>
    </row>
    <row r="583">
      <c r="A583" t="inlineStr">
        <is>
          <t xml:space="preserve">YAE-jht::real-estate::68116-promo-21-112391712</t>
        </is>
      </c>
      <c r="B583" t="inlineStr">
        <is>
          <t xml:space="preserve">Piso en venta en calle Oriental, San Pedro Pueblo en San Pedro de Alcántara en Marbella</t>
        </is>
      </c>
      <c r="C583" t="inlineStr">
        <is>
          <t xml:space="preserve">Marbella</t>
        </is>
      </c>
      <c r="D583">
        <v>712125</v>
      </c>
      <c r="E583" t="inlineStr">
        <is>
          <t xml:space="preserve">101.00</t>
        </is>
      </c>
      <c r="F583">
        <v>7050.7425742574</v>
      </c>
      <c r="G583">
        <f>IFERROR(INDEX(04_Area_Stats!$D$5:$D$999,MATCH(C583,04_Area_Stats!$A$5:$A$999,0)),"")</f>
      </c>
      <c r="H583">
        <f>IFERROR(ROUND(D583*(03_Assumptions!$B$7+03_Assumptions!$B$8),0),"")</f>
      </c>
      <c r="I583">
        <f>IFERROR(ROUND(E583*G583*03_Assumptions!$B$38-D583-H583,0),"")</f>
      </c>
      <c r="J583"/>
      <c r="K583">
        <f>IFERROR(D583+H583+IF(J583="",MAX(I583,0),J583),"")</f>
      </c>
      <c r="L583">
        <f>IFERROR(K583/E583,"")</f>
      </c>
      <c r="M583">
        <f>IFERROR(ROUND(E583*G583-K583,0),"")</f>
      </c>
      <c r="N583">
        <f>IFERROR(M583/K583,"")</f>
      </c>
      <c r="O583"/>
      <c r="P583"/>
      <c r="Q583"/>
      <c r="R583"/>
      <c r="S583"/>
      <c r="T583" t="inlineStr">
        <is>
          <t xml:space="preserve">New build</t>
        </is>
      </c>
    </row>
    <row r="584">
      <c r="A584" t="inlineStr">
        <is>
          <t xml:space="preserve">IDL-112391712</t>
        </is>
      </c>
      <c r="B584" t="inlineStr">
        <is>
          <t xml:space="preserve">Flat / apartment in Avenida Oriental, 25, San Pedro Pueblo, Marbella</t>
        </is>
      </c>
      <c r="C584" t="inlineStr">
        <is>
          <t xml:space="preserve">Marbella</t>
        </is>
      </c>
      <c r="D584">
        <v>712125</v>
      </c>
      <c r="E584" t="inlineStr">
        <is>
          <t xml:space="preserve">101.00</t>
        </is>
      </c>
      <c r="F584">
        <v>7050.7425742574</v>
      </c>
      <c r="G584">
        <f>IFERROR(INDEX(04_Area_Stats!$D$5:$D$999,MATCH(C584,04_Area_Stats!$A$5:$A$999,0)),"")</f>
      </c>
      <c r="H584">
        <f>IFERROR(ROUND(D584*(03_Assumptions!$B$7+03_Assumptions!$B$8),0),"")</f>
      </c>
      <c r="I584">
        <f>IFERROR(ROUND(E584*G584*03_Assumptions!$B$38-D584-H584,0),"")</f>
      </c>
      <c r="J584"/>
      <c r="K584">
        <f>IFERROR(D584+H584+IF(J584="",MAX(I584,0),J584),"")</f>
      </c>
      <c r="L584">
        <f>IFERROR(K584/E584,"")</f>
      </c>
      <c r="M584">
        <f>IFERROR(ROUND(E584*G584-K584,0),"")</f>
      </c>
      <c r="N584">
        <f>IFERROR(M584/K584,"")</f>
      </c>
      <c r="O584"/>
      <c r="P584"/>
      <c r="Q584"/>
      <c r="R584" t="inlineStr">
        <is>
          <t xml:space="preserve">3</t>
        </is>
      </c>
      <c r="S584" t="inlineStr">
        <is>
          <t xml:space="preserve">Y</t>
        </is>
      </c>
      <c r="T584" t="inlineStr">
        <is>
          <t xml:space="preserve">New build</t>
        </is>
      </c>
    </row>
    <row r="585">
      <c r="A585" t="inlineStr">
        <is>
          <t xml:space="preserve">IDL-112393600</t>
        </is>
      </c>
      <c r="B585" t="inlineStr">
        <is>
          <t xml:space="preserve">Flat / apartment in Avenida Fuengirola, El Higuerón, Fuengirola</t>
        </is>
      </c>
      <c r="C585" t="inlineStr">
        <is>
          <t xml:space="preserve">Fuengirola</t>
        </is>
      </c>
      <c r="D585">
        <v>295000</v>
      </c>
      <c r="E585" t="inlineStr">
        <is>
          <t xml:space="preserve">110.00</t>
        </is>
      </c>
      <c r="F585">
        <v>2681.8181818182</v>
      </c>
      <c r="G585">
        <f>IFERROR(INDEX(04_Area_Stats!$D$5:$D$999,MATCH(C585,04_Area_Stats!$A$5:$A$999,0)),"")</f>
      </c>
      <c r="H585">
        <f>IFERROR(ROUND(D585*(03_Assumptions!$B$7+03_Assumptions!$B$8),0),"")</f>
      </c>
      <c r="I585">
        <f>IFERROR(ROUND(E585*G585*03_Assumptions!$B$38-D585-H585,0),"")</f>
      </c>
      <c r="J585"/>
      <c r="K585">
        <f>IFERROR(D585+H585+IF(J585="",MAX(I585,0),J585),"")</f>
      </c>
      <c r="L585">
        <f>IFERROR(K585/E585,"")</f>
      </c>
      <c r="M585">
        <f>IFERROR(ROUND(E585*G585-K585,0),"")</f>
      </c>
      <c r="N585">
        <f>IFERROR(M585/K585,"")</f>
      </c>
      <c r="O585"/>
      <c r="P585"/>
      <c r="Q585"/>
      <c r="R585"/>
      <c r="S585" t="inlineStr">
        <is>
          <t xml:space="preserve">Y</t>
        </is>
      </c>
      <c r="T585"/>
    </row>
    <row r="586">
      <c r="A586" t="inlineStr">
        <is>
          <t xml:space="preserve">HTC-48661000002343</t>
        </is>
      </c>
      <c r="B586" t="inlineStr">
        <is>
          <t xml:space="preserve">Apartamento en Manolete-nva andalucia 13. Dúplex de ensueño en la costa vida de lujo cerca de puerto banú</t>
        </is>
      </c>
      <c r="C586" t="inlineStr">
        <is>
          <t xml:space="preserve">Marbella</t>
        </is>
      </c>
      <c r="D586">
        <v>545000</v>
      </c>
      <c r="E586" t="inlineStr">
        <is>
          <t xml:space="preserve">100.00</t>
        </is>
      </c>
      <c r="F586">
        <v>5450</v>
      </c>
      <c r="G586">
        <f>IFERROR(INDEX(04_Area_Stats!$D$5:$D$999,MATCH(C586,04_Area_Stats!$A$5:$A$999,0)),"")</f>
      </c>
      <c r="H586">
        <f>IFERROR(ROUND(D586*(03_Assumptions!$B$7+03_Assumptions!$B$8),0),"")</f>
      </c>
      <c r="I586">
        <f>IFERROR(ROUND(E586*G586*03_Assumptions!$B$38-D586-H586,0),"")</f>
      </c>
      <c r="J586"/>
      <c r="K586">
        <f>IFERROR(D586+H586+IF(J586="",MAX(I586,0),J586),"")</f>
      </c>
      <c r="L586">
        <f>IFERROR(K586/E586,"")</f>
      </c>
      <c r="M586">
        <f>IFERROR(ROUND(E586*G586-K586,0),"")</f>
      </c>
      <c r="N586">
        <f>IFERROR(M586/K586,"")</f>
      </c>
      <c r="O586"/>
      <c r="P586"/>
      <c r="Q586"/>
      <c r="R586"/>
      <c r="S586"/>
      <c r="T586"/>
    </row>
    <row r="587">
      <c r="A587" t="inlineStr">
        <is>
          <t xml:space="preserve">HTC-58812000000144</t>
        </is>
      </c>
      <c r="B587" t="inlineStr">
        <is>
          <t xml:space="preserve">Apartamento en Casco Antiguo. Este exclusivo complejo residencial está compuesto por 174 apart</t>
        </is>
      </c>
      <c r="C587" t="inlineStr">
        <is>
          <t xml:space="preserve">Marbella</t>
        </is>
      </c>
      <c r="D587">
        <v>450000</v>
      </c>
      <c r="E587" t="inlineStr">
        <is>
          <t xml:space="preserve">100.00</t>
        </is>
      </c>
      <c r="F587">
        <v>4500</v>
      </c>
      <c r="G587">
        <f>IFERROR(INDEX(04_Area_Stats!$D$5:$D$999,MATCH(C587,04_Area_Stats!$A$5:$A$999,0)),"")</f>
      </c>
      <c r="H587">
        <f>IFERROR(ROUND(D587*(03_Assumptions!$B$7+03_Assumptions!$B$8),0),"")</f>
      </c>
      <c r="I587">
        <f>IFERROR(ROUND(E587*G587*03_Assumptions!$B$38-D587-H587,0),"")</f>
      </c>
      <c r="J587"/>
      <c r="K587">
        <f>IFERROR(D587+H587+IF(J587="",MAX(I587,0),J587),"")</f>
      </c>
      <c r="L587">
        <f>IFERROR(K587/E587,"")</f>
      </c>
      <c r="M587">
        <f>IFERROR(ROUND(E587*G587-K587,0),"")</f>
      </c>
      <c r="N587">
        <f>IFERROR(M587/K587,"")</f>
      </c>
      <c r="O587"/>
      <c r="P587"/>
      <c r="Q587"/>
      <c r="R587"/>
      <c r="S587"/>
      <c r="T587"/>
    </row>
    <row r="588">
      <c r="A588" t="inlineStr">
        <is>
          <t xml:space="preserve">HTC-59665000000002</t>
        </is>
      </c>
      <c r="B588" t="inlineStr">
        <is>
          <t xml:space="preserve">Piso Travesia huerta de los cristales. A 100 metros de la playa muy centrico</t>
        </is>
      </c>
      <c r="C588" t="inlineStr">
        <is>
          <t xml:space="preserve">Marbella</t>
        </is>
      </c>
      <c r="D588">
        <v>340000</v>
      </c>
      <c r="E588" t="inlineStr">
        <is>
          <t xml:space="preserve">100.00</t>
        </is>
      </c>
      <c r="F588">
        <v>3400</v>
      </c>
      <c r="G588">
        <f>IFERROR(INDEX(04_Area_Stats!$D$5:$D$999,MATCH(C588,04_Area_Stats!$A$5:$A$999,0)),"")</f>
      </c>
      <c r="H588">
        <f>IFERROR(ROUND(D588*(03_Assumptions!$B$7+03_Assumptions!$B$8),0),"")</f>
      </c>
      <c r="I588">
        <f>IFERROR(ROUND(E588*G588*03_Assumptions!$B$38-D588-H588,0),"")</f>
      </c>
      <c r="J588"/>
      <c r="K588">
        <f>IFERROR(D588+H588+IF(J588="",MAX(I588,0),J588),"")</f>
      </c>
      <c r="L588">
        <f>IFERROR(K588/E588,"")</f>
      </c>
      <c r="M588">
        <f>IFERROR(ROUND(E588*G588-K588,0),"")</f>
      </c>
      <c r="N588">
        <f>IFERROR(M588/K588,"")</f>
      </c>
      <c r="O588"/>
      <c r="P588"/>
      <c r="Q588"/>
      <c r="R588"/>
      <c r="S588"/>
      <c r="T588"/>
    </row>
    <row r="589">
      <c r="A589" t="inlineStr">
        <is>
          <t xml:space="preserve">YAE-jht::real-estate::89339-112347395</t>
        </is>
      </c>
      <c r="B589" t="inlineStr">
        <is>
          <t xml:space="preserve">Piso en venta en calle El Pinar, Alto de los Monteros en Rio Real-Los Monteros en Marbella</t>
        </is>
      </c>
      <c r="C589" t="inlineStr">
        <is>
          <t xml:space="preserve">Marbella</t>
        </is>
      </c>
      <c r="D589">
        <v>398000</v>
      </c>
      <c r="E589" t="inlineStr">
        <is>
          <t xml:space="preserve">100.00</t>
        </is>
      </c>
      <c r="F589">
        <v>3980</v>
      </c>
      <c r="G589">
        <f>IFERROR(INDEX(04_Area_Stats!$D$5:$D$999,MATCH(C589,04_Area_Stats!$A$5:$A$999,0)),"")</f>
      </c>
      <c r="H589">
        <f>IFERROR(ROUND(D589*(03_Assumptions!$B$7+03_Assumptions!$B$8),0),"")</f>
      </c>
      <c r="I589">
        <f>IFERROR(ROUND(E589*G589*03_Assumptions!$B$38-D589-H589,0),"")</f>
      </c>
      <c r="J589"/>
      <c r="K589">
        <f>IFERROR(D589+H589+IF(J589="",MAX(I589,0),J589),"")</f>
      </c>
      <c r="L589">
        <f>IFERROR(K589/E589,"")</f>
      </c>
      <c r="M589">
        <f>IFERROR(ROUND(E589*G589-K589,0),"")</f>
      </c>
      <c r="N589">
        <f>IFERROR(M589/K589,"")</f>
      </c>
      <c r="O589"/>
      <c r="P589"/>
      <c r="Q589"/>
      <c r="R589"/>
      <c r="S589"/>
      <c r="T589"/>
    </row>
    <row r="590">
      <c r="A590" t="inlineStr">
        <is>
          <t xml:space="preserve">YAE-jht::real-estate::75646-promo-6-112392319</t>
        </is>
      </c>
      <c r="B590" t="inlineStr">
        <is>
          <t xml:space="preserve">Piso en venta, Rodeo Alto-Guadaiza-La Campana en Nueva Andalucía en Marbella</t>
        </is>
      </c>
      <c r="C590" t="inlineStr">
        <is>
          <t xml:space="preserve">Marbella</t>
        </is>
      </c>
      <c r="D590">
        <v>485000</v>
      </c>
      <c r="E590" t="inlineStr">
        <is>
          <t xml:space="preserve">100.00</t>
        </is>
      </c>
      <c r="F590">
        <v>4850</v>
      </c>
      <c r="G590">
        <f>IFERROR(INDEX(04_Area_Stats!$D$5:$D$999,MATCH(C590,04_Area_Stats!$A$5:$A$999,0)),"")</f>
      </c>
      <c r="H590">
        <f>IFERROR(ROUND(D590*(03_Assumptions!$B$7+03_Assumptions!$B$8),0),"")</f>
      </c>
      <c r="I590">
        <f>IFERROR(ROUND(E590*G590*03_Assumptions!$B$38-D590-H590,0),"")</f>
      </c>
      <c r="J590"/>
      <c r="K590">
        <f>IFERROR(D590+H590+IF(J590="",MAX(I590,0),J590),"")</f>
      </c>
      <c r="L590">
        <f>IFERROR(K590/E590,"")</f>
      </c>
      <c r="M590">
        <f>IFERROR(ROUND(E590*G590-K590,0),"")</f>
      </c>
      <c r="N590">
        <f>IFERROR(M590/K590,"")</f>
      </c>
      <c r="O590"/>
      <c r="P590"/>
      <c r="Q590"/>
      <c r="R590"/>
      <c r="S590" t="inlineStr">
        <is>
          <t xml:space="preserve">Y</t>
        </is>
      </c>
      <c r="T590" t="inlineStr">
        <is>
          <t xml:space="preserve">New build</t>
        </is>
      </c>
    </row>
    <row r="591">
      <c r="A591" t="inlineStr">
        <is>
          <t xml:space="preserve">IDL-112392319</t>
        </is>
      </c>
      <c r="B591" t="inlineStr">
        <is>
          <t xml:space="preserve">Flat / apartment in Rodeo Alto-Guadaiza-La Campana, Marbella</t>
        </is>
      </c>
      <c r="C591" t="inlineStr">
        <is>
          <t xml:space="preserve">Marbella</t>
        </is>
      </c>
      <c r="D591">
        <v>485000</v>
      </c>
      <c r="E591" t="inlineStr">
        <is>
          <t xml:space="preserve">100.00</t>
        </is>
      </c>
      <c r="F591">
        <v>4850</v>
      </c>
      <c r="G591">
        <f>IFERROR(INDEX(04_Area_Stats!$D$5:$D$999,MATCH(C591,04_Area_Stats!$A$5:$A$999,0)),"")</f>
      </c>
      <c r="H591">
        <f>IFERROR(ROUND(D591*(03_Assumptions!$B$7+03_Assumptions!$B$8),0),"")</f>
      </c>
      <c r="I591">
        <f>IFERROR(ROUND(E591*G591*03_Assumptions!$B$38-D591-H591,0),"")</f>
      </c>
      <c r="J591"/>
      <c r="K591">
        <f>IFERROR(D591+H591+IF(J591="",MAX(I591,0),J591),"")</f>
      </c>
      <c r="L591">
        <f>IFERROR(K591/E591,"")</f>
      </c>
      <c r="M591">
        <f>IFERROR(ROUND(E591*G591-K591,0),"")</f>
      </c>
      <c r="N591">
        <f>IFERROR(M591/K591,"")</f>
      </c>
      <c r="O591"/>
      <c r="P591"/>
      <c r="Q591"/>
      <c r="R591" t="inlineStr">
        <is>
          <t xml:space="preserve">4</t>
        </is>
      </c>
      <c r="S591" t="inlineStr">
        <is>
          <t xml:space="preserve">Y</t>
        </is>
      </c>
      <c r="T591" t="inlineStr">
        <is>
          <t xml:space="preserve">New build</t>
        </is>
      </c>
    </row>
    <row r="592">
      <c r="A592" t="inlineStr">
        <is>
          <t xml:space="preserve">FTC-189410747</t>
        </is>
      </c>
      <c r="B592" t="inlineStr">
        <is>
          <t xml:space="preserve">Apartamento en Calle Triguero, 16, Los Pacos</t>
        </is>
      </c>
      <c r="C592" t="inlineStr">
        <is>
          <t xml:space="preserve">Fuengirola</t>
        </is>
      </c>
      <c r="D592">
        <v>385000</v>
      </c>
      <c r="E592" t="inlineStr">
        <is>
          <t xml:space="preserve">109.00</t>
        </is>
      </c>
      <c r="F592">
        <v>3532.1100917431</v>
      </c>
      <c r="G592">
        <f>IFERROR(INDEX(04_Area_Stats!$D$5:$D$999,MATCH(C592,04_Area_Stats!$A$5:$A$999,0)),"")</f>
      </c>
      <c r="H592">
        <f>IFERROR(ROUND(D592*(03_Assumptions!$B$7+03_Assumptions!$B$8),0),"")</f>
      </c>
      <c r="I592">
        <f>IFERROR(ROUND(E592*G592*03_Assumptions!$B$38-D592-H592,0),"")</f>
      </c>
      <c r="J592"/>
      <c r="K592">
        <f>IFERROR(D592+H592+IF(J592="",MAX(I592,0),J592),"")</f>
      </c>
      <c r="L592">
        <f>IFERROR(K592/E592,"")</f>
      </c>
      <c r="M592">
        <f>IFERROR(ROUND(E592*G592-K592,0),"")</f>
      </c>
      <c r="N592">
        <f>IFERROR(M592/K592,"")</f>
      </c>
      <c r="O592"/>
      <c r="P592"/>
      <c r="Q592"/>
      <c r="R592"/>
      <c r="S592" t="inlineStr">
        <is>
          <t xml:space="preserve">Y</t>
        </is>
      </c>
      <c r="T592"/>
    </row>
    <row r="593">
      <c r="A593" t="inlineStr">
        <is>
          <t xml:space="preserve">HTC-58812000000150</t>
        </is>
      </c>
      <c r="B593" t="inlineStr">
        <is>
          <t xml:space="preserve">Apartamento en Casco Antiguo. Apartamentos modernos con vistas en marbella</t>
        </is>
      </c>
      <c r="C593" t="inlineStr">
        <is>
          <t xml:space="preserve">Marbella</t>
        </is>
      </c>
      <c r="D593">
        <v>350000</v>
      </c>
      <c r="E593" t="inlineStr">
        <is>
          <t xml:space="preserve">99.00</t>
        </is>
      </c>
      <c r="F593">
        <v>3535.3535353535</v>
      </c>
      <c r="G593">
        <f>IFERROR(INDEX(04_Area_Stats!$D$5:$D$999,MATCH(C593,04_Area_Stats!$A$5:$A$999,0)),"")</f>
      </c>
      <c r="H593">
        <f>IFERROR(ROUND(D593*(03_Assumptions!$B$7+03_Assumptions!$B$8),0),"")</f>
      </c>
      <c r="I593">
        <f>IFERROR(ROUND(E593*G593*03_Assumptions!$B$38-D593-H593,0),"")</f>
      </c>
      <c r="J593"/>
      <c r="K593">
        <f>IFERROR(D593+H593+IF(J593="",MAX(I593,0),J593),"")</f>
      </c>
      <c r="L593">
        <f>IFERROR(K593/E593,"")</f>
      </c>
      <c r="M593">
        <f>IFERROR(ROUND(E593*G593-K593,0),"")</f>
      </c>
      <c r="N593">
        <f>IFERROR(M593/K593,"")</f>
      </c>
      <c r="O593"/>
      <c r="P593"/>
      <c r="Q593"/>
      <c r="R593"/>
      <c r="S593"/>
      <c r="T593"/>
    </row>
    <row r="594">
      <c r="A594" t="inlineStr">
        <is>
          <t xml:space="preserve">HTC-22048000009264</t>
        </is>
      </c>
      <c r="B594" t="inlineStr">
        <is>
          <t xml:space="preserve">Apartamento en Nueva Andalucía centro. Fabuloso nuevo apartamentos de 2, 3 y 4 dormitorios en nueva and</t>
        </is>
      </c>
      <c r="C594" t="inlineStr">
        <is>
          <t xml:space="preserve">Marbella</t>
        </is>
      </c>
      <c r="D594">
        <v>455000</v>
      </c>
      <c r="E594" t="inlineStr">
        <is>
          <t xml:space="preserve">99.00</t>
        </is>
      </c>
      <c r="F594">
        <v>4595.9595959596</v>
      </c>
      <c r="G594">
        <f>IFERROR(INDEX(04_Area_Stats!$D$5:$D$999,MATCH(C594,04_Area_Stats!$A$5:$A$999,0)),"")</f>
      </c>
      <c r="H594">
        <f>IFERROR(ROUND(D594*(03_Assumptions!$B$7+03_Assumptions!$B$8),0),"")</f>
      </c>
      <c r="I594">
        <f>IFERROR(ROUND(E594*G594*03_Assumptions!$B$38-D594-H594,0),"")</f>
      </c>
      <c r="J594"/>
      <c r="K594">
        <f>IFERROR(D594+H594+IF(J594="",MAX(I594,0),J594),"")</f>
      </c>
      <c r="L594">
        <f>IFERROR(K594/E594,"")</f>
      </c>
      <c r="M594">
        <f>IFERROR(ROUND(E594*G594-K594,0),"")</f>
      </c>
      <c r="N594">
        <f>IFERROR(M594/K594,"")</f>
      </c>
      <c r="O594"/>
      <c r="P594"/>
      <c r="Q594"/>
      <c r="R594"/>
      <c r="S594"/>
      <c r="T594"/>
    </row>
    <row r="595">
      <c r="A595" t="inlineStr">
        <is>
          <t xml:space="preserve">HTC-37172000000641</t>
        </is>
      </c>
      <c r="B595" t="inlineStr">
        <is>
          <t xml:space="preserve">Apartamento en Calle rio danubio, marbella, spain. Precioso piso de 2 dormitorios en lorcrimar ii nueva andalucía,</t>
        </is>
      </c>
      <c r="C595" t="inlineStr">
        <is>
          <t xml:space="preserve">Marbella</t>
        </is>
      </c>
      <c r="D595">
        <v>375000</v>
      </c>
      <c r="E595" t="inlineStr">
        <is>
          <t xml:space="preserve">98.00</t>
        </is>
      </c>
      <c r="F595">
        <v>3826.5306122449</v>
      </c>
      <c r="G595">
        <f>IFERROR(INDEX(04_Area_Stats!$D$5:$D$999,MATCH(C595,04_Area_Stats!$A$5:$A$999,0)),"")</f>
      </c>
      <c r="H595">
        <f>IFERROR(ROUND(D595*(03_Assumptions!$B$7+03_Assumptions!$B$8),0),"")</f>
      </c>
      <c r="I595">
        <f>IFERROR(ROUND(E595*G595*03_Assumptions!$B$38-D595-H595,0),"")</f>
      </c>
      <c r="J595"/>
      <c r="K595">
        <f>IFERROR(D595+H595+IF(J595="",MAX(I595,0),J595),"")</f>
      </c>
      <c r="L595">
        <f>IFERROR(K595/E595,"")</f>
      </c>
      <c r="M595">
        <f>IFERROR(ROUND(E595*G595-K595,0),"")</f>
      </c>
      <c r="N595">
        <f>IFERROR(M595/K595,"")</f>
      </c>
      <c r="O595"/>
      <c r="P595"/>
      <c r="Q595"/>
      <c r="R595"/>
      <c r="S595"/>
      <c r="T595"/>
    </row>
    <row r="596">
      <c r="A596" t="inlineStr">
        <is>
          <t xml:space="preserve">YAE-jht::real-estate::42200-112319042</t>
        </is>
      </c>
      <c r="B596" t="inlineStr">
        <is>
          <t xml:space="preserve">Piso en venta en calle Príncipe Alfonso de Hohenlohe, Las Lomas de Río Verde en Nagüeles-Milla de Oro en Marbella</t>
        </is>
      </c>
      <c r="C596" t="inlineStr">
        <is>
          <t xml:space="preserve">Marbella</t>
        </is>
      </c>
      <c r="D596">
        <v>679000</v>
      </c>
      <c r="E596" t="inlineStr">
        <is>
          <t xml:space="preserve">98.00</t>
        </is>
      </c>
      <c r="F596">
        <v>6928.5714285714</v>
      </c>
      <c r="G596">
        <f>IFERROR(INDEX(04_Area_Stats!$D$5:$D$999,MATCH(C596,04_Area_Stats!$A$5:$A$999,0)),"")</f>
      </c>
      <c r="H596">
        <f>IFERROR(ROUND(D596*(03_Assumptions!$B$7+03_Assumptions!$B$8),0),"")</f>
      </c>
      <c r="I596">
        <f>IFERROR(ROUND(E596*G596*03_Assumptions!$B$38-D596-H596,0),"")</f>
      </c>
      <c r="J596"/>
      <c r="K596">
        <f>IFERROR(D596+H596+IF(J596="",MAX(I596,0),J596),"")</f>
      </c>
      <c r="L596">
        <f>IFERROR(K596/E596,"")</f>
      </c>
      <c r="M596">
        <f>IFERROR(ROUND(E596*G596-K596,0),"")</f>
      </c>
      <c r="N596">
        <f>IFERROR(M596/K596,"")</f>
      </c>
      <c r="O596"/>
      <c r="P596"/>
      <c r="Q596"/>
      <c r="R596" t="inlineStr">
        <is>
          <t xml:space="preserve">2</t>
        </is>
      </c>
      <c r="S596"/>
      <c r="T596"/>
    </row>
    <row r="597">
      <c r="A597" t="inlineStr">
        <is>
          <t xml:space="preserve">YAE-jht::real-estate::80715-112366082</t>
        </is>
      </c>
      <c r="B597" t="inlineStr">
        <is>
          <t xml:space="preserve">Piso en venta en calle Conjunto la Dama de Noche, La Dama de Noche-La Alzambra en Nueva Andalucía en Marbella</t>
        </is>
      </c>
      <c r="C597" t="inlineStr">
        <is>
          <t xml:space="preserve">Marbella</t>
        </is>
      </c>
      <c r="D597">
        <v>475000</v>
      </c>
      <c r="E597" t="inlineStr">
        <is>
          <t xml:space="preserve">98.00</t>
        </is>
      </c>
      <c r="F597">
        <v>4846.9387755102</v>
      </c>
      <c r="G597">
        <f>IFERROR(INDEX(04_Area_Stats!$D$5:$D$999,MATCH(C597,04_Area_Stats!$A$5:$A$999,0)),"")</f>
      </c>
      <c r="H597">
        <f>IFERROR(ROUND(D597*(03_Assumptions!$B$7+03_Assumptions!$B$8),0),"")</f>
      </c>
      <c r="I597">
        <f>IFERROR(ROUND(E597*G597*03_Assumptions!$B$38-D597-H597,0),"")</f>
      </c>
      <c r="J597"/>
      <c r="K597">
        <f>IFERROR(D597+H597+IF(J597="",MAX(I597,0),J597),"")</f>
      </c>
      <c r="L597">
        <f>IFERROR(K597/E597,"")</f>
      </c>
      <c r="M597">
        <f>IFERROR(ROUND(E597*G597-K597,0),"")</f>
      </c>
      <c r="N597">
        <f>IFERROR(M597/K597,"")</f>
      </c>
      <c r="O597"/>
      <c r="P597"/>
      <c r="Q597"/>
      <c r="R597"/>
      <c r="S597"/>
      <c r="T597" t="inlineStr">
        <is>
          <t xml:space="preserve">Good</t>
        </is>
      </c>
    </row>
    <row r="598">
      <c r="A598" t="inlineStr">
        <is>
          <t xml:space="preserve">YAE-jht::real-estate::42612-112321812</t>
        </is>
      </c>
      <c r="B598" t="inlineStr">
        <is>
          <t xml:space="preserve">Piso en venta, La Carolina-Guadalpín en Nagüeles-Milla de Oro en Marbella</t>
        </is>
      </c>
      <c r="C598" t="inlineStr">
        <is>
          <t xml:space="preserve">Marbella</t>
        </is>
      </c>
      <c r="D598">
        <v>679000</v>
      </c>
      <c r="E598" t="inlineStr">
        <is>
          <t xml:space="preserve">98.00</t>
        </is>
      </c>
      <c r="F598">
        <v>6928.5714285714</v>
      </c>
      <c r="G598">
        <f>IFERROR(INDEX(04_Area_Stats!$D$5:$D$999,MATCH(C598,04_Area_Stats!$A$5:$A$999,0)),"")</f>
      </c>
      <c r="H598">
        <f>IFERROR(ROUND(D598*(03_Assumptions!$B$7+03_Assumptions!$B$8),0),"")</f>
      </c>
      <c r="I598">
        <f>IFERROR(ROUND(E598*G598*03_Assumptions!$B$38-D598-H598,0),"")</f>
      </c>
      <c r="J598"/>
      <c r="K598">
        <f>IFERROR(D598+H598+IF(J598="",MAX(I598,0),J598),"")</f>
      </c>
      <c r="L598">
        <f>IFERROR(K598/E598,"")</f>
      </c>
      <c r="M598">
        <f>IFERROR(ROUND(E598*G598-K598,0),"")</f>
      </c>
      <c r="N598">
        <f>IFERROR(M598/K598,"")</f>
      </c>
      <c r="O598"/>
      <c r="P598"/>
      <c r="Q598"/>
      <c r="R598" t="inlineStr">
        <is>
          <t xml:space="preserve">2</t>
        </is>
      </c>
      <c r="S598" t="inlineStr">
        <is>
          <t xml:space="preserve">Y</t>
        </is>
      </c>
      <c r="T598"/>
    </row>
    <row r="599">
      <c r="A599" t="inlineStr">
        <is>
          <t xml:space="preserve">IDL-112399061</t>
        </is>
      </c>
      <c r="B599" t="inlineStr">
        <is>
          <t xml:space="preserve">Flat / apartment in Calle Jacinto Benavente, Zona Puerto Deportivo, Fuengirola</t>
        </is>
      </c>
      <c r="C599" t="inlineStr">
        <is>
          <t xml:space="preserve">Fuengirola</t>
        </is>
      </c>
      <c r="D599">
        <v>395000</v>
      </c>
      <c r="E599" t="inlineStr">
        <is>
          <t xml:space="preserve">106.00</t>
        </is>
      </c>
      <c r="F599">
        <v>3726.4150943396</v>
      </c>
      <c r="G599">
        <f>IFERROR(INDEX(04_Area_Stats!$D$5:$D$999,MATCH(C599,04_Area_Stats!$A$5:$A$999,0)),"")</f>
      </c>
      <c r="H599">
        <f>IFERROR(ROUND(D599*(03_Assumptions!$B$7+03_Assumptions!$B$8),0),"")</f>
      </c>
      <c r="I599">
        <f>IFERROR(ROUND(E599*G599*03_Assumptions!$B$38-D599-H599,0),"")</f>
      </c>
      <c r="J599"/>
      <c r="K599">
        <f>IFERROR(D599+H599+IF(J599="",MAX(I599,0),J599),"")</f>
      </c>
      <c r="L599">
        <f>IFERROR(K599/E599,"")</f>
      </c>
      <c r="M599">
        <f>IFERROR(ROUND(E599*G599-K599,0),"")</f>
      </c>
      <c r="N599">
        <f>IFERROR(M599/K599,"")</f>
      </c>
      <c r="O599"/>
      <c r="P599"/>
      <c r="Q599"/>
      <c r="R599" t="inlineStr">
        <is>
          <t xml:space="preserve">1</t>
        </is>
      </c>
      <c r="S599" t="inlineStr">
        <is>
          <t xml:space="preserve">Y</t>
        </is>
      </c>
      <c r="T599"/>
    </row>
    <row r="600">
      <c r="A600" t="inlineStr">
        <is>
          <t xml:space="preserve">HTC-37990000002588</t>
        </is>
      </c>
      <c r="B600" t="inlineStr">
        <is>
          <t xml:space="preserve">Apartamento en Mistral (sp) 1</t>
        </is>
      </c>
      <c r="C600" t="inlineStr">
        <is>
          <t xml:space="preserve">Marbella</t>
        </is>
      </c>
      <c r="D600">
        <v>408000</v>
      </c>
      <c r="E600" t="inlineStr">
        <is>
          <t xml:space="preserve">97.00</t>
        </is>
      </c>
      <c r="F600">
        <v>4206.1855670103</v>
      </c>
      <c r="G600">
        <f>IFERROR(INDEX(04_Area_Stats!$D$5:$D$999,MATCH(C600,04_Area_Stats!$A$5:$A$999,0)),"")</f>
      </c>
      <c r="H600">
        <f>IFERROR(ROUND(D600*(03_Assumptions!$B$7+03_Assumptions!$B$8),0),"")</f>
      </c>
      <c r="I600">
        <f>IFERROR(ROUND(E600*G600*03_Assumptions!$B$38-D600-H600,0),"")</f>
      </c>
      <c r="J600"/>
      <c r="K600">
        <f>IFERROR(D600+H600+IF(J600="",MAX(I600,0),J600),"")</f>
      </c>
      <c r="L600">
        <f>IFERROR(K600/E600,"")</f>
      </c>
      <c r="M600">
        <f>IFERROR(ROUND(E600*G600-K600,0),"")</f>
      </c>
      <c r="N600">
        <f>IFERROR(M600/K600,"")</f>
      </c>
      <c r="O600"/>
      <c r="P600"/>
      <c r="Q600"/>
      <c r="R600"/>
      <c r="S600"/>
      <c r="T600"/>
    </row>
    <row r="601">
      <c r="A601" t="inlineStr">
        <is>
          <t xml:space="preserve">YAE-jht::real-estate::93151-112390535</t>
        </is>
      </c>
      <c r="B601" t="inlineStr">
        <is>
          <t xml:space="preserve">Piso en venta, Nueva Andalucía en Nueva Andalucía en Marbella</t>
        </is>
      </c>
      <c r="C601" t="inlineStr">
        <is>
          <t xml:space="preserve">Marbella</t>
        </is>
      </c>
      <c r="D601">
        <v>585000</v>
      </c>
      <c r="E601" t="inlineStr">
        <is>
          <t xml:space="preserve">97.00</t>
        </is>
      </c>
      <c r="F601">
        <v>6030.9278350515</v>
      </c>
      <c r="G601">
        <f>IFERROR(INDEX(04_Area_Stats!$D$5:$D$999,MATCH(C601,04_Area_Stats!$A$5:$A$999,0)),"")</f>
      </c>
      <c r="H601">
        <f>IFERROR(ROUND(D601*(03_Assumptions!$B$7+03_Assumptions!$B$8),0),"")</f>
      </c>
      <c r="I601">
        <f>IFERROR(ROUND(E601*G601*03_Assumptions!$B$38-D601-H601,0),"")</f>
      </c>
      <c r="J601"/>
      <c r="K601">
        <f>IFERROR(D601+H601+IF(J601="",MAX(I601,0),J601),"")</f>
      </c>
      <c r="L601">
        <f>IFERROR(K601/E601,"")</f>
      </c>
      <c r="M601">
        <f>IFERROR(ROUND(E601*G601-K601,0),"")</f>
      </c>
      <c r="N601">
        <f>IFERROR(M601/K601,"")</f>
      </c>
      <c r="O601" t="inlineStr">
        <is>
          <t xml:space="preserve">COSMETIC</t>
        </is>
      </c>
      <c r="P601"/>
      <c r="Q601"/>
      <c r="R601"/>
      <c r="S601" t="inlineStr">
        <is>
          <t xml:space="preserve">Y</t>
        </is>
      </c>
      <c r="T601" t="inlineStr">
        <is>
          <t xml:space="preserve">Renovated</t>
        </is>
      </c>
    </row>
    <row r="602">
      <c r="A602" t="inlineStr">
        <is>
          <t xml:space="preserve">YAE-jht::real-estate::57053-112333624</t>
        </is>
      </c>
      <c r="B602" t="inlineStr">
        <is>
          <t xml:space="preserve">Piso en venta, Nueva Andalucía en Nueva Andalucía en Marbella</t>
        </is>
      </c>
      <c r="C602" t="inlineStr">
        <is>
          <t xml:space="preserve">Marbella</t>
        </is>
      </c>
      <c r="D602">
        <v>530000</v>
      </c>
      <c r="E602" t="inlineStr">
        <is>
          <t xml:space="preserve">97.00</t>
        </is>
      </c>
      <c r="F602">
        <v>5463.9175257732</v>
      </c>
      <c r="G602">
        <f>IFERROR(INDEX(04_Area_Stats!$D$5:$D$999,MATCH(C602,04_Area_Stats!$A$5:$A$999,0)),"")</f>
      </c>
      <c r="H602">
        <f>IFERROR(ROUND(D602*(03_Assumptions!$B$7+03_Assumptions!$B$8),0),"")</f>
      </c>
      <c r="I602">
        <f>IFERROR(ROUND(E602*G602*03_Assumptions!$B$38-D602-H602,0),"")</f>
      </c>
      <c r="J602"/>
      <c r="K602">
        <f>IFERROR(D602+H602+IF(J602="",MAX(I602,0),J602),"")</f>
      </c>
      <c r="L602">
        <f>IFERROR(K602/E602,"")</f>
      </c>
      <c r="M602">
        <f>IFERROR(ROUND(E602*G602-K602,0),"")</f>
      </c>
      <c r="N602">
        <f>IFERROR(M602/K602,"")</f>
      </c>
      <c r="O602"/>
      <c r="P602"/>
      <c r="Q602"/>
      <c r="R602" t="inlineStr">
        <is>
          <t xml:space="preserve">Ground floor</t>
        </is>
      </c>
      <c r="S602"/>
      <c r="T602"/>
    </row>
    <row r="603">
      <c r="A603" t="inlineStr">
        <is>
          <t xml:space="preserve">IDL-109050404</t>
        </is>
      </c>
      <c r="B603" t="inlineStr">
        <is>
          <t xml:space="preserve">Flat / apartment in Marítimo Rey de España, Las Gaviotas, Fuengirola</t>
        </is>
      </c>
      <c r="C603" t="inlineStr">
        <is>
          <t xml:space="preserve">Fuengirola</t>
        </is>
      </c>
      <c r="D603">
        <v>570000</v>
      </c>
      <c r="E603" t="inlineStr">
        <is>
          <t xml:space="preserve">105.00</t>
        </is>
      </c>
      <c r="F603">
        <v>5428.5714285714</v>
      </c>
      <c r="G603">
        <f>IFERROR(INDEX(04_Area_Stats!$D$5:$D$999,MATCH(C603,04_Area_Stats!$A$5:$A$999,0)),"")</f>
      </c>
      <c r="H603">
        <f>IFERROR(ROUND(D603*(03_Assumptions!$B$7+03_Assumptions!$B$8),0),"")</f>
      </c>
      <c r="I603">
        <f>IFERROR(ROUND(E603*G603*03_Assumptions!$B$38-D603-H603,0),"")</f>
      </c>
      <c r="J603"/>
      <c r="K603">
        <f>IFERROR(D603+H603+IF(J603="",MAX(I603,0),J603),"")</f>
      </c>
      <c r="L603">
        <f>IFERROR(K603/E603,"")</f>
      </c>
      <c r="M603">
        <f>IFERROR(ROUND(E603*G603-K603,0),"")</f>
      </c>
      <c r="N603">
        <f>IFERROR(M603/K603,"")</f>
      </c>
      <c r="O603"/>
      <c r="P603"/>
      <c r="Q603"/>
      <c r="R603" t="inlineStr">
        <is>
          <t xml:space="preserve">3</t>
        </is>
      </c>
      <c r="S603" t="inlineStr">
        <is>
          <t xml:space="preserve">Y</t>
        </is>
      </c>
      <c r="T603"/>
    </row>
    <row r="604">
      <c r="A604" t="inlineStr">
        <is>
          <t xml:space="preserve">FTC-188995020</t>
        </is>
      </c>
      <c r="B604" t="inlineStr">
        <is>
          <t xml:space="preserve">Piso con terraza en Puerto Banús</t>
        </is>
      </c>
      <c r="C604" t="inlineStr">
        <is>
          <t xml:space="preserve">Marbella</t>
        </is>
      </c>
      <c r="D604">
        <v>590000</v>
      </c>
      <c r="E604" t="inlineStr">
        <is>
          <t xml:space="preserve">96.00</t>
        </is>
      </c>
      <c r="F604">
        <v>6145.8333333333</v>
      </c>
      <c r="G604">
        <f>IFERROR(INDEX(04_Area_Stats!$D$5:$D$999,MATCH(C604,04_Area_Stats!$A$5:$A$999,0)),"")</f>
      </c>
      <c r="H604">
        <f>IFERROR(ROUND(D604*(03_Assumptions!$B$7+03_Assumptions!$B$8),0),"")</f>
      </c>
      <c r="I604">
        <f>IFERROR(ROUND(E604*G604*03_Assumptions!$B$38-D604-H604,0),"")</f>
      </c>
      <c r="J604"/>
      <c r="K604">
        <f>IFERROR(D604+H604+IF(J604="",MAX(I604,0),J604),"")</f>
      </c>
      <c r="L604">
        <f>IFERROR(K604/E604,"")</f>
      </c>
      <c r="M604">
        <f>IFERROR(ROUND(E604*G604-K604,0),"")</f>
      </c>
      <c r="N604">
        <f>IFERROR(M604/K604,"")</f>
      </c>
      <c r="O604"/>
      <c r="P604"/>
      <c r="Q604"/>
      <c r="R604"/>
      <c r="S604" t="inlineStr">
        <is>
          <t xml:space="preserve">Y</t>
        </is>
      </c>
      <c r="T604"/>
    </row>
    <row r="605">
      <c r="A605" t="inlineStr">
        <is>
          <t xml:space="preserve">HTC-49302000000084</t>
        </is>
      </c>
      <c r="B605" t="inlineStr">
        <is>
          <t xml:space="preserve">Piso en Calle río elba 3. ? ubicación, estilo y calidad de vida en el corazón de marbella</t>
        </is>
      </c>
      <c r="C605" t="inlineStr">
        <is>
          <t xml:space="preserve">Marbella</t>
        </is>
      </c>
      <c r="D605">
        <v>385000</v>
      </c>
      <c r="E605" t="inlineStr">
        <is>
          <t xml:space="preserve">96.00</t>
        </is>
      </c>
      <c r="F605">
        <v>4010.4166666667</v>
      </c>
      <c r="G605">
        <f>IFERROR(INDEX(04_Area_Stats!$D$5:$D$999,MATCH(C605,04_Area_Stats!$A$5:$A$999,0)),"")</f>
      </c>
      <c r="H605">
        <f>IFERROR(ROUND(D605*(03_Assumptions!$B$7+03_Assumptions!$B$8),0),"")</f>
      </c>
      <c r="I605">
        <f>IFERROR(ROUND(E605*G605*03_Assumptions!$B$38-D605-H605,0),"")</f>
      </c>
      <c r="J605"/>
      <c r="K605">
        <f>IFERROR(D605+H605+IF(J605="",MAX(I605,0),J605),"")</f>
      </c>
      <c r="L605">
        <f>IFERROR(K605/E605,"")</f>
      </c>
      <c r="M605">
        <f>IFERROR(ROUND(E605*G605-K605,0),"")</f>
      </c>
      <c r="N605">
        <f>IFERROR(M605/K605,"")</f>
      </c>
      <c r="O605"/>
      <c r="P605"/>
      <c r="Q605"/>
      <c r="R605"/>
      <c r="S605"/>
      <c r="T605"/>
    </row>
    <row r="606">
      <c r="A606" t="inlineStr">
        <is>
          <t xml:space="preserve">HTC-33091000013891</t>
        </is>
      </c>
      <c r="B606" t="inlineStr">
        <is>
          <t xml:space="preserve">Piso en Puerto Banús. Piso en venta en puerto banús jardines del puerto, 2 dormitorio</t>
        </is>
      </c>
      <c r="C606" t="inlineStr">
        <is>
          <t xml:space="preserve">Marbella</t>
        </is>
      </c>
      <c r="D606">
        <v>590000</v>
      </c>
      <c r="E606" t="inlineStr">
        <is>
          <t xml:space="preserve">96.00</t>
        </is>
      </c>
      <c r="F606">
        <v>6145.8333333333</v>
      </c>
      <c r="G606">
        <f>IFERROR(INDEX(04_Area_Stats!$D$5:$D$999,MATCH(C606,04_Area_Stats!$A$5:$A$999,0)),"")</f>
      </c>
      <c r="H606">
        <f>IFERROR(ROUND(D606*(03_Assumptions!$B$7+03_Assumptions!$B$8),0),"")</f>
      </c>
      <c r="I606">
        <f>IFERROR(ROUND(E606*G606*03_Assumptions!$B$38-D606-H606,0),"")</f>
      </c>
      <c r="J606"/>
      <c r="K606">
        <f>IFERROR(D606+H606+IF(J606="",MAX(I606,0),J606),"")</f>
      </c>
      <c r="L606">
        <f>IFERROR(K606/E606,"")</f>
      </c>
      <c r="M606">
        <f>IFERROR(ROUND(E606*G606-K606,0),"")</f>
      </c>
      <c r="N606">
        <f>IFERROR(M606/K606,"")</f>
      </c>
      <c r="O606"/>
      <c r="P606"/>
      <c r="Q606"/>
      <c r="R606"/>
      <c r="S606"/>
      <c r="T606"/>
    </row>
    <row r="607">
      <c r="A607" t="inlineStr">
        <is>
          <t xml:space="preserve">HTC-50569000000757</t>
        </is>
      </c>
      <c r="B607" t="inlineStr">
        <is>
          <t xml:space="preserve">Ático en Elviria. Hermoso reformado, orientado al sur del este ático de tres dormi</t>
        </is>
      </c>
      <c r="C607" t="inlineStr">
        <is>
          <t xml:space="preserve">Marbella</t>
        </is>
      </c>
      <c r="D607">
        <v>355000</v>
      </c>
      <c r="E607" t="inlineStr">
        <is>
          <t xml:space="preserve">96.00</t>
        </is>
      </c>
      <c r="F607">
        <v>3697.9166666667</v>
      </c>
      <c r="G607">
        <f>IFERROR(INDEX(04_Area_Stats!$D$5:$D$999,MATCH(C607,04_Area_Stats!$A$5:$A$999,0)),"")</f>
      </c>
      <c r="H607">
        <f>IFERROR(ROUND(D607*(03_Assumptions!$B$7+03_Assumptions!$B$8),0),"")</f>
      </c>
      <c r="I607">
        <f>IFERROR(ROUND(E607*G607*03_Assumptions!$B$38-D607-H607,0),"")</f>
      </c>
      <c r="J607"/>
      <c r="K607">
        <f>IFERROR(D607+H607+IF(J607="",MAX(I607,0),J607),"")</f>
      </c>
      <c r="L607">
        <f>IFERROR(K607/E607,"")</f>
      </c>
      <c r="M607">
        <f>IFERROR(ROUND(E607*G607-K607,0),"")</f>
      </c>
      <c r="N607">
        <f>IFERROR(M607/K607,"")</f>
      </c>
      <c r="O607"/>
      <c r="P607"/>
      <c r="Q607"/>
      <c r="R607"/>
      <c r="S607"/>
      <c r="T607" t="inlineStr">
        <is>
          <t xml:space="preserve">Renovated</t>
        </is>
      </c>
    </row>
    <row r="608">
      <c r="A608" t="inlineStr">
        <is>
          <t xml:space="preserve">YAE-jht::real-estate::75646-promo-6-112392304</t>
        </is>
      </c>
      <c r="B608" t="inlineStr">
        <is>
          <t xml:space="preserve">Piso en venta, Rodeo Alto-Guadaiza-La Campana en Nueva Andalucía en Marbella</t>
        </is>
      </c>
      <c r="C608" t="inlineStr">
        <is>
          <t xml:space="preserve">Marbella</t>
        </is>
      </c>
      <c r="D608">
        <v>455000</v>
      </c>
      <c r="E608" t="inlineStr">
        <is>
          <t xml:space="preserve">96.00</t>
        </is>
      </c>
      <c r="F608">
        <v>4739.5833333333</v>
      </c>
      <c r="G608">
        <f>IFERROR(INDEX(04_Area_Stats!$D$5:$D$999,MATCH(C608,04_Area_Stats!$A$5:$A$999,0)),"")</f>
      </c>
      <c r="H608">
        <f>IFERROR(ROUND(D608*(03_Assumptions!$B$7+03_Assumptions!$B$8),0),"")</f>
      </c>
      <c r="I608">
        <f>IFERROR(ROUND(E608*G608*03_Assumptions!$B$38-D608-H608,0),"")</f>
      </c>
      <c r="J608"/>
      <c r="K608">
        <f>IFERROR(D608+H608+IF(J608="",MAX(I608,0),J608),"")</f>
      </c>
      <c r="L608">
        <f>IFERROR(K608/E608,"")</f>
      </c>
      <c r="M608">
        <f>IFERROR(ROUND(E608*G608-K608,0),"")</f>
      </c>
      <c r="N608">
        <f>IFERROR(M608/K608,"")</f>
      </c>
      <c r="O608"/>
      <c r="P608"/>
      <c r="Q608"/>
      <c r="R608"/>
      <c r="S608" t="inlineStr">
        <is>
          <t xml:space="preserve">Y</t>
        </is>
      </c>
      <c r="T608" t="inlineStr">
        <is>
          <t xml:space="preserve">New build</t>
        </is>
      </c>
    </row>
    <row r="609">
      <c r="A609" t="inlineStr">
        <is>
          <t xml:space="preserve">YAE-jht::real-estate::75646-promo-6-112392320</t>
        </is>
      </c>
      <c r="B609" t="inlineStr">
        <is>
          <t xml:space="preserve">Piso en venta, Rodeo Alto-Guadaiza-La Campana en Nueva Andalucía en Marbella</t>
        </is>
      </c>
      <c r="C609" t="inlineStr">
        <is>
          <t xml:space="preserve">Marbella</t>
        </is>
      </c>
      <c r="D609">
        <v>565000</v>
      </c>
      <c r="E609" t="inlineStr">
        <is>
          <t xml:space="preserve">96.00</t>
        </is>
      </c>
      <c r="F609">
        <v>5885.4166666667</v>
      </c>
      <c r="G609">
        <f>IFERROR(INDEX(04_Area_Stats!$D$5:$D$999,MATCH(C609,04_Area_Stats!$A$5:$A$999,0)),"")</f>
      </c>
      <c r="H609">
        <f>IFERROR(ROUND(D609*(03_Assumptions!$B$7+03_Assumptions!$B$8),0),"")</f>
      </c>
      <c r="I609">
        <f>IFERROR(ROUND(E609*G609*03_Assumptions!$B$38-D609-H609,0),"")</f>
      </c>
      <c r="J609"/>
      <c r="K609">
        <f>IFERROR(D609+H609+IF(J609="",MAX(I609,0),J609),"")</f>
      </c>
      <c r="L609">
        <f>IFERROR(K609/E609,"")</f>
      </c>
      <c r="M609">
        <f>IFERROR(ROUND(E609*G609-K609,0),"")</f>
      </c>
      <c r="N609">
        <f>IFERROR(M609/K609,"")</f>
      </c>
      <c r="O609"/>
      <c r="P609"/>
      <c r="Q609"/>
      <c r="R609"/>
      <c r="S609" t="inlineStr">
        <is>
          <t xml:space="preserve">Y</t>
        </is>
      </c>
      <c r="T609" t="inlineStr">
        <is>
          <t xml:space="preserve">New build</t>
        </is>
      </c>
    </row>
    <row r="610">
      <c r="A610" t="inlineStr">
        <is>
          <t xml:space="preserve">YAE-jht::real-estate::93151-112347424</t>
        </is>
      </c>
      <c r="B610" t="inlineStr">
        <is>
          <t xml:space="preserve">Dúplex en venta, Nueva Andalucía en Nueva Andalucía en Marbella</t>
        </is>
      </c>
      <c r="C610" t="inlineStr">
        <is>
          <t xml:space="preserve">Marbella</t>
        </is>
      </c>
      <c r="D610">
        <v>595000</v>
      </c>
      <c r="E610" t="inlineStr">
        <is>
          <t xml:space="preserve">96.00</t>
        </is>
      </c>
      <c r="F610">
        <v>6197.9166666667</v>
      </c>
      <c r="G610">
        <f>IFERROR(INDEX(04_Area_Stats!$D$5:$D$999,MATCH(C610,04_Area_Stats!$A$5:$A$999,0)),"")</f>
      </c>
      <c r="H610">
        <f>IFERROR(ROUND(D610*(03_Assumptions!$B$7+03_Assumptions!$B$8),0),"")</f>
      </c>
      <c r="I610">
        <f>IFERROR(ROUND(E610*G610*03_Assumptions!$B$38-D610-H610,0),"")</f>
      </c>
      <c r="J610"/>
      <c r="K610">
        <f>IFERROR(D610+H610+IF(J610="",MAX(I610,0),J610),"")</f>
      </c>
      <c r="L610">
        <f>IFERROR(K610/E610,"")</f>
      </c>
      <c r="M610">
        <f>IFERROR(ROUND(E610*G610-K610,0),"")</f>
      </c>
      <c r="N610">
        <f>IFERROR(M610/K610,"")</f>
      </c>
      <c r="O610"/>
      <c r="P610"/>
      <c r="Q610"/>
      <c r="R610" t="inlineStr">
        <is>
          <t xml:space="preserve">Attic</t>
        </is>
      </c>
      <c r="S610"/>
      <c r="T610" t="inlineStr">
        <is>
          <t xml:space="preserve">Good</t>
        </is>
      </c>
    </row>
    <row r="611">
      <c r="A611" t="inlineStr">
        <is>
          <t xml:space="preserve">IDL-112392320</t>
        </is>
      </c>
      <c r="B611" t="inlineStr">
        <is>
          <t xml:space="preserve">Flat / apartment in Rodeo Alto-Guadaiza-La Campana, Marbella</t>
        </is>
      </c>
      <c r="C611" t="inlineStr">
        <is>
          <t xml:space="preserve">Marbella</t>
        </is>
      </c>
      <c r="D611">
        <v>565000</v>
      </c>
      <c r="E611" t="inlineStr">
        <is>
          <t xml:space="preserve">96.00</t>
        </is>
      </c>
      <c r="F611">
        <v>5885.4166666667</v>
      </c>
      <c r="G611">
        <f>IFERROR(INDEX(04_Area_Stats!$D$5:$D$999,MATCH(C611,04_Area_Stats!$A$5:$A$999,0)),"")</f>
      </c>
      <c r="H611">
        <f>IFERROR(ROUND(D611*(03_Assumptions!$B$7+03_Assumptions!$B$8),0),"")</f>
      </c>
      <c r="I611">
        <f>IFERROR(ROUND(E611*G611*03_Assumptions!$B$38-D611-H611,0),"")</f>
      </c>
      <c r="J611"/>
      <c r="K611">
        <f>IFERROR(D611+H611+IF(J611="",MAX(I611,0),J611),"")</f>
      </c>
      <c r="L611">
        <f>IFERROR(K611/E611,"")</f>
      </c>
      <c r="M611">
        <f>IFERROR(ROUND(E611*G611-K611,0),"")</f>
      </c>
      <c r="N611">
        <f>IFERROR(M611/K611,"")</f>
      </c>
      <c r="O611"/>
      <c r="P611"/>
      <c r="Q611"/>
      <c r="R611" t="inlineStr">
        <is>
          <t xml:space="preserve">5</t>
        </is>
      </c>
      <c r="S611" t="inlineStr">
        <is>
          <t xml:space="preserve">Y</t>
        </is>
      </c>
      <c r="T611"/>
    </row>
    <row r="612">
      <c r="A612" t="inlineStr">
        <is>
          <t xml:space="preserve">IDL-112392304</t>
        </is>
      </c>
      <c r="B612" t="inlineStr">
        <is>
          <t xml:space="preserve">Flat / apartment in Rodeo Alto-Guadaiza-La Campana, Marbella</t>
        </is>
      </c>
      <c r="C612" t="inlineStr">
        <is>
          <t xml:space="preserve">Marbella</t>
        </is>
      </c>
      <c r="D612">
        <v>455000</v>
      </c>
      <c r="E612" t="inlineStr">
        <is>
          <t xml:space="preserve">96.00</t>
        </is>
      </c>
      <c r="F612">
        <v>4739.5833333333</v>
      </c>
      <c r="G612">
        <f>IFERROR(INDEX(04_Area_Stats!$D$5:$D$999,MATCH(C612,04_Area_Stats!$A$5:$A$999,0)),"")</f>
      </c>
      <c r="H612">
        <f>IFERROR(ROUND(D612*(03_Assumptions!$B$7+03_Assumptions!$B$8),0),"")</f>
      </c>
      <c r="I612">
        <f>IFERROR(ROUND(E612*G612*03_Assumptions!$B$38-D612-H612,0),"")</f>
      </c>
      <c r="J612"/>
      <c r="K612">
        <f>IFERROR(D612+H612+IF(J612="",MAX(I612,0),J612),"")</f>
      </c>
      <c r="L612">
        <f>IFERROR(K612/E612,"")</f>
      </c>
      <c r="M612">
        <f>IFERROR(ROUND(E612*G612-K612,0),"")</f>
      </c>
      <c r="N612">
        <f>IFERROR(M612/K612,"")</f>
      </c>
      <c r="O612"/>
      <c r="P612"/>
      <c r="Q612"/>
      <c r="R612" t="inlineStr">
        <is>
          <t xml:space="preserve">1</t>
        </is>
      </c>
      <c r="S612" t="inlineStr">
        <is>
          <t xml:space="preserve">Y</t>
        </is>
      </c>
      <c r="T612" t="inlineStr">
        <is>
          <t xml:space="preserve">New build</t>
        </is>
      </c>
    </row>
    <row r="613">
      <c r="A613" t="inlineStr">
        <is>
          <t xml:space="preserve">IDL-111696511</t>
        </is>
      </c>
      <c r="B613" t="inlineStr">
        <is>
          <t xml:space="preserve">Flat / apartment in Rodeo Alto-Guadaiza-La Campana, Marbella</t>
        </is>
      </c>
      <c r="C613" t="inlineStr">
        <is>
          <t xml:space="preserve">Marbella</t>
        </is>
      </c>
      <c r="D613">
        <v>475000</v>
      </c>
      <c r="E613" t="inlineStr">
        <is>
          <t xml:space="preserve">96.00</t>
        </is>
      </c>
      <c r="F613">
        <v>4947.9166666667</v>
      </c>
      <c r="G613">
        <f>IFERROR(INDEX(04_Area_Stats!$D$5:$D$999,MATCH(C613,04_Area_Stats!$A$5:$A$999,0)),"")</f>
      </c>
      <c r="H613">
        <f>IFERROR(ROUND(D613*(03_Assumptions!$B$7+03_Assumptions!$B$8),0),"")</f>
      </c>
      <c r="I613">
        <f>IFERROR(ROUND(E613*G613*03_Assumptions!$B$38-D613-H613,0),"")</f>
      </c>
      <c r="J613"/>
      <c r="K613">
        <f>IFERROR(D613+H613+IF(J613="",MAX(I613,0),J613),"")</f>
      </c>
      <c r="L613">
        <f>IFERROR(K613/E613,"")</f>
      </c>
      <c r="M613">
        <f>IFERROR(ROUND(E613*G613-K613,0),"")</f>
      </c>
      <c r="N613">
        <f>IFERROR(M613/K613,"")</f>
      </c>
      <c r="O613"/>
      <c r="P613"/>
      <c r="Q613"/>
      <c r="R613" t="inlineStr">
        <is>
          <t xml:space="preserve">3</t>
        </is>
      </c>
      <c r="S613" t="inlineStr">
        <is>
          <t xml:space="preserve">Y</t>
        </is>
      </c>
      <c r="T613" t="inlineStr">
        <is>
          <t xml:space="preserve">New build</t>
        </is>
      </c>
    </row>
    <row r="614">
      <c r="A614" t="inlineStr">
        <is>
          <t xml:space="preserve">HTC-58762000000137</t>
        </is>
      </c>
      <c r="B614" t="inlineStr">
        <is>
          <t xml:space="preserve">Piso Calle muelle ribera. Exclusiva joya en primera línea de playa – puerto banús</t>
        </is>
      </c>
      <c r="C614" t="inlineStr">
        <is>
          <t xml:space="preserve">Marbella</t>
        </is>
      </c>
      <c r="D614">
        <v>656000</v>
      </c>
      <c r="E614" t="inlineStr">
        <is>
          <t xml:space="preserve">95.00</t>
        </is>
      </c>
      <c r="F614">
        <v>6905.2631578947</v>
      </c>
      <c r="G614">
        <f>IFERROR(INDEX(04_Area_Stats!$D$5:$D$999,MATCH(C614,04_Area_Stats!$A$5:$A$999,0)),"")</f>
      </c>
      <c r="H614">
        <f>IFERROR(ROUND(D614*(03_Assumptions!$B$7+03_Assumptions!$B$8),0),"")</f>
      </c>
      <c r="I614">
        <f>IFERROR(ROUND(E614*G614*03_Assumptions!$B$38-D614-H614,0),"")</f>
      </c>
      <c r="J614"/>
      <c r="K614">
        <f>IFERROR(D614+H614+IF(J614="",MAX(I614,0),J614),"")</f>
      </c>
      <c r="L614">
        <f>IFERROR(K614/E614,"")</f>
      </c>
      <c r="M614">
        <f>IFERROR(ROUND(E614*G614-K614,0),"")</f>
      </c>
      <c r="N614">
        <f>IFERROR(M614/K614,"")</f>
      </c>
      <c r="O614"/>
      <c r="P614"/>
      <c r="Q614"/>
      <c r="R614"/>
      <c r="S614"/>
      <c r="T614"/>
    </row>
    <row r="615">
      <c r="A615" t="inlineStr">
        <is>
          <t xml:space="preserve">HTC-51358000000171</t>
        </is>
      </c>
      <c r="B615" t="inlineStr">
        <is>
          <t xml:space="preserve">Apartamento en Puerto Banús</t>
        </is>
      </c>
      <c r="C615" t="inlineStr">
        <is>
          <t xml:space="preserve">Marbella</t>
        </is>
      </c>
      <c r="D615">
        <v>650000</v>
      </c>
      <c r="E615" t="inlineStr">
        <is>
          <t xml:space="preserve">95.00</t>
        </is>
      </c>
      <c r="F615">
        <v>6842.1052631579</v>
      </c>
      <c r="G615">
        <f>IFERROR(INDEX(04_Area_Stats!$D$5:$D$999,MATCH(C615,04_Area_Stats!$A$5:$A$999,0)),"")</f>
      </c>
      <c r="H615">
        <f>IFERROR(ROUND(D615*(03_Assumptions!$B$7+03_Assumptions!$B$8),0),"")</f>
      </c>
      <c r="I615">
        <f>IFERROR(ROUND(E615*G615*03_Assumptions!$B$38-D615-H615,0),"")</f>
      </c>
      <c r="J615"/>
      <c r="K615">
        <f>IFERROR(D615+H615+IF(J615="",MAX(I615,0),J615),"")</f>
      </c>
      <c r="L615">
        <f>IFERROR(K615/E615,"")</f>
      </c>
      <c r="M615">
        <f>IFERROR(ROUND(E615*G615-K615,0),"")</f>
      </c>
      <c r="N615">
        <f>IFERROR(M615/K615,"")</f>
      </c>
      <c r="O615"/>
      <c r="P615"/>
      <c r="Q615"/>
      <c r="R615"/>
      <c r="S615"/>
      <c r="T615"/>
    </row>
    <row r="616">
      <c r="A616" t="inlineStr">
        <is>
          <t xml:space="preserve">YAE-jht::real-estate::74397-112357895</t>
        </is>
      </c>
      <c r="B616" t="inlineStr">
        <is>
          <t xml:space="preserve">Piso en venta, Huerta Belón-Calvario en Marbella Pueblo en Marbella</t>
        </is>
      </c>
      <c r="C616" t="inlineStr">
        <is>
          <t xml:space="preserve">Marbella</t>
        </is>
      </c>
      <c r="D616">
        <v>425000</v>
      </c>
      <c r="E616" t="inlineStr">
        <is>
          <t xml:space="preserve">95.00</t>
        </is>
      </c>
      <c r="F616">
        <v>4473.6842105263</v>
      </c>
      <c r="G616">
        <f>IFERROR(INDEX(04_Area_Stats!$D$5:$D$999,MATCH(C616,04_Area_Stats!$A$5:$A$999,0)),"")</f>
      </c>
      <c r="H616">
        <f>IFERROR(ROUND(D616*(03_Assumptions!$B$7+03_Assumptions!$B$8),0),"")</f>
      </c>
      <c r="I616">
        <f>IFERROR(ROUND(E616*G616*03_Assumptions!$B$38-D616-H616,0),"")</f>
      </c>
      <c r="J616"/>
      <c r="K616">
        <f>IFERROR(D616+H616+IF(J616="",MAX(I616,0),J616),"")</f>
      </c>
      <c r="L616">
        <f>IFERROR(K616/E616,"")</f>
      </c>
      <c r="M616">
        <f>IFERROR(ROUND(E616*G616-K616,0),"")</f>
      </c>
      <c r="N616">
        <f>IFERROR(M616/K616,"")</f>
      </c>
      <c r="O616"/>
      <c r="P616"/>
      <c r="Q616"/>
      <c r="R616"/>
      <c r="S616"/>
      <c r="T616"/>
    </row>
    <row r="617">
      <c r="A617" t="inlineStr">
        <is>
          <t xml:space="preserve">YAE-jht::real-estate::51047-112341877</t>
        </is>
      </c>
      <c r="B617" t="inlineStr">
        <is>
          <t xml:space="preserve">Piso en venta, Puerto Banús en Nueva Andalucía en Marbella</t>
        </is>
      </c>
      <c r="C617" t="inlineStr">
        <is>
          <t xml:space="preserve">Marbella</t>
        </is>
      </c>
      <c r="D617">
        <v>656000</v>
      </c>
      <c r="E617" t="inlineStr">
        <is>
          <t xml:space="preserve">95.00</t>
        </is>
      </c>
      <c r="F617">
        <v>6905.2631578947</v>
      </c>
      <c r="G617">
        <f>IFERROR(INDEX(04_Area_Stats!$D$5:$D$999,MATCH(C617,04_Area_Stats!$A$5:$A$999,0)),"")</f>
      </c>
      <c r="H617">
        <f>IFERROR(ROUND(D617*(03_Assumptions!$B$7+03_Assumptions!$B$8),0),"")</f>
      </c>
      <c r="I617">
        <f>IFERROR(ROUND(E617*G617*03_Assumptions!$B$38-D617-H617,0),"")</f>
      </c>
      <c r="J617"/>
      <c r="K617">
        <f>IFERROR(D617+H617+IF(J617="",MAX(I617,0),J617),"")</f>
      </c>
      <c r="L617">
        <f>IFERROR(K617/E617,"")</f>
      </c>
      <c r="M617">
        <f>IFERROR(ROUND(E617*G617-K617,0),"")</f>
      </c>
      <c r="N617">
        <f>IFERROR(M617/K617,"")</f>
      </c>
      <c r="O617"/>
      <c r="P617"/>
      <c r="Q617"/>
      <c r="R617"/>
      <c r="S617"/>
      <c r="T617" t="inlineStr">
        <is>
          <t xml:space="preserve">Good</t>
        </is>
      </c>
    </row>
    <row r="618">
      <c r="A618" t="inlineStr">
        <is>
          <t xml:space="preserve">YAE-jht::real-estate::47314-112335554</t>
        </is>
      </c>
      <c r="B618" t="inlineStr">
        <is>
          <t xml:space="preserve">Piso en venta en calle Puerto Jose Banus Muelle Ribera, Puerto Banús en Nueva Andalucía en Marbella</t>
        </is>
      </c>
      <c r="C618" t="inlineStr">
        <is>
          <t xml:space="preserve">Marbella</t>
        </is>
      </c>
      <c r="D618">
        <v>656000</v>
      </c>
      <c r="E618" t="inlineStr">
        <is>
          <t xml:space="preserve">95.00</t>
        </is>
      </c>
      <c r="F618">
        <v>6905.2631578947</v>
      </c>
      <c r="G618">
        <f>IFERROR(INDEX(04_Area_Stats!$D$5:$D$999,MATCH(C618,04_Area_Stats!$A$5:$A$999,0)),"")</f>
      </c>
      <c r="H618">
        <f>IFERROR(ROUND(D618*(03_Assumptions!$B$7+03_Assumptions!$B$8),0),"")</f>
      </c>
      <c r="I618">
        <f>IFERROR(ROUND(E618*G618*03_Assumptions!$B$38-D618-H618,0),"")</f>
      </c>
      <c r="J618"/>
      <c r="K618">
        <f>IFERROR(D618+H618+IF(J618="",MAX(I618,0),J618),"")</f>
      </c>
      <c r="L618">
        <f>IFERROR(K618/E618,"")</f>
      </c>
      <c r="M618">
        <f>IFERROR(ROUND(E618*G618-K618,0),"")</f>
      </c>
      <c r="N618">
        <f>IFERROR(M618/K618,"")</f>
      </c>
      <c r="O618"/>
      <c r="P618"/>
      <c r="Q618"/>
      <c r="R618"/>
      <c r="S618"/>
      <c r="T618"/>
    </row>
    <row r="619">
      <c r="A619" t="inlineStr">
        <is>
          <t xml:space="preserve">YAE-jht::real-estate::43432-112370957</t>
        </is>
      </c>
      <c r="B619" t="inlineStr">
        <is>
          <t xml:space="preserve">Piso en venta, San Pedro Pueblo en San Pedro de Alcántara en Marbella</t>
        </is>
      </c>
      <c r="C619" t="inlineStr">
        <is>
          <t xml:space="preserve">Marbella</t>
        </is>
      </c>
      <c r="D619">
        <v>388000</v>
      </c>
      <c r="E619" t="inlineStr">
        <is>
          <t xml:space="preserve">95.00</t>
        </is>
      </c>
      <c r="F619">
        <v>4084.2105263158</v>
      </c>
      <c r="G619">
        <f>IFERROR(INDEX(04_Area_Stats!$D$5:$D$999,MATCH(C619,04_Area_Stats!$A$5:$A$999,0)),"")</f>
      </c>
      <c r="H619">
        <f>IFERROR(ROUND(D619*(03_Assumptions!$B$7+03_Assumptions!$B$8),0),"")</f>
      </c>
      <c r="I619">
        <f>IFERROR(ROUND(E619*G619*03_Assumptions!$B$38-D619-H619,0),"")</f>
      </c>
      <c r="J619"/>
      <c r="K619">
        <f>IFERROR(D619+H619+IF(J619="",MAX(I619,0),J619),"")</f>
      </c>
      <c r="L619">
        <f>IFERROR(K619/E619,"")</f>
      </c>
      <c r="M619">
        <f>IFERROR(ROUND(E619*G619-K619,0),"")</f>
      </c>
      <c r="N619">
        <f>IFERROR(M619/K619,"")</f>
      </c>
      <c r="O619" t="inlineStr">
        <is>
          <t xml:space="preserve">FULL</t>
        </is>
      </c>
      <c r="P619"/>
      <c r="Q619"/>
      <c r="R619"/>
      <c r="S619" t="inlineStr">
        <is>
          <t xml:space="preserve">Y</t>
        </is>
      </c>
      <c r="T619" t="inlineStr">
        <is>
          <t xml:space="preserve">Good</t>
        </is>
      </c>
    </row>
    <row r="620">
      <c r="A620" t="inlineStr">
        <is>
          <t xml:space="preserve">YAE-jht::real-estate::89879-112310457</t>
        </is>
      </c>
      <c r="B620" t="inlineStr">
        <is>
          <t xml:space="preserve">Piso en venta, Puerto Banús en Nueva Andalucía en Marbella</t>
        </is>
      </c>
      <c r="C620" t="inlineStr">
        <is>
          <t xml:space="preserve">Marbella</t>
        </is>
      </c>
      <c r="D620">
        <v>656000</v>
      </c>
      <c r="E620" t="inlineStr">
        <is>
          <t xml:space="preserve">95.00</t>
        </is>
      </c>
      <c r="F620">
        <v>6905.2631578947</v>
      </c>
      <c r="G620">
        <f>IFERROR(INDEX(04_Area_Stats!$D$5:$D$999,MATCH(C620,04_Area_Stats!$A$5:$A$999,0)),"")</f>
      </c>
      <c r="H620">
        <f>IFERROR(ROUND(D620*(03_Assumptions!$B$7+03_Assumptions!$B$8),0),"")</f>
      </c>
      <c r="I620">
        <f>IFERROR(ROUND(E620*G620*03_Assumptions!$B$38-D620-H620,0),"")</f>
      </c>
      <c r="J620"/>
      <c r="K620">
        <f>IFERROR(D620+H620+IF(J620="",MAX(I620,0),J620),"")</f>
      </c>
      <c r="L620">
        <f>IFERROR(K620/E620,"")</f>
      </c>
      <c r="M620">
        <f>IFERROR(ROUND(E620*G620-K620,0),"")</f>
      </c>
      <c r="N620">
        <f>IFERROR(M620/K620,"")</f>
      </c>
      <c r="O620"/>
      <c r="P620"/>
      <c r="Q620"/>
      <c r="R620"/>
      <c r="S620"/>
      <c r="T620"/>
    </row>
    <row r="621">
      <c r="A621" t="inlineStr">
        <is>
          <t xml:space="preserve">YAE-jht::real-estate::51668-112341278</t>
        </is>
      </c>
      <c r="B621" t="inlineStr">
        <is>
          <t xml:space="preserve">Piso en venta, Puerto Banús en Nueva Andalucía en Marbella</t>
        </is>
      </c>
      <c r="C621" t="inlineStr">
        <is>
          <t xml:space="preserve">Marbella</t>
        </is>
      </c>
      <c r="D621">
        <v>656000</v>
      </c>
      <c r="E621" t="inlineStr">
        <is>
          <t xml:space="preserve">95.00</t>
        </is>
      </c>
      <c r="F621">
        <v>6905.2631578947</v>
      </c>
      <c r="G621">
        <f>IFERROR(INDEX(04_Area_Stats!$D$5:$D$999,MATCH(C621,04_Area_Stats!$A$5:$A$999,0)),"")</f>
      </c>
      <c r="H621">
        <f>IFERROR(ROUND(D621*(03_Assumptions!$B$7+03_Assumptions!$B$8),0),"")</f>
      </c>
      <c r="I621">
        <f>IFERROR(ROUND(E621*G621*03_Assumptions!$B$38-D621-H621,0),"")</f>
      </c>
      <c r="J621"/>
      <c r="K621">
        <f>IFERROR(D621+H621+IF(J621="",MAX(I621,0),J621),"")</f>
      </c>
      <c r="L621">
        <f>IFERROR(K621/E621,"")</f>
      </c>
      <c r="M621">
        <f>IFERROR(ROUND(E621*G621-K621,0),"")</f>
      </c>
      <c r="N621">
        <f>IFERROR(M621/K621,"")</f>
      </c>
      <c r="O621"/>
      <c r="P621"/>
      <c r="Q621"/>
      <c r="R621"/>
      <c r="S621"/>
      <c r="T621"/>
    </row>
    <row r="622">
      <c r="A622" t="inlineStr">
        <is>
          <t xml:space="preserve">YAE-jht::real-estate::42961-112310688</t>
        </is>
      </c>
      <c r="B622" t="inlineStr">
        <is>
          <t xml:space="preserve">Piso en venta en paseo Muelle Ribera Banus, Puerto Banús en Nueva Andalucía en Marbella</t>
        </is>
      </c>
      <c r="C622" t="inlineStr">
        <is>
          <t xml:space="preserve">Marbella</t>
        </is>
      </c>
      <c r="D622">
        <v>656000</v>
      </c>
      <c r="E622" t="inlineStr">
        <is>
          <t xml:space="preserve">95.00</t>
        </is>
      </c>
      <c r="F622">
        <v>6905.2631578947</v>
      </c>
      <c r="G622">
        <f>IFERROR(INDEX(04_Area_Stats!$D$5:$D$999,MATCH(C622,04_Area_Stats!$A$5:$A$999,0)),"")</f>
      </c>
      <c r="H622">
        <f>IFERROR(ROUND(D622*(03_Assumptions!$B$7+03_Assumptions!$B$8),0),"")</f>
      </c>
      <c r="I622">
        <f>IFERROR(ROUND(E622*G622*03_Assumptions!$B$38-D622-H622,0),"")</f>
      </c>
      <c r="J622"/>
      <c r="K622">
        <f>IFERROR(D622+H622+IF(J622="",MAX(I622,0),J622),"")</f>
      </c>
      <c r="L622">
        <f>IFERROR(K622/E622,"")</f>
      </c>
      <c r="M622">
        <f>IFERROR(ROUND(E622*G622-K622,0),"")</f>
      </c>
      <c r="N622">
        <f>IFERROR(M622/K622,"")</f>
      </c>
      <c r="O622" t="inlineStr">
        <is>
          <t xml:space="preserve">COSMETIC</t>
        </is>
      </c>
      <c r="P622"/>
      <c r="Q622">
        <v>1970</v>
      </c>
      <c r="R622"/>
      <c r="S622"/>
      <c r="T622"/>
    </row>
    <row r="623">
      <c r="A623" t="inlineStr">
        <is>
          <t xml:space="preserve">YAE-jht::real-estate::42651-112322098</t>
        </is>
      </c>
      <c r="B623" t="inlineStr">
        <is>
          <t xml:space="preserve">Piso en venta en calle El Pinar, Alto de los Monteros en Rio Real-Los Monteros en Marbella</t>
        </is>
      </c>
      <c r="C623" t="inlineStr">
        <is>
          <t xml:space="preserve">Marbella</t>
        </is>
      </c>
      <c r="D623">
        <v>585000</v>
      </c>
      <c r="E623" t="inlineStr">
        <is>
          <t xml:space="preserve">95.00</t>
        </is>
      </c>
      <c r="F623">
        <v>6157.8947368421</v>
      </c>
      <c r="G623">
        <f>IFERROR(INDEX(04_Area_Stats!$D$5:$D$999,MATCH(C623,04_Area_Stats!$A$5:$A$999,0)),"")</f>
      </c>
      <c r="H623">
        <f>IFERROR(ROUND(D623*(03_Assumptions!$B$7+03_Assumptions!$B$8),0),"")</f>
      </c>
      <c r="I623">
        <f>IFERROR(ROUND(E623*G623*03_Assumptions!$B$38-D623-H623,0),"")</f>
      </c>
      <c r="J623"/>
      <c r="K623">
        <f>IFERROR(D623+H623+IF(J623="",MAX(I623,0),J623),"")</f>
      </c>
      <c r="L623">
        <f>IFERROR(K623/E623,"")</f>
      </c>
      <c r="M623">
        <f>IFERROR(ROUND(E623*G623-K623,0),"")</f>
      </c>
      <c r="N623">
        <f>IFERROR(M623/K623,"")</f>
      </c>
      <c r="O623"/>
      <c r="P623"/>
      <c r="Q623"/>
      <c r="R623"/>
      <c r="S623"/>
      <c r="T623"/>
    </row>
    <row r="624">
      <c r="A624" t="inlineStr">
        <is>
          <t xml:space="preserve">YAE-jht::real-estate::42651-112331357</t>
        </is>
      </c>
      <c r="B624" t="inlineStr">
        <is>
          <t xml:space="preserve">Piso en venta en calle Santiago de Compostela, Linda Vista-Nueva Alcántara-Cortijo Blanco en San Pedro de Alcántara en Marbella</t>
        </is>
      </c>
      <c r="C624" t="inlineStr">
        <is>
          <t xml:space="preserve">Marbella</t>
        </is>
      </c>
      <c r="D624">
        <v>535000</v>
      </c>
      <c r="E624" t="inlineStr">
        <is>
          <t xml:space="preserve">95.00</t>
        </is>
      </c>
      <c r="F624">
        <v>5631.5789473684</v>
      </c>
      <c r="G624">
        <f>IFERROR(INDEX(04_Area_Stats!$D$5:$D$999,MATCH(C624,04_Area_Stats!$A$5:$A$999,0)),"")</f>
      </c>
      <c r="H624">
        <f>IFERROR(ROUND(D624*(03_Assumptions!$B$7+03_Assumptions!$B$8),0),"")</f>
      </c>
      <c r="I624">
        <f>IFERROR(ROUND(E624*G624*03_Assumptions!$B$38-D624-H624,0),"")</f>
      </c>
      <c r="J624"/>
      <c r="K624">
        <f>IFERROR(D624+H624+IF(J624="",MAX(I624,0),J624),"")</f>
      </c>
      <c r="L624">
        <f>IFERROR(K624/E624,"")</f>
      </c>
      <c r="M624">
        <f>IFERROR(ROUND(E624*G624-K624,0),"")</f>
      </c>
      <c r="N624">
        <f>IFERROR(M624/K624,"")</f>
      </c>
      <c r="O624"/>
      <c r="P624"/>
      <c r="Q624"/>
      <c r="R624"/>
      <c r="S624"/>
      <c r="T624"/>
    </row>
    <row r="625">
      <c r="A625" t="inlineStr">
        <is>
          <t xml:space="preserve">YAE-jht::real-estate::41093-112364565</t>
        </is>
      </c>
      <c r="B625" t="inlineStr">
        <is>
          <t xml:space="preserve">Piso en venta en avenida Hermanos Alvarez Quintero, San Pedro Pueblo en San Pedro de Alcántara en Marbella</t>
        </is>
      </c>
      <c r="C625" t="inlineStr">
        <is>
          <t xml:space="preserve">Marbella</t>
        </is>
      </c>
      <c r="D625">
        <v>388000</v>
      </c>
      <c r="E625" t="inlineStr">
        <is>
          <t xml:space="preserve">95.00</t>
        </is>
      </c>
      <c r="F625">
        <v>4084.2105263158</v>
      </c>
      <c r="G625">
        <f>IFERROR(INDEX(04_Area_Stats!$D$5:$D$999,MATCH(C625,04_Area_Stats!$A$5:$A$999,0)),"")</f>
      </c>
      <c r="H625">
        <f>IFERROR(ROUND(D625*(03_Assumptions!$B$7+03_Assumptions!$B$8),0),"")</f>
      </c>
      <c r="I625">
        <f>IFERROR(ROUND(E625*G625*03_Assumptions!$B$38-D625-H625,0),"")</f>
      </c>
      <c r="J625"/>
      <c r="K625">
        <f>IFERROR(D625+H625+IF(J625="",MAX(I625,0),J625),"")</f>
      </c>
      <c r="L625">
        <f>IFERROR(K625/E625,"")</f>
      </c>
      <c r="M625">
        <f>IFERROR(ROUND(E625*G625-K625,0),"")</f>
      </c>
      <c r="N625">
        <f>IFERROR(M625/K625,"")</f>
      </c>
      <c r="O625" t="inlineStr">
        <is>
          <t xml:space="preserve">FULL</t>
        </is>
      </c>
      <c r="P625"/>
      <c r="Q625"/>
      <c r="R625"/>
      <c r="S625"/>
      <c r="T625" t="inlineStr">
        <is>
          <t xml:space="preserve">Good</t>
        </is>
      </c>
    </row>
    <row r="626">
      <c r="A626" t="inlineStr">
        <is>
          <t xml:space="preserve">YAE-jht::real-estate::43125-112356171</t>
        </is>
      </c>
      <c r="B626" t="inlineStr">
        <is>
          <t xml:space="preserve">Piso en venta en avenida De la Constitución, San Pedro Pueblo en San Pedro de Alcántara en Marbella</t>
        </is>
      </c>
      <c r="C626" t="inlineStr">
        <is>
          <t xml:space="preserve">Marbella</t>
        </is>
      </c>
      <c r="D626">
        <v>388000</v>
      </c>
      <c r="E626" t="inlineStr">
        <is>
          <t xml:space="preserve">95.00</t>
        </is>
      </c>
      <c r="F626">
        <v>4084.2105263158</v>
      </c>
      <c r="G626">
        <f>IFERROR(INDEX(04_Area_Stats!$D$5:$D$999,MATCH(C626,04_Area_Stats!$A$5:$A$999,0)),"")</f>
      </c>
      <c r="H626">
        <f>IFERROR(ROUND(D626*(03_Assumptions!$B$7+03_Assumptions!$B$8),0),"")</f>
      </c>
      <c r="I626">
        <f>IFERROR(ROUND(E626*G626*03_Assumptions!$B$38-D626-H626,0),"")</f>
      </c>
      <c r="J626"/>
      <c r="K626">
        <f>IFERROR(D626+H626+IF(J626="",MAX(I626,0),J626),"")</f>
      </c>
      <c r="L626">
        <f>IFERROR(K626/E626,"")</f>
      </c>
      <c r="M626">
        <f>IFERROR(ROUND(E626*G626-K626,0),"")</f>
      </c>
      <c r="N626">
        <f>IFERROR(M626/K626,"")</f>
      </c>
      <c r="O626"/>
      <c r="P626"/>
      <c r="Q626"/>
      <c r="R626"/>
      <c r="S626"/>
      <c r="T626"/>
    </row>
    <row r="627">
      <c r="A627" t="inlineStr">
        <is>
          <t xml:space="preserve">IDL-112401483</t>
        </is>
      </c>
      <c r="B627" t="inlineStr">
        <is>
          <t xml:space="preserve">Flat / apartment in San Pedro Pueblo, Marbella</t>
        </is>
      </c>
      <c r="C627" t="inlineStr">
        <is>
          <t xml:space="preserve">Marbella</t>
        </is>
      </c>
      <c r="D627">
        <v>388000</v>
      </c>
      <c r="E627" t="inlineStr">
        <is>
          <t xml:space="preserve">95.00</t>
        </is>
      </c>
      <c r="F627">
        <v>4084.2105263158</v>
      </c>
      <c r="G627">
        <f>IFERROR(INDEX(04_Area_Stats!$D$5:$D$999,MATCH(C627,04_Area_Stats!$A$5:$A$999,0)),"")</f>
      </c>
      <c r="H627">
        <f>IFERROR(ROUND(D627*(03_Assumptions!$B$7+03_Assumptions!$B$8),0),"")</f>
      </c>
      <c r="I627">
        <f>IFERROR(ROUND(E627*G627*03_Assumptions!$B$38-D627-H627,0),"")</f>
      </c>
      <c r="J627"/>
      <c r="K627">
        <f>IFERROR(D627+H627+IF(J627="",MAX(I627,0),J627),"")</f>
      </c>
      <c r="L627">
        <f>IFERROR(K627/E627,"")</f>
      </c>
      <c r="M627">
        <f>IFERROR(ROUND(E627*G627-K627,0),"")</f>
      </c>
      <c r="N627">
        <f>IFERROR(M627/K627,"")</f>
      </c>
      <c r="O627"/>
      <c r="P627"/>
      <c r="Q627"/>
      <c r="R627" t="inlineStr">
        <is>
          <t xml:space="preserve">1</t>
        </is>
      </c>
      <c r="S627" t="inlineStr">
        <is>
          <t xml:space="preserve">Y</t>
        </is>
      </c>
      <c r="T627"/>
    </row>
    <row r="628">
      <c r="A628" t="inlineStr">
        <is>
          <t xml:space="preserve">IDL-112370957</t>
        </is>
      </c>
      <c r="B628" t="inlineStr">
        <is>
          <t xml:space="preserve">Flat / apartment in San Pedro Pueblo, Marbella</t>
        </is>
      </c>
      <c r="C628" t="inlineStr">
        <is>
          <t xml:space="preserve">Marbella</t>
        </is>
      </c>
      <c r="D628">
        <v>388000</v>
      </c>
      <c r="E628" t="inlineStr">
        <is>
          <t xml:space="preserve">95.00</t>
        </is>
      </c>
      <c r="F628">
        <v>4084.2105263158</v>
      </c>
      <c r="G628">
        <f>IFERROR(INDEX(04_Area_Stats!$D$5:$D$999,MATCH(C628,04_Area_Stats!$A$5:$A$999,0)),"")</f>
      </c>
      <c r="H628">
        <f>IFERROR(ROUND(D628*(03_Assumptions!$B$7+03_Assumptions!$B$8),0),"")</f>
      </c>
      <c r="I628">
        <f>IFERROR(ROUND(E628*G628*03_Assumptions!$B$38-D628-H628,0),"")</f>
      </c>
      <c r="J628"/>
      <c r="K628">
        <f>IFERROR(D628+H628+IF(J628="",MAX(I628,0),J628),"")</f>
      </c>
      <c r="L628">
        <f>IFERROR(K628/E628,"")</f>
      </c>
      <c r="M628">
        <f>IFERROR(ROUND(E628*G628-K628,0),"")</f>
      </c>
      <c r="N628">
        <f>IFERROR(M628/K628,"")</f>
      </c>
      <c r="O628"/>
      <c r="P628"/>
      <c r="Q628"/>
      <c r="R628" t="inlineStr">
        <is>
          <t xml:space="preserve">Penthouse</t>
        </is>
      </c>
      <c r="S628" t="inlineStr">
        <is>
          <t xml:space="preserve">Y</t>
        </is>
      </c>
      <c r="T628"/>
    </row>
    <row r="629">
      <c r="A629" t="inlineStr">
        <is>
          <t xml:space="preserve">IDL-112394644</t>
        </is>
      </c>
      <c r="B629" t="inlineStr">
        <is>
          <t xml:space="preserve">Detached house in Centro Ciudad, Fuengirola</t>
        </is>
      </c>
      <c r="C629" t="inlineStr">
        <is>
          <t xml:space="preserve">Fuengirola</t>
        </is>
      </c>
      <c r="D629">
        <v>495000</v>
      </c>
      <c r="E629" t="inlineStr">
        <is>
          <t xml:space="preserve">103.00</t>
        </is>
      </c>
      <c r="F629">
        <v>4805.8252427184</v>
      </c>
      <c r="G629">
        <f>IFERROR(INDEX(04_Area_Stats!$D$5:$D$999,MATCH(C629,04_Area_Stats!$A$5:$A$999,0)),"")</f>
      </c>
      <c r="H629">
        <f>IFERROR(ROUND(D629*(03_Assumptions!$B$7+03_Assumptions!$B$8),0),"")</f>
      </c>
      <c r="I629">
        <f>IFERROR(ROUND(E629*G629*03_Assumptions!$B$38-D629-H629,0),"")</f>
      </c>
      <c r="J629"/>
      <c r="K629">
        <f>IFERROR(D629+H629+IF(J629="",MAX(I629,0),J629),"")</f>
      </c>
      <c r="L629">
        <f>IFERROR(K629/E629,"")</f>
      </c>
      <c r="M629">
        <f>IFERROR(ROUND(E629*G629-K629,0),"")</f>
      </c>
      <c r="N629">
        <f>IFERROR(M629/K629,"")</f>
      </c>
      <c r="O629"/>
      <c r="P629"/>
      <c r="Q629"/>
      <c r="R629"/>
      <c r="S629"/>
      <c r="T629"/>
    </row>
    <row r="630">
      <c r="A630" t="inlineStr">
        <is>
          <t xml:space="preserve">FTC-189824320</t>
        </is>
      </c>
      <c r="B630" t="inlineStr">
        <is>
          <t xml:space="preserve">Apartamento con terraza en Ricardo Soriano</t>
        </is>
      </c>
      <c r="C630" t="inlineStr">
        <is>
          <t xml:space="preserve">Marbella</t>
        </is>
      </c>
      <c r="D630">
        <v>399000</v>
      </c>
      <c r="E630" t="inlineStr">
        <is>
          <t xml:space="preserve">94.00</t>
        </is>
      </c>
      <c r="F630">
        <v>4244.6808510638</v>
      </c>
      <c r="G630">
        <f>IFERROR(INDEX(04_Area_Stats!$D$5:$D$999,MATCH(C630,04_Area_Stats!$A$5:$A$999,0)),"")</f>
      </c>
      <c r="H630">
        <f>IFERROR(ROUND(D630*(03_Assumptions!$B$7+03_Assumptions!$B$8),0),"")</f>
      </c>
      <c r="I630">
        <f>IFERROR(ROUND(E630*G630*03_Assumptions!$B$38-D630-H630,0),"")</f>
      </c>
      <c r="J630"/>
      <c r="K630">
        <f>IFERROR(D630+H630+IF(J630="",MAX(I630,0),J630),"")</f>
      </c>
      <c r="L630">
        <f>IFERROR(K630/E630,"")</f>
      </c>
      <c r="M630">
        <f>IFERROR(ROUND(E630*G630-K630,0),"")</f>
      </c>
      <c r="N630">
        <f>IFERROR(M630/K630,"")</f>
      </c>
      <c r="O630"/>
      <c r="P630"/>
      <c r="Q630"/>
      <c r="R630"/>
      <c r="S630" t="inlineStr">
        <is>
          <t xml:space="preserve">Y</t>
        </is>
      </c>
      <c r="T630"/>
    </row>
    <row r="631">
      <c r="A631" t="inlineStr">
        <is>
          <t xml:space="preserve">HTC-51261000002154</t>
        </is>
      </c>
      <c r="B631" t="inlineStr">
        <is>
          <t xml:space="preserve">Piso en Las Brisas</t>
        </is>
      </c>
      <c r="C631" t="inlineStr">
        <is>
          <t xml:space="preserve">Marbella</t>
        </is>
      </c>
      <c r="D631">
        <v>549000</v>
      </c>
      <c r="E631" t="inlineStr">
        <is>
          <t xml:space="preserve">94.00</t>
        </is>
      </c>
      <c r="F631">
        <v>5840.4255319149</v>
      </c>
      <c r="G631">
        <f>IFERROR(INDEX(04_Area_Stats!$D$5:$D$999,MATCH(C631,04_Area_Stats!$A$5:$A$999,0)),"")</f>
      </c>
      <c r="H631">
        <f>IFERROR(ROUND(D631*(03_Assumptions!$B$7+03_Assumptions!$B$8),0),"")</f>
      </c>
      <c r="I631">
        <f>IFERROR(ROUND(E631*G631*03_Assumptions!$B$38-D631-H631,0),"")</f>
      </c>
      <c r="J631"/>
      <c r="K631">
        <f>IFERROR(D631+H631+IF(J631="",MAX(I631,0),J631),"")</f>
      </c>
      <c r="L631">
        <f>IFERROR(K631/E631,"")</f>
      </c>
      <c r="M631">
        <f>IFERROR(ROUND(E631*G631-K631,0),"")</f>
      </c>
      <c r="N631">
        <f>IFERROR(M631/K631,"")</f>
      </c>
      <c r="O631"/>
      <c r="P631"/>
      <c r="Q631"/>
      <c r="R631"/>
      <c r="S631"/>
      <c r="T631"/>
    </row>
    <row r="632">
      <c r="A632" t="inlineStr">
        <is>
          <t xml:space="preserve">HTC-24415000002051</t>
        </is>
      </c>
      <c r="B632" t="inlineStr">
        <is>
          <t xml:space="preserve">Piso en Calle gabriel garcía márquez 7</t>
        </is>
      </c>
      <c r="C632" t="inlineStr">
        <is>
          <t xml:space="preserve">Marbella</t>
        </is>
      </c>
      <c r="D632">
        <v>300000</v>
      </c>
      <c r="E632" t="inlineStr">
        <is>
          <t xml:space="preserve">94.00</t>
        </is>
      </c>
      <c r="F632">
        <v>3191.4893617021</v>
      </c>
      <c r="G632">
        <f>IFERROR(INDEX(04_Area_Stats!$D$5:$D$999,MATCH(C632,04_Area_Stats!$A$5:$A$999,0)),"")</f>
      </c>
      <c r="H632">
        <f>IFERROR(ROUND(D632*(03_Assumptions!$B$7+03_Assumptions!$B$8),0),"")</f>
      </c>
      <c r="I632">
        <f>IFERROR(ROUND(E632*G632*03_Assumptions!$B$38-D632-H632,0),"")</f>
      </c>
      <c r="J632"/>
      <c r="K632">
        <f>IFERROR(D632+H632+IF(J632="",MAX(I632,0),J632),"")</f>
      </c>
      <c r="L632">
        <f>IFERROR(K632/E632,"")</f>
      </c>
      <c r="M632">
        <f>IFERROR(ROUND(E632*G632-K632,0),"")</f>
      </c>
      <c r="N632">
        <f>IFERROR(M632/K632,"")</f>
      </c>
      <c r="O632"/>
      <c r="P632"/>
      <c r="Q632"/>
      <c r="R632"/>
      <c r="S632"/>
      <c r="T632"/>
    </row>
    <row r="633">
      <c r="A633" t="inlineStr">
        <is>
          <t xml:space="preserve">HTC-23546000000283</t>
        </is>
      </c>
      <c r="B633" t="inlineStr">
        <is>
          <t xml:space="preserve">Apartamento Urbanización cerrado de elviria. Beautiful south-west facing apartment in the exclusive elviria d</t>
        </is>
      </c>
      <c r="C633" t="inlineStr">
        <is>
          <t xml:space="preserve">Marbella</t>
        </is>
      </c>
      <c r="D633">
        <v>560000</v>
      </c>
      <c r="E633" t="inlineStr">
        <is>
          <t xml:space="preserve">94.00</t>
        </is>
      </c>
      <c r="F633">
        <v>5957.4468085106</v>
      </c>
      <c r="G633">
        <f>IFERROR(INDEX(04_Area_Stats!$D$5:$D$999,MATCH(C633,04_Area_Stats!$A$5:$A$999,0)),"")</f>
      </c>
      <c r="H633">
        <f>IFERROR(ROUND(D633*(03_Assumptions!$B$7+03_Assumptions!$B$8),0),"")</f>
      </c>
      <c r="I633">
        <f>IFERROR(ROUND(E633*G633*03_Assumptions!$B$38-D633-H633,0),"")</f>
      </c>
      <c r="J633"/>
      <c r="K633">
        <f>IFERROR(D633+H633+IF(J633="",MAX(I633,0),J633),"")</f>
      </c>
      <c r="L633">
        <f>IFERROR(K633/E633,"")</f>
      </c>
      <c r="M633">
        <f>IFERROR(ROUND(E633*G633-K633,0),"")</f>
      </c>
      <c r="N633">
        <f>IFERROR(M633/K633,"")</f>
      </c>
      <c r="O633"/>
      <c r="P633"/>
      <c r="Q633"/>
      <c r="R633"/>
      <c r="S633"/>
      <c r="T633"/>
    </row>
    <row r="634">
      <c r="A634" t="inlineStr">
        <is>
          <t xml:space="preserve">HTC-49302000000094</t>
        </is>
      </c>
      <c r="B634" t="inlineStr">
        <is>
          <t xml:space="preserve">Piso en Avenida ricardo soriano 43. Piso listo para entrar a vivir en ricardo soriano, a un paso de</t>
        </is>
      </c>
      <c r="C634" t="inlineStr">
        <is>
          <t xml:space="preserve">Marbella</t>
        </is>
      </c>
      <c r="D634">
        <v>399000</v>
      </c>
      <c r="E634" t="inlineStr">
        <is>
          <t xml:space="preserve">94.00</t>
        </is>
      </c>
      <c r="F634">
        <v>4244.6808510638</v>
      </c>
      <c r="G634">
        <f>IFERROR(INDEX(04_Area_Stats!$D$5:$D$999,MATCH(C634,04_Area_Stats!$A$5:$A$999,0)),"")</f>
      </c>
      <c r="H634">
        <f>IFERROR(ROUND(D634*(03_Assumptions!$B$7+03_Assumptions!$B$8),0),"")</f>
      </c>
      <c r="I634">
        <f>IFERROR(ROUND(E634*G634*03_Assumptions!$B$38-D634-H634,0),"")</f>
      </c>
      <c r="J634"/>
      <c r="K634">
        <f>IFERROR(D634+H634+IF(J634="",MAX(I634,0),J634),"")</f>
      </c>
      <c r="L634">
        <f>IFERROR(K634/E634,"")</f>
      </c>
      <c r="M634">
        <f>IFERROR(ROUND(E634*G634-K634,0),"")</f>
      </c>
      <c r="N634">
        <f>IFERROR(M634/K634,"")</f>
      </c>
      <c r="O634"/>
      <c r="P634"/>
      <c r="Q634"/>
      <c r="R634" t="inlineStr">
        <is>
          <t xml:space="preserve">0</t>
        </is>
      </c>
      <c r="S634"/>
      <c r="T634"/>
    </row>
    <row r="635">
      <c r="A635" t="inlineStr">
        <is>
          <t xml:space="preserve">HTC-33091000013986</t>
        </is>
      </c>
      <c r="B635" t="inlineStr">
        <is>
          <t xml:space="preserve">Apartamento en Ricardo Soriano. Apartamento en venta en ricardo soriano playa, 3 dormitorios.</t>
        </is>
      </c>
      <c r="C635" t="inlineStr">
        <is>
          <t xml:space="preserve">Marbella</t>
        </is>
      </c>
      <c r="D635">
        <v>399000</v>
      </c>
      <c r="E635" t="inlineStr">
        <is>
          <t xml:space="preserve">94.00</t>
        </is>
      </c>
      <c r="F635">
        <v>4244.6808510638</v>
      </c>
      <c r="G635">
        <f>IFERROR(INDEX(04_Area_Stats!$D$5:$D$999,MATCH(C635,04_Area_Stats!$A$5:$A$999,0)),"")</f>
      </c>
      <c r="H635">
        <f>IFERROR(ROUND(D635*(03_Assumptions!$B$7+03_Assumptions!$B$8),0),"")</f>
      </c>
      <c r="I635">
        <f>IFERROR(ROUND(E635*G635*03_Assumptions!$B$38-D635-H635,0),"")</f>
      </c>
      <c r="J635"/>
      <c r="K635">
        <f>IFERROR(D635+H635+IF(J635="",MAX(I635,0),J635),"")</f>
      </c>
      <c r="L635">
        <f>IFERROR(K635/E635,"")</f>
      </c>
      <c r="M635">
        <f>IFERROR(ROUND(E635*G635-K635,0),"")</f>
      </c>
      <c r="N635">
        <f>IFERROR(M635/K635,"")</f>
      </c>
      <c r="O635"/>
      <c r="P635"/>
      <c r="Q635"/>
      <c r="R635"/>
      <c r="S635"/>
      <c r="T635"/>
    </row>
    <row r="636">
      <c r="A636" t="inlineStr">
        <is>
          <t xml:space="preserve">HTC-23972000001909</t>
        </is>
      </c>
      <c r="B636" t="inlineStr">
        <is>
          <t xml:space="preserve">Piso Arrabal la caridad. Apartamento en milla de oro - nagüeles</t>
        </is>
      </c>
      <c r="C636" t="inlineStr">
        <is>
          <t xml:space="preserve">Marbella</t>
        </is>
      </c>
      <c r="D636">
        <v>520000</v>
      </c>
      <c r="E636" t="inlineStr">
        <is>
          <t xml:space="preserve">94.00</t>
        </is>
      </c>
      <c r="F636">
        <v>5531.914893617</v>
      </c>
      <c r="G636">
        <f>IFERROR(INDEX(04_Area_Stats!$D$5:$D$999,MATCH(C636,04_Area_Stats!$A$5:$A$999,0)),"")</f>
      </c>
      <c r="H636">
        <f>IFERROR(ROUND(D636*(03_Assumptions!$B$7+03_Assumptions!$B$8),0),"")</f>
      </c>
      <c r="I636">
        <f>IFERROR(ROUND(E636*G636*03_Assumptions!$B$38-D636-H636,0),"")</f>
      </c>
      <c r="J636"/>
      <c r="K636">
        <f>IFERROR(D636+H636+IF(J636="",MAX(I636,0),J636),"")</f>
      </c>
      <c r="L636">
        <f>IFERROR(K636/E636,"")</f>
      </c>
      <c r="M636">
        <f>IFERROR(ROUND(E636*G636-K636,0),"")</f>
      </c>
      <c r="N636">
        <f>IFERROR(M636/K636,"")</f>
      </c>
      <c r="O636"/>
      <c r="P636"/>
      <c r="Q636"/>
      <c r="R636"/>
      <c r="S636"/>
      <c r="T636"/>
    </row>
    <row r="637">
      <c r="A637" t="inlineStr">
        <is>
          <t xml:space="preserve">IDL-112393619</t>
        </is>
      </c>
      <c r="B637" t="inlineStr">
        <is>
          <t xml:space="preserve">Penthouse in Avenida Carvajal, Torreblanca del Sol, Fuengirola</t>
        </is>
      </c>
      <c r="C637" t="inlineStr">
        <is>
          <t xml:space="preserve">Fuengirola</t>
        </is>
      </c>
      <c r="D637">
        <v>565000</v>
      </c>
      <c r="E637" t="inlineStr">
        <is>
          <t xml:space="preserve">102.00</t>
        </is>
      </c>
      <c r="F637">
        <v>5539.2156862745</v>
      </c>
      <c r="G637">
        <f>IFERROR(INDEX(04_Area_Stats!$D$5:$D$999,MATCH(C637,04_Area_Stats!$A$5:$A$999,0)),"")</f>
      </c>
      <c r="H637">
        <f>IFERROR(ROUND(D637*(03_Assumptions!$B$7+03_Assumptions!$B$8),0),"")</f>
      </c>
      <c r="I637">
        <f>IFERROR(ROUND(E637*G637*03_Assumptions!$B$38-D637-H637,0),"")</f>
      </c>
      <c r="J637"/>
      <c r="K637">
        <f>IFERROR(D637+H637+IF(J637="",MAX(I637,0),J637),"")</f>
      </c>
      <c r="L637">
        <f>IFERROR(K637/E637,"")</f>
      </c>
      <c r="M637">
        <f>IFERROR(ROUND(E637*G637-K637,0),"")</f>
      </c>
      <c r="N637">
        <f>IFERROR(M637/K637,"")</f>
      </c>
      <c r="O637"/>
      <c r="P637"/>
      <c r="Q637"/>
      <c r="R637"/>
      <c r="S637" t="inlineStr">
        <is>
          <t xml:space="preserve">Y</t>
        </is>
      </c>
      <c r="T637"/>
    </row>
    <row r="638">
      <c r="A638" t="inlineStr">
        <is>
          <t xml:space="preserve">HTC-24415000002062</t>
        </is>
      </c>
      <c r="B638" t="inlineStr">
        <is>
          <t xml:space="preserve">Piso en Avenida las palmeras 10</t>
        </is>
      </c>
      <c r="C638" t="inlineStr">
        <is>
          <t xml:space="preserve">Marbella</t>
        </is>
      </c>
      <c r="D638">
        <v>300000</v>
      </c>
      <c r="E638" t="inlineStr">
        <is>
          <t xml:space="preserve">93.00</t>
        </is>
      </c>
      <c r="F638">
        <v>3225.8064516129</v>
      </c>
      <c r="G638">
        <f>IFERROR(INDEX(04_Area_Stats!$D$5:$D$999,MATCH(C638,04_Area_Stats!$A$5:$A$999,0)),"")</f>
      </c>
      <c r="H638">
        <f>IFERROR(ROUND(D638*(03_Assumptions!$B$7+03_Assumptions!$B$8),0),"")</f>
      </c>
      <c r="I638">
        <f>IFERROR(ROUND(E638*G638*03_Assumptions!$B$38-D638-H638,0),"")</f>
      </c>
      <c r="J638"/>
      <c r="K638">
        <f>IFERROR(D638+H638+IF(J638="",MAX(I638,0),J638),"")</f>
      </c>
      <c r="L638">
        <f>IFERROR(K638/E638,"")</f>
      </c>
      <c r="M638">
        <f>IFERROR(ROUND(E638*G638-K638,0),"")</f>
      </c>
      <c r="N638">
        <f>IFERROR(M638/K638,"")</f>
      </c>
      <c r="O638"/>
      <c r="P638"/>
      <c r="Q638"/>
      <c r="R638"/>
      <c r="S638"/>
      <c r="T638"/>
    </row>
    <row r="639">
      <c r="A639" t="inlineStr">
        <is>
          <t xml:space="preserve">IDL-110387792</t>
        </is>
      </c>
      <c r="B639" t="inlineStr">
        <is>
          <t xml:space="preserve">Flat / apartment in Rodeo Alto-Guadaiza-La Campana, Marbella</t>
        </is>
      </c>
      <c r="C639" t="inlineStr">
        <is>
          <t xml:space="preserve">Marbella</t>
        </is>
      </c>
      <c r="D639">
        <v>495000</v>
      </c>
      <c r="E639" t="inlineStr">
        <is>
          <t xml:space="preserve">93.00</t>
        </is>
      </c>
      <c r="F639">
        <v>5322.5806451613</v>
      </c>
      <c r="G639">
        <f>IFERROR(INDEX(04_Area_Stats!$D$5:$D$999,MATCH(C639,04_Area_Stats!$A$5:$A$999,0)),"")</f>
      </c>
      <c r="H639">
        <f>IFERROR(ROUND(D639*(03_Assumptions!$B$7+03_Assumptions!$B$8),0),"")</f>
      </c>
      <c r="I639">
        <f>IFERROR(ROUND(E639*G639*03_Assumptions!$B$38-D639-H639,0),"")</f>
      </c>
      <c r="J639"/>
      <c r="K639">
        <f>IFERROR(D639+H639+IF(J639="",MAX(I639,0),J639),"")</f>
      </c>
      <c r="L639">
        <f>IFERROR(K639/E639,"")</f>
      </c>
      <c r="M639">
        <f>IFERROR(ROUND(E639*G639-K639,0),"")</f>
      </c>
      <c r="N639">
        <f>IFERROR(M639/K639,"")</f>
      </c>
      <c r="O639"/>
      <c r="P639"/>
      <c r="Q639"/>
      <c r="R639" t="inlineStr">
        <is>
          <t xml:space="preserve">5</t>
        </is>
      </c>
      <c r="S639" t="inlineStr">
        <is>
          <t xml:space="preserve">Y</t>
        </is>
      </c>
      <c r="T639" t="inlineStr">
        <is>
          <t xml:space="preserve">New build</t>
        </is>
      </c>
    </row>
    <row r="640">
      <c r="A640" t="inlineStr">
        <is>
          <t xml:space="preserve">FTC-20540715</t>
        </is>
      </c>
      <c r="B640" t="inlineStr">
        <is>
          <t xml:space="preserve">Obra Nueva  · Ático con terraza en Las Gaviotas  - Carvajal</t>
        </is>
      </c>
      <c r="C640" t="inlineStr">
        <is>
          <t xml:space="preserve">Fuengirola</t>
        </is>
      </c>
      <c r="D640">
        <v>881000</v>
      </c>
      <c r="E640" t="inlineStr">
        <is>
          <t xml:space="preserve">101.00</t>
        </is>
      </c>
      <c r="F640">
        <v>8722.7722772277</v>
      </c>
      <c r="G640">
        <f>IFERROR(INDEX(04_Area_Stats!$D$5:$D$999,MATCH(C640,04_Area_Stats!$A$5:$A$999,0)),"")</f>
      </c>
      <c r="H640">
        <f>IFERROR(ROUND(D640*(03_Assumptions!$B$7+03_Assumptions!$B$8),0),"")</f>
      </c>
      <c r="I640">
        <f>IFERROR(ROUND(E640*G640*03_Assumptions!$B$38-D640-H640,0),"")</f>
      </c>
      <c r="J640"/>
      <c r="K640">
        <f>IFERROR(D640+H640+IF(J640="",MAX(I640,0),J640),"")</f>
      </c>
      <c r="L640">
        <f>IFERROR(K640/E640,"")</f>
      </c>
      <c r="M640">
        <f>IFERROR(ROUND(E640*G640-K640,0),"")</f>
      </c>
      <c r="N640">
        <f>IFERROR(M640/K640,"")</f>
      </c>
      <c r="O640"/>
      <c r="P640"/>
      <c r="Q640"/>
      <c r="R640"/>
      <c r="S640" t="inlineStr">
        <is>
          <t xml:space="preserve">Y</t>
        </is>
      </c>
      <c r="T640"/>
    </row>
    <row r="641">
      <c r="A641" t="inlineStr">
        <is>
          <t xml:space="preserve">HTC-32446004197477</t>
        </is>
      </c>
      <c r="B641" t="inlineStr">
        <is>
          <t xml:space="preserve">Ático en Las Gaviotas - Carvajal</t>
        </is>
      </c>
      <c r="C641" t="inlineStr">
        <is>
          <t xml:space="preserve">Fuengirola</t>
        </is>
      </c>
      <c r="D641">
        <v>881000</v>
      </c>
      <c r="E641" t="inlineStr">
        <is>
          <t xml:space="preserve">101.00</t>
        </is>
      </c>
      <c r="F641">
        <v>8722.7722772277</v>
      </c>
      <c r="G641">
        <f>IFERROR(INDEX(04_Area_Stats!$D$5:$D$999,MATCH(C641,04_Area_Stats!$A$5:$A$999,0)),"")</f>
      </c>
      <c r="H641">
        <f>IFERROR(ROUND(D641*(03_Assumptions!$B$7+03_Assumptions!$B$8),0),"")</f>
      </c>
      <c r="I641">
        <f>IFERROR(ROUND(E641*G641*03_Assumptions!$B$38-D641-H641,0),"")</f>
      </c>
      <c r="J641"/>
      <c r="K641">
        <f>IFERROR(D641+H641+IF(J641="",MAX(I641,0),J641),"")</f>
      </c>
      <c r="L641">
        <f>IFERROR(K641/E641,"")</f>
      </c>
      <c r="M641">
        <f>IFERROR(ROUND(E641*G641-K641,0),"")</f>
      </c>
      <c r="N641">
        <f>IFERROR(M641/K641,"")</f>
      </c>
      <c r="O641"/>
      <c r="P641"/>
      <c r="Q641"/>
      <c r="R641"/>
      <c r="S641"/>
      <c r="T641"/>
    </row>
    <row r="642">
      <c r="A642" t="inlineStr">
        <is>
          <t xml:space="preserve">HTC-23550000004177</t>
        </is>
      </c>
      <c r="B642" t="inlineStr">
        <is>
          <t xml:space="preserve">Piso Calle maria barranco. Descubre tu nuevo hogar en el corazón de fuengirola!</t>
        </is>
      </c>
      <c r="C642" t="inlineStr">
        <is>
          <t xml:space="preserve">Fuengirola</t>
        </is>
      </c>
      <c r="D642">
        <v>359000</v>
      </c>
      <c r="E642" t="inlineStr">
        <is>
          <t xml:space="preserve">101.00</t>
        </is>
      </c>
      <c r="F642">
        <v>3554.4554455446</v>
      </c>
      <c r="G642">
        <f>IFERROR(INDEX(04_Area_Stats!$D$5:$D$999,MATCH(C642,04_Area_Stats!$A$5:$A$999,0)),"")</f>
      </c>
      <c r="H642">
        <f>IFERROR(ROUND(D642*(03_Assumptions!$B$7+03_Assumptions!$B$8),0),"")</f>
      </c>
      <c r="I642">
        <f>IFERROR(ROUND(E642*G642*03_Assumptions!$B$38-D642-H642,0),"")</f>
      </c>
      <c r="J642"/>
      <c r="K642">
        <f>IFERROR(D642+H642+IF(J642="",MAX(I642,0),J642),"")</f>
      </c>
      <c r="L642">
        <f>IFERROR(K642/E642,"")</f>
      </c>
      <c r="M642">
        <f>IFERROR(ROUND(E642*G642-K642,0),"")</f>
      </c>
      <c r="N642">
        <f>IFERROR(M642/K642,"")</f>
      </c>
      <c r="O642"/>
      <c r="P642"/>
      <c r="Q642"/>
      <c r="R642"/>
      <c r="S642"/>
      <c r="T642"/>
    </row>
    <row r="643">
      <c r="A643" t="inlineStr">
        <is>
          <t xml:space="preserve">HTC-25723000000124</t>
        </is>
      </c>
      <c r="B643" t="inlineStr">
        <is>
          <t xml:space="preserve">Piso en San Pedro de Alcántara Pueblo. Piso en pleno centro de san pedro</t>
        </is>
      </c>
      <c r="C643" t="inlineStr">
        <is>
          <t xml:space="preserve">Marbella</t>
        </is>
      </c>
      <c r="D643">
        <v>320000</v>
      </c>
      <c r="E643" t="inlineStr">
        <is>
          <t xml:space="preserve">92.00</t>
        </is>
      </c>
      <c r="F643">
        <v>3478.2608695652</v>
      </c>
      <c r="G643">
        <f>IFERROR(INDEX(04_Area_Stats!$D$5:$D$999,MATCH(C643,04_Area_Stats!$A$5:$A$999,0)),"")</f>
      </c>
      <c r="H643">
        <f>IFERROR(ROUND(D643*(03_Assumptions!$B$7+03_Assumptions!$B$8),0),"")</f>
      </c>
      <c r="I643">
        <f>IFERROR(ROUND(E643*G643*03_Assumptions!$B$38-D643-H643,0),"")</f>
      </c>
      <c r="J643"/>
      <c r="K643">
        <f>IFERROR(D643+H643+IF(J643="",MAX(I643,0),J643),"")</f>
      </c>
      <c r="L643">
        <f>IFERROR(K643/E643,"")</f>
      </c>
      <c r="M643">
        <f>IFERROR(ROUND(E643*G643-K643,0),"")</f>
      </c>
      <c r="N643">
        <f>IFERROR(M643/K643,"")</f>
      </c>
      <c r="O643"/>
      <c r="P643"/>
      <c r="Q643"/>
      <c r="R643"/>
      <c r="S643"/>
      <c r="T643"/>
    </row>
    <row r="644">
      <c r="A644" t="inlineStr">
        <is>
          <t xml:space="preserve">HTC-52797000001553</t>
        </is>
      </c>
      <c r="B644" t="inlineStr">
        <is>
          <t xml:space="preserve">Apartamento en Nueva Alcántara</t>
        </is>
      </c>
      <c r="C644" t="inlineStr">
        <is>
          <t xml:space="preserve">Marbella</t>
        </is>
      </c>
      <c r="D644">
        <v>530000</v>
      </c>
      <c r="E644" t="inlineStr">
        <is>
          <t xml:space="preserve">92.00</t>
        </is>
      </c>
      <c r="F644">
        <v>5760.8695652174</v>
      </c>
      <c r="G644">
        <f>IFERROR(INDEX(04_Area_Stats!$D$5:$D$999,MATCH(C644,04_Area_Stats!$A$5:$A$999,0)),"")</f>
      </c>
      <c r="H644">
        <f>IFERROR(ROUND(D644*(03_Assumptions!$B$7+03_Assumptions!$B$8),0),"")</f>
      </c>
      <c r="I644">
        <f>IFERROR(ROUND(E644*G644*03_Assumptions!$B$38-D644-H644,0),"")</f>
      </c>
      <c r="J644"/>
      <c r="K644">
        <f>IFERROR(D644+H644+IF(J644="",MAX(I644,0),J644),"")</f>
      </c>
      <c r="L644">
        <f>IFERROR(K644/E644,"")</f>
      </c>
      <c r="M644">
        <f>IFERROR(ROUND(E644*G644-K644,0),"")</f>
      </c>
      <c r="N644">
        <f>IFERROR(M644/K644,"")</f>
      </c>
      <c r="O644"/>
      <c r="P644"/>
      <c r="Q644"/>
      <c r="R644"/>
      <c r="S644"/>
      <c r="T644"/>
    </row>
    <row r="645">
      <c r="A645" t="inlineStr">
        <is>
          <t xml:space="preserve">HTC-23972000001885</t>
        </is>
      </c>
      <c r="B645" t="inlineStr">
        <is>
          <t xml:space="preserve">Piso Calle hermanos salom. Apartamento en marbella ciudad</t>
        </is>
      </c>
      <c r="C645" t="inlineStr">
        <is>
          <t xml:space="preserve">Marbella</t>
        </is>
      </c>
      <c r="D645">
        <v>330000</v>
      </c>
      <c r="E645" t="inlineStr">
        <is>
          <t xml:space="preserve">92.00</t>
        </is>
      </c>
      <c r="F645">
        <v>3586.9565217391</v>
      </c>
      <c r="G645">
        <f>IFERROR(INDEX(04_Area_Stats!$D$5:$D$999,MATCH(C645,04_Area_Stats!$A$5:$A$999,0)),"")</f>
      </c>
      <c r="H645">
        <f>IFERROR(ROUND(D645*(03_Assumptions!$B$7+03_Assumptions!$B$8),0),"")</f>
      </c>
      <c r="I645">
        <f>IFERROR(ROUND(E645*G645*03_Assumptions!$B$38-D645-H645,0),"")</f>
      </c>
      <c r="J645"/>
      <c r="K645">
        <f>IFERROR(D645+H645+IF(J645="",MAX(I645,0),J645),"")</f>
      </c>
      <c r="L645">
        <f>IFERROR(K645/E645,"")</f>
      </c>
      <c r="M645">
        <f>IFERROR(ROUND(E645*G645-K645,0),"")</f>
      </c>
      <c r="N645">
        <f>IFERROR(M645/K645,"")</f>
      </c>
      <c r="O645"/>
      <c r="P645"/>
      <c r="Q645"/>
      <c r="R645"/>
      <c r="S645"/>
      <c r="T645"/>
    </row>
    <row r="646">
      <c r="A646" t="inlineStr">
        <is>
          <t xml:space="preserve">YAE-jht::real-estate::49402-112356769</t>
        </is>
      </c>
      <c r="B646" t="inlineStr">
        <is>
          <t xml:space="preserve">Piso en venta, Aloha en Nueva Andalucía en Marbella</t>
        </is>
      </c>
      <c r="C646" t="inlineStr">
        <is>
          <t xml:space="preserve">Marbella</t>
        </is>
      </c>
      <c r="D646">
        <v>599000</v>
      </c>
      <c r="E646" t="inlineStr">
        <is>
          <t xml:space="preserve">92.00</t>
        </is>
      </c>
      <c r="F646">
        <v>6510.8695652174</v>
      </c>
      <c r="G646">
        <f>IFERROR(INDEX(04_Area_Stats!$D$5:$D$999,MATCH(C646,04_Area_Stats!$A$5:$A$999,0)),"")</f>
      </c>
      <c r="H646">
        <f>IFERROR(ROUND(D646*(03_Assumptions!$B$7+03_Assumptions!$B$8),0),"")</f>
      </c>
      <c r="I646">
        <f>IFERROR(ROUND(E646*G646*03_Assumptions!$B$38-D646-H646,0),"")</f>
      </c>
      <c r="J646"/>
      <c r="K646">
        <f>IFERROR(D646+H646+IF(J646="",MAX(I646,0),J646),"")</f>
      </c>
      <c r="L646">
        <f>IFERROR(K646/E646,"")</f>
      </c>
      <c r="M646">
        <f>IFERROR(ROUND(E646*G646-K646,0),"")</f>
      </c>
      <c r="N646">
        <f>IFERROR(M646/K646,"")</f>
      </c>
      <c r="O646"/>
      <c r="P646"/>
      <c r="Q646"/>
      <c r="R646"/>
      <c r="S646"/>
      <c r="T646" t="inlineStr">
        <is>
          <t xml:space="preserve">Good</t>
        </is>
      </c>
    </row>
    <row r="647">
      <c r="A647" t="inlineStr">
        <is>
          <t xml:space="preserve">YAE-jht::real-estate::30996-112317982</t>
        </is>
      </c>
      <c r="B647" t="inlineStr">
        <is>
          <t xml:space="preserve">Piso en venta, Rodeo Alto-Guadaiza-La Campana en Nueva Andalucía en Marbella</t>
        </is>
      </c>
      <c r="C647" t="inlineStr">
        <is>
          <t xml:space="preserve">Marbella</t>
        </is>
      </c>
      <c r="D647">
        <v>549000</v>
      </c>
      <c r="E647" t="inlineStr">
        <is>
          <t xml:space="preserve">92.00</t>
        </is>
      </c>
      <c r="F647">
        <v>5967.3913043478</v>
      </c>
      <c r="G647">
        <f>IFERROR(INDEX(04_Area_Stats!$D$5:$D$999,MATCH(C647,04_Area_Stats!$A$5:$A$999,0)),"")</f>
      </c>
      <c r="H647">
        <f>IFERROR(ROUND(D647*(03_Assumptions!$B$7+03_Assumptions!$B$8),0),"")</f>
      </c>
      <c r="I647">
        <f>IFERROR(ROUND(E647*G647*03_Assumptions!$B$38-D647-H647,0),"")</f>
      </c>
      <c r="J647"/>
      <c r="K647">
        <f>IFERROR(D647+H647+IF(J647="",MAX(I647,0),J647),"")</f>
      </c>
      <c r="L647">
        <f>IFERROR(K647/E647,"")</f>
      </c>
      <c r="M647">
        <f>IFERROR(ROUND(E647*G647-K647,0),"")</f>
      </c>
      <c r="N647">
        <f>IFERROR(M647/K647,"")</f>
      </c>
      <c r="O647" t="inlineStr">
        <is>
          <t xml:space="preserve">COSMETIC</t>
        </is>
      </c>
      <c r="P647"/>
      <c r="Q647"/>
      <c r="R647"/>
      <c r="S647"/>
      <c r="T647" t="inlineStr">
        <is>
          <t xml:space="preserve">Good</t>
        </is>
      </c>
    </row>
    <row r="648">
      <c r="A648" t="inlineStr">
        <is>
          <t xml:space="preserve">IDL-112402039</t>
        </is>
      </c>
      <c r="B648" t="inlineStr">
        <is>
          <t xml:space="preserve">Detached house in Avenida de Las Salinas, 20, Los Boliches, Fuengirola</t>
        </is>
      </c>
      <c r="C648" t="inlineStr">
        <is>
          <t xml:space="preserve">Fuengirola</t>
        </is>
      </c>
      <c r="D648">
        <v>595000</v>
      </c>
      <c r="E648" t="inlineStr">
        <is>
          <t xml:space="preserve">100.00</t>
        </is>
      </c>
      <c r="F648">
        <v>5950</v>
      </c>
      <c r="G648">
        <f>IFERROR(INDEX(04_Area_Stats!$D$5:$D$999,MATCH(C648,04_Area_Stats!$A$5:$A$999,0)),"")</f>
      </c>
      <c r="H648">
        <f>IFERROR(ROUND(D648*(03_Assumptions!$B$7+03_Assumptions!$B$8),0),"")</f>
      </c>
      <c r="I648">
        <f>IFERROR(ROUND(E648*G648*03_Assumptions!$B$38-D648-H648,0),"")</f>
      </c>
      <c r="J648"/>
      <c r="K648">
        <f>IFERROR(D648+H648+IF(J648="",MAX(I648,0),J648),"")</f>
      </c>
      <c r="L648">
        <f>IFERROR(K648/E648,"")</f>
      </c>
      <c r="M648">
        <f>IFERROR(ROUND(E648*G648-K648,0),"")</f>
      </c>
      <c r="N648">
        <f>IFERROR(M648/K648,"")</f>
      </c>
      <c r="O648"/>
      <c r="P648"/>
      <c r="Q648"/>
      <c r="R648"/>
      <c r="S648"/>
      <c r="T648"/>
    </row>
    <row r="649">
      <c r="A649" t="inlineStr">
        <is>
          <t xml:space="preserve">FTC-20509470</t>
        </is>
      </c>
      <c r="B649" t="inlineStr">
        <is>
          <t xml:space="preserve">Obra Nueva  · Piso con terraza en Calle Maria de las Mercedes, Los Pacos</t>
        </is>
      </c>
      <c r="C649" t="inlineStr">
        <is>
          <t xml:space="preserve">Fuengirola</t>
        </is>
      </c>
      <c r="D649">
        <v>328000</v>
      </c>
      <c r="E649" t="inlineStr">
        <is>
          <t xml:space="preserve">100.00</t>
        </is>
      </c>
      <c r="F649">
        <v>3280</v>
      </c>
      <c r="G649">
        <f>IFERROR(INDEX(04_Area_Stats!$D$5:$D$999,MATCH(C649,04_Area_Stats!$A$5:$A$999,0)),"")</f>
      </c>
      <c r="H649">
        <f>IFERROR(ROUND(D649*(03_Assumptions!$B$7+03_Assumptions!$B$8),0),"")</f>
      </c>
      <c r="I649">
        <f>IFERROR(ROUND(E649*G649*03_Assumptions!$B$38-D649-H649,0),"")</f>
      </c>
      <c r="J649"/>
      <c r="K649">
        <f>IFERROR(D649+H649+IF(J649="",MAX(I649,0),J649),"")</f>
      </c>
      <c r="L649">
        <f>IFERROR(K649/E649,"")</f>
      </c>
      <c r="M649">
        <f>IFERROR(ROUND(E649*G649-K649,0),"")</f>
      </c>
      <c r="N649">
        <f>IFERROR(M649/K649,"")</f>
      </c>
      <c r="O649"/>
      <c r="P649"/>
      <c r="Q649"/>
      <c r="R649"/>
      <c r="S649" t="inlineStr">
        <is>
          <t xml:space="preserve">Y</t>
        </is>
      </c>
      <c r="T649"/>
    </row>
    <row r="650">
      <c r="A650" t="inlineStr">
        <is>
          <t xml:space="preserve">HTC-23150000001222</t>
        </is>
      </c>
      <c r="B650" t="inlineStr">
        <is>
          <t xml:space="preserve">Piso en Reserva de Marbella. Avenida casarabonela sn</t>
        </is>
      </c>
      <c r="C650" t="inlineStr">
        <is>
          <t xml:space="preserve">Marbella</t>
        </is>
      </c>
      <c r="D650">
        <v>299000</v>
      </c>
      <c r="E650" t="inlineStr">
        <is>
          <t xml:space="preserve">91.00</t>
        </is>
      </c>
      <c r="F650">
        <v>3285.7142857143</v>
      </c>
      <c r="G650">
        <f>IFERROR(INDEX(04_Area_Stats!$D$5:$D$999,MATCH(C650,04_Area_Stats!$A$5:$A$999,0)),"")</f>
      </c>
      <c r="H650">
        <f>IFERROR(ROUND(D650*(03_Assumptions!$B$7+03_Assumptions!$B$8),0),"")</f>
      </c>
      <c r="I650">
        <f>IFERROR(ROUND(E650*G650*03_Assumptions!$B$38-D650-H650,0),"")</f>
      </c>
      <c r="J650"/>
      <c r="K650">
        <f>IFERROR(D650+H650+IF(J650="",MAX(I650,0),J650),"")</f>
      </c>
      <c r="L650">
        <f>IFERROR(K650/E650,"")</f>
      </c>
      <c r="M650">
        <f>IFERROR(ROUND(E650*G650-K650,0),"")</f>
      </c>
      <c r="N650">
        <f>IFERROR(M650/K650,"")</f>
      </c>
      <c r="O650"/>
      <c r="P650"/>
      <c r="Q650"/>
      <c r="R650"/>
      <c r="S650"/>
      <c r="T650"/>
    </row>
    <row r="651">
      <c r="A651" t="inlineStr">
        <is>
          <t xml:space="preserve">HTC-55685000000026</t>
        </is>
      </c>
      <c r="B651" t="inlineStr">
        <is>
          <t xml:space="preserve">Piso Plaza ramon martinez. Piso en calle rodrigo de triana</t>
        </is>
      </c>
      <c r="C651" t="inlineStr">
        <is>
          <t xml:space="preserve">Marbella</t>
        </is>
      </c>
      <c r="D651">
        <v>315000</v>
      </c>
      <c r="E651" t="inlineStr">
        <is>
          <t xml:space="preserve">91.00</t>
        </is>
      </c>
      <c r="F651">
        <v>3461.5384615385</v>
      </c>
      <c r="G651">
        <f>IFERROR(INDEX(04_Area_Stats!$D$5:$D$999,MATCH(C651,04_Area_Stats!$A$5:$A$999,0)),"")</f>
      </c>
      <c r="H651">
        <f>IFERROR(ROUND(D651*(03_Assumptions!$B$7+03_Assumptions!$B$8),0),"")</f>
      </c>
      <c r="I651">
        <f>IFERROR(ROUND(E651*G651*03_Assumptions!$B$38-D651-H651,0),"")</f>
      </c>
      <c r="J651"/>
      <c r="K651">
        <f>IFERROR(D651+H651+IF(J651="",MAX(I651,0),J651),"")</f>
      </c>
      <c r="L651">
        <f>IFERROR(K651/E651,"")</f>
      </c>
      <c r="M651">
        <f>IFERROR(ROUND(E651*G651-K651,0),"")</f>
      </c>
      <c r="N651">
        <f>IFERROR(M651/K651,"")</f>
      </c>
      <c r="O651"/>
      <c r="P651"/>
      <c r="Q651"/>
      <c r="R651"/>
      <c r="S651"/>
      <c r="T651"/>
    </row>
    <row r="652">
      <c r="A652" t="inlineStr">
        <is>
          <t xml:space="preserve">YAE-jht::real-estate::42612-112321247</t>
        </is>
      </c>
      <c r="B652" t="inlineStr">
        <is>
          <t xml:space="preserve">Piso en venta, Divina Pastora en Marbella Pueblo en Marbella</t>
        </is>
      </c>
      <c r="C652" t="inlineStr">
        <is>
          <t xml:space="preserve">Marbella</t>
        </is>
      </c>
      <c r="D652">
        <v>315000</v>
      </c>
      <c r="E652" t="inlineStr">
        <is>
          <t xml:space="preserve">91.00</t>
        </is>
      </c>
      <c r="F652">
        <v>3461.5384615385</v>
      </c>
      <c r="G652">
        <f>IFERROR(INDEX(04_Area_Stats!$D$5:$D$999,MATCH(C652,04_Area_Stats!$A$5:$A$999,0)),"")</f>
      </c>
      <c r="H652">
        <f>IFERROR(ROUND(D652*(03_Assumptions!$B$7+03_Assumptions!$B$8),0),"")</f>
      </c>
      <c r="I652">
        <f>IFERROR(ROUND(E652*G652*03_Assumptions!$B$38-D652-H652,0),"")</f>
      </c>
      <c r="J652"/>
      <c r="K652">
        <f>IFERROR(D652+H652+IF(J652="",MAX(I652,0),J652),"")</f>
      </c>
      <c r="L652">
        <f>IFERROR(K652/E652,"")</f>
      </c>
      <c r="M652">
        <f>IFERROR(ROUND(E652*G652-K652,0),"")</f>
      </c>
      <c r="N652">
        <f>IFERROR(M652/K652,"")</f>
      </c>
      <c r="O652"/>
      <c r="P652"/>
      <c r="Q652"/>
      <c r="R652"/>
      <c r="S652" t="inlineStr">
        <is>
          <t xml:space="preserve">Y</t>
        </is>
      </c>
      <c r="T652" t="inlineStr">
        <is>
          <t xml:space="preserve">Good</t>
        </is>
      </c>
    </row>
    <row r="653">
      <c r="A653" t="inlineStr">
        <is>
          <t xml:space="preserve">YAE-jht::real-estate::41082-112332592</t>
        </is>
      </c>
      <c r="B653" t="inlineStr">
        <is>
          <t xml:space="preserve">Piso en venta, Puerto Banús en Nueva Andalucía en Marbella</t>
        </is>
      </c>
      <c r="C653" t="inlineStr">
        <is>
          <t xml:space="preserve">Marbella</t>
        </is>
      </c>
      <c r="D653">
        <v>656000</v>
      </c>
      <c r="E653" t="inlineStr">
        <is>
          <t xml:space="preserve">91.00</t>
        </is>
      </c>
      <c r="F653">
        <v>7208.7912087912</v>
      </c>
      <c r="G653">
        <f>IFERROR(INDEX(04_Area_Stats!$D$5:$D$999,MATCH(C653,04_Area_Stats!$A$5:$A$999,0)),"")</f>
      </c>
      <c r="H653">
        <f>IFERROR(ROUND(D653*(03_Assumptions!$B$7+03_Assumptions!$B$8),0),"")</f>
      </c>
      <c r="I653">
        <f>IFERROR(ROUND(E653*G653*03_Assumptions!$B$38-D653-H653,0),"")</f>
      </c>
      <c r="J653"/>
      <c r="K653">
        <f>IFERROR(D653+H653+IF(J653="",MAX(I653,0),J653),"")</f>
      </c>
      <c r="L653">
        <f>IFERROR(K653/E653,"")</f>
      </c>
      <c r="M653">
        <f>IFERROR(ROUND(E653*G653-K653,0),"")</f>
      </c>
      <c r="N653">
        <f>IFERROR(M653/K653,"")</f>
      </c>
      <c r="O653"/>
      <c r="P653"/>
      <c r="Q653"/>
      <c r="R653" t="inlineStr">
        <is>
          <t xml:space="preserve">2</t>
        </is>
      </c>
      <c r="S653"/>
      <c r="T653" t="inlineStr">
        <is>
          <t xml:space="preserve">Good</t>
        </is>
      </c>
    </row>
    <row r="654">
      <c r="A654" t="inlineStr">
        <is>
          <t xml:space="preserve">YAE-jht::real-estate::42015-112392073</t>
        </is>
      </c>
      <c r="B654" t="inlineStr">
        <is>
          <t xml:space="preserve">Piso en venta, Reserva de Marbella en Elviria-Cabopino en Marbella</t>
        </is>
      </c>
      <c r="C654" t="inlineStr">
        <is>
          <t xml:space="preserve">Marbella</t>
        </is>
      </c>
      <c r="D654">
        <v>299000</v>
      </c>
      <c r="E654" t="inlineStr">
        <is>
          <t xml:space="preserve">91.00</t>
        </is>
      </c>
      <c r="F654">
        <v>3285.7142857143</v>
      </c>
      <c r="G654">
        <f>IFERROR(INDEX(04_Area_Stats!$D$5:$D$999,MATCH(C654,04_Area_Stats!$A$5:$A$999,0)),"")</f>
      </c>
      <c r="H654">
        <f>IFERROR(ROUND(D654*(03_Assumptions!$B$7+03_Assumptions!$B$8),0),"")</f>
      </c>
      <c r="I654">
        <f>IFERROR(ROUND(E654*G654*03_Assumptions!$B$38-D654-H654,0),"")</f>
      </c>
      <c r="J654"/>
      <c r="K654">
        <f>IFERROR(D654+H654+IF(J654="",MAX(I654,0),J654),"")</f>
      </c>
      <c r="L654">
        <f>IFERROR(K654/E654,"")</f>
      </c>
      <c r="M654">
        <f>IFERROR(ROUND(E654*G654-K654,0),"")</f>
      </c>
      <c r="N654">
        <f>IFERROR(M654/K654,"")</f>
      </c>
      <c r="O654"/>
      <c r="P654"/>
      <c r="Q654"/>
      <c r="R654" t="inlineStr">
        <is>
          <t xml:space="preserve">2</t>
        </is>
      </c>
      <c r="S654"/>
      <c r="T654" t="inlineStr">
        <is>
          <t xml:space="preserve">Good</t>
        </is>
      </c>
    </row>
    <row r="655">
      <c r="A655" t="inlineStr">
        <is>
          <t xml:space="preserve">YAE-jht::real-estate::42200-112367861</t>
        </is>
      </c>
      <c r="B655" t="inlineStr">
        <is>
          <t xml:space="preserve">Piso en venta en calle Jeddah, Santa Marta en Marbella Pueblo en Marbella</t>
        </is>
      </c>
      <c r="C655" t="inlineStr">
        <is>
          <t xml:space="preserve">Marbella</t>
        </is>
      </c>
      <c r="D655">
        <v>315000</v>
      </c>
      <c r="E655" t="inlineStr">
        <is>
          <t xml:space="preserve">91.00</t>
        </is>
      </c>
      <c r="F655">
        <v>3461.5384615385</v>
      </c>
      <c r="G655">
        <f>IFERROR(INDEX(04_Area_Stats!$D$5:$D$999,MATCH(C655,04_Area_Stats!$A$5:$A$999,0)),"")</f>
      </c>
      <c r="H655">
        <f>IFERROR(ROUND(D655*(03_Assumptions!$B$7+03_Assumptions!$B$8),0),"")</f>
      </c>
      <c r="I655">
        <f>IFERROR(ROUND(E655*G655*03_Assumptions!$B$38-D655-H655,0),"")</f>
      </c>
      <c r="J655"/>
      <c r="K655">
        <f>IFERROR(D655+H655+IF(J655="",MAX(I655,0),J655),"")</f>
      </c>
      <c r="L655">
        <f>IFERROR(K655/E655,"")</f>
      </c>
      <c r="M655">
        <f>IFERROR(ROUND(E655*G655-K655,0),"")</f>
      </c>
      <c r="N655">
        <f>IFERROR(M655/K655,"")</f>
      </c>
      <c r="O655"/>
      <c r="P655"/>
      <c r="Q655"/>
      <c r="R655"/>
      <c r="S655"/>
      <c r="T655"/>
    </row>
    <row r="656">
      <c r="A656" t="inlineStr">
        <is>
          <t xml:space="preserve">YAE-jht::real-estate::75646-promo-6-112392318</t>
        </is>
      </c>
      <c r="B656" t="inlineStr">
        <is>
          <t xml:space="preserve">Piso en venta, Rodeo Alto-Guadaiza-La Campana en Nueva Andalucía en Marbella</t>
        </is>
      </c>
      <c r="C656" t="inlineStr">
        <is>
          <t xml:space="preserve">Marbella</t>
        </is>
      </c>
      <c r="D656">
        <v>505000</v>
      </c>
      <c r="E656" t="inlineStr">
        <is>
          <t xml:space="preserve">91.00</t>
        </is>
      </c>
      <c r="F656">
        <v>5549.4505494505</v>
      </c>
      <c r="G656">
        <f>IFERROR(INDEX(04_Area_Stats!$D$5:$D$999,MATCH(C656,04_Area_Stats!$A$5:$A$999,0)),"")</f>
      </c>
      <c r="H656">
        <f>IFERROR(ROUND(D656*(03_Assumptions!$B$7+03_Assumptions!$B$8),0),"")</f>
      </c>
      <c r="I656">
        <f>IFERROR(ROUND(E656*G656*03_Assumptions!$B$38-D656-H656,0),"")</f>
      </c>
      <c r="J656"/>
      <c r="K656">
        <f>IFERROR(D656+H656+IF(J656="",MAX(I656,0),J656),"")</f>
      </c>
      <c r="L656">
        <f>IFERROR(K656/E656,"")</f>
      </c>
      <c r="M656">
        <f>IFERROR(ROUND(E656*G656-K656,0),"")</f>
      </c>
      <c r="N656">
        <f>IFERROR(M656/K656,"")</f>
      </c>
      <c r="O656"/>
      <c r="P656"/>
      <c r="Q656"/>
      <c r="R656"/>
      <c r="S656" t="inlineStr">
        <is>
          <t xml:space="preserve">Y</t>
        </is>
      </c>
      <c r="T656" t="inlineStr">
        <is>
          <t xml:space="preserve">New build</t>
        </is>
      </c>
    </row>
    <row r="657">
      <c r="A657" t="inlineStr">
        <is>
          <t xml:space="preserve">IDL-112392318</t>
        </is>
      </c>
      <c r="B657" t="inlineStr">
        <is>
          <t xml:space="preserve">Flat / apartment in Rodeo Alto-Guadaiza-La Campana, Marbella</t>
        </is>
      </c>
      <c r="C657" t="inlineStr">
        <is>
          <t xml:space="preserve">Marbella</t>
        </is>
      </c>
      <c r="D657">
        <v>505000</v>
      </c>
      <c r="E657" t="inlineStr">
        <is>
          <t xml:space="preserve">91.00</t>
        </is>
      </c>
      <c r="F657">
        <v>5549.4505494505</v>
      </c>
      <c r="G657">
        <f>IFERROR(INDEX(04_Area_Stats!$D$5:$D$999,MATCH(C657,04_Area_Stats!$A$5:$A$999,0)),"")</f>
      </c>
      <c r="H657">
        <f>IFERROR(ROUND(D657*(03_Assumptions!$B$7+03_Assumptions!$B$8),0),"")</f>
      </c>
      <c r="I657">
        <f>IFERROR(ROUND(E657*G657*03_Assumptions!$B$38-D657-H657,0),"")</f>
      </c>
      <c r="J657"/>
      <c r="K657">
        <f>IFERROR(D657+H657+IF(J657="",MAX(I657,0),J657),"")</f>
      </c>
      <c r="L657">
        <f>IFERROR(K657/E657,"")</f>
      </c>
      <c r="M657">
        <f>IFERROR(ROUND(E657*G657-K657,0),"")</f>
      </c>
      <c r="N657">
        <f>IFERROR(M657/K657,"")</f>
      </c>
      <c r="O657"/>
      <c r="P657"/>
      <c r="Q657"/>
      <c r="R657" t="inlineStr">
        <is>
          <t xml:space="preserve">2</t>
        </is>
      </c>
      <c r="S657" t="inlineStr">
        <is>
          <t xml:space="preserve">Y</t>
        </is>
      </c>
      <c r="T657" t="inlineStr">
        <is>
          <t xml:space="preserve">New build</t>
        </is>
      </c>
    </row>
    <row r="658">
      <c r="A658" t="inlineStr">
        <is>
          <t xml:space="preserve">IDL-112390463</t>
        </is>
      </c>
      <c r="B658" t="inlineStr">
        <is>
          <t xml:space="preserve">Flat / apartment in Los Boliches, Fuengirola</t>
        </is>
      </c>
      <c r="C658" t="inlineStr">
        <is>
          <t xml:space="preserve">Fuengirola</t>
        </is>
      </c>
      <c r="D658">
        <v>499000</v>
      </c>
      <c r="E658" t="inlineStr">
        <is>
          <t xml:space="preserve">99.00</t>
        </is>
      </c>
      <c r="F658">
        <v>5040.404040404</v>
      </c>
      <c r="G658">
        <f>IFERROR(INDEX(04_Area_Stats!$D$5:$D$999,MATCH(C658,04_Area_Stats!$A$5:$A$999,0)),"")</f>
      </c>
      <c r="H658">
        <f>IFERROR(ROUND(D658*(03_Assumptions!$B$7+03_Assumptions!$B$8),0),"")</f>
      </c>
      <c r="I658">
        <f>IFERROR(ROUND(E658*G658*03_Assumptions!$B$38-D658-H658,0),"")</f>
      </c>
      <c r="J658"/>
      <c r="K658">
        <f>IFERROR(D658+H658+IF(J658="",MAX(I658,0),J658),"")</f>
      </c>
      <c r="L658">
        <f>IFERROR(K658/E658,"")</f>
      </c>
      <c r="M658">
        <f>IFERROR(ROUND(E658*G658-K658,0),"")</f>
      </c>
      <c r="N658">
        <f>IFERROR(M658/K658,"")</f>
      </c>
      <c r="O658"/>
      <c r="P658"/>
      <c r="Q658"/>
      <c r="R658" t="inlineStr">
        <is>
          <t xml:space="preserve">5</t>
        </is>
      </c>
      <c r="S658" t="inlineStr">
        <is>
          <t xml:space="preserve">Y</t>
        </is>
      </c>
      <c r="T658"/>
    </row>
    <row r="659">
      <c r="A659" t="inlineStr">
        <is>
          <t xml:space="preserve">HTC-21940000002023</t>
        </is>
      </c>
      <c r="B659" t="inlineStr">
        <is>
          <t xml:space="preserve">Piso en San Pedro de Alcántara Pueblo. San pedro de alcántarapiso</t>
        </is>
      </c>
      <c r="C659" t="inlineStr">
        <is>
          <t xml:space="preserve">Marbella</t>
        </is>
      </c>
      <c r="D659">
        <v>388000</v>
      </c>
      <c r="E659" t="inlineStr">
        <is>
          <t xml:space="preserve">90.00</t>
        </is>
      </c>
      <c r="F659">
        <v>4311.1111111111</v>
      </c>
      <c r="G659">
        <f>IFERROR(INDEX(04_Area_Stats!$D$5:$D$999,MATCH(C659,04_Area_Stats!$A$5:$A$999,0)),"")</f>
      </c>
      <c r="H659">
        <f>IFERROR(ROUND(D659*(03_Assumptions!$B$7+03_Assumptions!$B$8),0),"")</f>
      </c>
      <c r="I659">
        <f>IFERROR(ROUND(E659*G659*03_Assumptions!$B$38-D659-H659,0),"")</f>
      </c>
      <c r="J659"/>
      <c r="K659">
        <f>IFERROR(D659+H659+IF(J659="",MAX(I659,0),J659),"")</f>
      </c>
      <c r="L659">
        <f>IFERROR(K659/E659,"")</f>
      </c>
      <c r="M659">
        <f>IFERROR(ROUND(E659*G659-K659,0),"")</f>
      </c>
      <c r="N659">
        <f>IFERROR(M659/K659,"")</f>
      </c>
      <c r="O659"/>
      <c r="P659"/>
      <c r="Q659"/>
      <c r="R659" t="inlineStr">
        <is>
          <t xml:space="preserve">8</t>
        </is>
      </c>
      <c r="S659"/>
      <c r="T659"/>
    </row>
    <row r="660">
      <c r="A660" t="inlineStr">
        <is>
          <t xml:space="preserve">HTC-21940000002091</t>
        </is>
      </c>
      <c r="B660" t="inlineStr">
        <is>
          <t xml:space="preserve">Piso en Rodeo Alto - Guadaiza - La Campana. Nueva andalucíapiso</t>
        </is>
      </c>
      <c r="C660" t="inlineStr">
        <is>
          <t xml:space="preserve">Marbella</t>
        </is>
      </c>
      <c r="D660">
        <v>319999</v>
      </c>
      <c r="E660" t="inlineStr">
        <is>
          <t xml:space="preserve">90.00</t>
        </is>
      </c>
      <c r="F660">
        <v>3555.5444444444</v>
      </c>
      <c r="G660">
        <f>IFERROR(INDEX(04_Area_Stats!$D$5:$D$999,MATCH(C660,04_Area_Stats!$A$5:$A$999,0)),"")</f>
      </c>
      <c r="H660">
        <f>IFERROR(ROUND(D660*(03_Assumptions!$B$7+03_Assumptions!$B$8),0),"")</f>
      </c>
      <c r="I660">
        <f>IFERROR(ROUND(E660*G660*03_Assumptions!$B$38-D660-H660,0),"")</f>
      </c>
      <c r="J660"/>
      <c r="K660">
        <f>IFERROR(D660+H660+IF(J660="",MAX(I660,0),J660),"")</f>
      </c>
      <c r="L660">
        <f>IFERROR(K660/E660,"")</f>
      </c>
      <c r="M660">
        <f>IFERROR(ROUND(E660*G660-K660,0),"")</f>
      </c>
      <c r="N660">
        <f>IFERROR(M660/K660,"")</f>
      </c>
      <c r="O660"/>
      <c r="P660"/>
      <c r="Q660"/>
      <c r="R660"/>
      <c r="S660"/>
      <c r="T660"/>
    </row>
    <row r="661">
      <c r="A661" t="inlineStr">
        <is>
          <t xml:space="preserve">HTC-44024000000550</t>
        </is>
      </c>
      <c r="B661" t="inlineStr">
        <is>
          <t xml:space="preserve">Apartamento en Nueva Alcántara</t>
        </is>
      </c>
      <c r="C661" t="inlineStr">
        <is>
          <t xml:space="preserve">Marbella</t>
        </is>
      </c>
      <c r="D661">
        <v>420000</v>
      </c>
      <c r="E661" t="inlineStr">
        <is>
          <t xml:space="preserve">90.00</t>
        </is>
      </c>
      <c r="F661">
        <v>4666.6666666667</v>
      </c>
      <c r="G661">
        <f>IFERROR(INDEX(04_Area_Stats!$D$5:$D$999,MATCH(C661,04_Area_Stats!$A$5:$A$999,0)),"")</f>
      </c>
      <c r="H661">
        <f>IFERROR(ROUND(D661*(03_Assumptions!$B$7+03_Assumptions!$B$8),0),"")</f>
      </c>
      <c r="I661">
        <f>IFERROR(ROUND(E661*G661*03_Assumptions!$B$38-D661-H661,0),"")</f>
      </c>
      <c r="J661"/>
      <c r="K661">
        <f>IFERROR(D661+H661+IF(J661="",MAX(I661,0),J661),"")</f>
      </c>
      <c r="L661">
        <f>IFERROR(K661/E661,"")</f>
      </c>
      <c r="M661">
        <f>IFERROR(ROUND(E661*G661-K661,0),"")</f>
      </c>
      <c r="N661">
        <f>IFERROR(M661/K661,"")</f>
      </c>
      <c r="O661"/>
      <c r="P661"/>
      <c r="Q661"/>
      <c r="R661"/>
      <c r="S661"/>
      <c r="T661"/>
    </row>
    <row r="662">
      <c r="A662" t="inlineStr">
        <is>
          <t xml:space="preserve">HTC-53746000000079</t>
        </is>
      </c>
      <c r="B662" t="inlineStr">
        <is>
          <t xml:space="preserve">Piso en San Pedro de Alcántara Pueblo. Piso en venta en marbella</t>
        </is>
      </c>
      <c r="C662" t="inlineStr">
        <is>
          <t xml:space="preserve">Marbella</t>
        </is>
      </c>
      <c r="D662">
        <v>388000</v>
      </c>
      <c r="E662" t="inlineStr">
        <is>
          <t xml:space="preserve">90.00</t>
        </is>
      </c>
      <c r="F662">
        <v>4311.1111111111</v>
      </c>
      <c r="G662">
        <f>IFERROR(INDEX(04_Area_Stats!$D$5:$D$999,MATCH(C662,04_Area_Stats!$A$5:$A$999,0)),"")</f>
      </c>
      <c r="H662">
        <f>IFERROR(ROUND(D662*(03_Assumptions!$B$7+03_Assumptions!$B$8),0),"")</f>
      </c>
      <c r="I662">
        <f>IFERROR(ROUND(E662*G662*03_Assumptions!$B$38-D662-H662,0),"")</f>
      </c>
      <c r="J662"/>
      <c r="K662">
        <f>IFERROR(D662+H662+IF(J662="",MAX(I662,0),J662),"")</f>
      </c>
      <c r="L662">
        <f>IFERROR(K662/E662,"")</f>
      </c>
      <c r="M662">
        <f>IFERROR(ROUND(E662*G662-K662,0),"")</f>
      </c>
      <c r="N662">
        <f>IFERROR(M662/K662,"")</f>
      </c>
      <c r="O662"/>
      <c r="P662"/>
      <c r="Q662"/>
      <c r="R662"/>
      <c r="S662"/>
      <c r="T662"/>
    </row>
    <row r="663">
      <c r="A663" t="inlineStr">
        <is>
          <t xml:space="preserve">YAE-jht::real-estate::93151-112324137</t>
        </is>
      </c>
      <c r="B663" t="inlineStr">
        <is>
          <t xml:space="preserve">Piso en venta, Rodeo Alto-Guadaiza-La Campana en Nueva Andalucía en Marbella</t>
        </is>
      </c>
      <c r="C663" t="inlineStr">
        <is>
          <t xml:space="preserve">Marbella</t>
        </is>
      </c>
      <c r="D663">
        <v>410000</v>
      </c>
      <c r="E663" t="inlineStr">
        <is>
          <t xml:space="preserve">90.00</t>
        </is>
      </c>
      <c r="F663">
        <v>4555.5555555556</v>
      </c>
      <c r="G663">
        <f>IFERROR(INDEX(04_Area_Stats!$D$5:$D$999,MATCH(C663,04_Area_Stats!$A$5:$A$999,0)),"")</f>
      </c>
      <c r="H663">
        <f>IFERROR(ROUND(D663*(03_Assumptions!$B$7+03_Assumptions!$B$8),0),"")</f>
      </c>
      <c r="I663">
        <f>IFERROR(ROUND(E663*G663*03_Assumptions!$B$38-D663-H663,0),"")</f>
      </c>
      <c r="J663"/>
      <c r="K663">
        <f>IFERROR(D663+H663+IF(J663="",MAX(I663,0),J663),"")</f>
      </c>
      <c r="L663">
        <f>IFERROR(K663/E663,"")</f>
      </c>
      <c r="M663">
        <f>IFERROR(ROUND(E663*G663-K663,0),"")</f>
      </c>
      <c r="N663">
        <f>IFERROR(M663/K663,"")</f>
      </c>
      <c r="O663"/>
      <c r="P663"/>
      <c r="Q663"/>
      <c r="R663" t="inlineStr">
        <is>
          <t xml:space="preserve">Ground</t>
        </is>
      </c>
      <c r="S663"/>
      <c r="T663"/>
    </row>
    <row r="664">
      <c r="A664" t="inlineStr">
        <is>
          <t xml:space="preserve">YAE-jht::real-estate::70878-112340361</t>
        </is>
      </c>
      <c r="B664" t="inlineStr">
        <is>
          <t xml:space="preserve">Piso en venta en calle Antonio Nebrija, La Puya - La Ermita en Marbella Pueblo en Marbella</t>
        </is>
      </c>
      <c r="C664" t="inlineStr">
        <is>
          <t xml:space="preserve">Marbella</t>
        </is>
      </c>
      <c r="D664">
        <v>395000</v>
      </c>
      <c r="E664" t="inlineStr">
        <is>
          <t xml:space="preserve">90.00</t>
        </is>
      </c>
      <c r="F664">
        <v>4388.8888888889</v>
      </c>
      <c r="G664">
        <f>IFERROR(INDEX(04_Area_Stats!$D$5:$D$999,MATCH(C664,04_Area_Stats!$A$5:$A$999,0)),"")</f>
      </c>
      <c r="H664">
        <f>IFERROR(ROUND(D664*(03_Assumptions!$B$7+03_Assumptions!$B$8),0),"")</f>
      </c>
      <c r="I664">
        <f>IFERROR(ROUND(E664*G664*03_Assumptions!$B$38-D664-H664,0),"")</f>
      </c>
      <c r="J664"/>
      <c r="K664">
        <f>IFERROR(D664+H664+IF(J664="",MAX(I664,0),J664),"")</f>
      </c>
      <c r="L664">
        <f>IFERROR(K664/E664,"")</f>
      </c>
      <c r="M664">
        <f>IFERROR(ROUND(E664*G664-K664,0),"")</f>
      </c>
      <c r="N664">
        <f>IFERROR(M664/K664,"")</f>
      </c>
      <c r="O664"/>
      <c r="P664"/>
      <c r="Q664"/>
      <c r="R664"/>
      <c r="S664"/>
      <c r="T664" t="inlineStr">
        <is>
          <t xml:space="preserve">Good</t>
        </is>
      </c>
    </row>
    <row r="665">
      <c r="A665" t="inlineStr">
        <is>
          <t xml:space="preserve">YAE-jht::real-estate::43414-112343638</t>
        </is>
      </c>
      <c r="B665" t="inlineStr">
        <is>
          <t xml:space="preserve">Ático en venta, Linda Vista-Nueva Alcántara-Cortijo Blanco en San Pedro de Alcántara en Marbella</t>
        </is>
      </c>
      <c r="C665" t="inlineStr">
        <is>
          <t xml:space="preserve">Marbella</t>
        </is>
      </c>
      <c r="D665">
        <v>1350000</v>
      </c>
      <c r="E665" t="inlineStr">
        <is>
          <t xml:space="preserve">89.00</t>
        </is>
      </c>
      <c r="F665">
        <v>15168.539325843</v>
      </c>
      <c r="G665">
        <f>IFERROR(INDEX(04_Area_Stats!$D$5:$D$999,MATCH(C665,04_Area_Stats!$A$5:$A$999,0)),"")</f>
      </c>
      <c r="H665">
        <f>IFERROR(ROUND(D665*(03_Assumptions!$B$7+03_Assumptions!$B$8),0),"")</f>
      </c>
      <c r="I665">
        <f>IFERROR(ROUND(E665*G665*03_Assumptions!$B$38-D665-H665,0),"")</f>
      </c>
      <c r="J665"/>
      <c r="K665">
        <f>IFERROR(D665+H665+IF(J665="",MAX(I665,0),J665),"")</f>
      </c>
      <c r="L665">
        <f>IFERROR(K665/E665,"")</f>
      </c>
      <c r="M665">
        <f>IFERROR(ROUND(E665*G665-K665,0),"")</f>
      </c>
      <c r="N665">
        <f>IFERROR(M665/K665,"")</f>
      </c>
      <c r="O665"/>
      <c r="P665"/>
      <c r="Q665"/>
      <c r="R665"/>
      <c r="S665"/>
      <c r="T665" t="inlineStr">
        <is>
          <t xml:space="preserve">Renovated</t>
        </is>
      </c>
    </row>
    <row r="666">
      <c r="A666" t="inlineStr">
        <is>
          <t xml:space="preserve">FTC-189944173</t>
        </is>
      </c>
      <c r="B666" t="inlineStr">
        <is>
          <t xml:space="preserve">Piso con terraza en Centro ciudad</t>
        </is>
      </c>
      <c r="C666" t="inlineStr">
        <is>
          <t xml:space="preserve">Fuengirola</t>
        </is>
      </c>
      <c r="D666">
        <v>265000</v>
      </c>
      <c r="E666" t="inlineStr">
        <is>
          <t xml:space="preserve">97.00</t>
        </is>
      </c>
      <c r="F666">
        <v>2731.9587628866</v>
      </c>
      <c r="G666">
        <f>IFERROR(INDEX(04_Area_Stats!$D$5:$D$999,MATCH(C666,04_Area_Stats!$A$5:$A$999,0)),"")</f>
      </c>
      <c r="H666">
        <f>IFERROR(ROUND(D666*(03_Assumptions!$B$7+03_Assumptions!$B$8),0),"")</f>
      </c>
      <c r="I666">
        <f>IFERROR(ROUND(E666*G666*03_Assumptions!$B$38-D666-H666,0),"")</f>
      </c>
      <c r="J666"/>
      <c r="K666">
        <f>IFERROR(D666+H666+IF(J666="",MAX(I666,0),J666),"")</f>
      </c>
      <c r="L666">
        <f>IFERROR(K666/E666,"")</f>
      </c>
      <c r="M666">
        <f>IFERROR(ROUND(E666*G666-K666,0),"")</f>
      </c>
      <c r="N666">
        <f>IFERROR(M666/K666,"")</f>
      </c>
      <c r="O666"/>
      <c r="P666"/>
      <c r="Q666"/>
      <c r="R666"/>
      <c r="S666" t="inlineStr">
        <is>
          <t xml:space="preserve">Y</t>
        </is>
      </c>
      <c r="T666"/>
    </row>
    <row r="667">
      <c r="A667" t="inlineStr">
        <is>
          <t xml:space="preserve">HTC-58972000000054</t>
        </is>
      </c>
      <c r="B667" t="inlineStr">
        <is>
          <t xml:space="preserve">Piso en Centro ciudad. Fantástica oportunidad. piso amplio en el centro de fuengirola</t>
        </is>
      </c>
      <c r="C667" t="inlineStr">
        <is>
          <t xml:space="preserve">Fuengirola</t>
        </is>
      </c>
      <c r="D667">
        <v>265000</v>
      </c>
      <c r="E667" t="inlineStr">
        <is>
          <t xml:space="preserve">97.00</t>
        </is>
      </c>
      <c r="F667">
        <v>2731.9587628866</v>
      </c>
      <c r="G667">
        <f>IFERROR(INDEX(04_Area_Stats!$D$5:$D$999,MATCH(C667,04_Area_Stats!$A$5:$A$999,0)),"")</f>
      </c>
      <c r="H667">
        <f>IFERROR(ROUND(D667*(03_Assumptions!$B$7+03_Assumptions!$B$8),0),"")</f>
      </c>
      <c r="I667">
        <f>IFERROR(ROUND(E667*G667*03_Assumptions!$B$38-D667-H667,0),"")</f>
      </c>
      <c r="J667"/>
      <c r="K667">
        <f>IFERROR(D667+H667+IF(J667="",MAX(I667,0),J667),"")</f>
      </c>
      <c r="L667">
        <f>IFERROR(K667/E667,"")</f>
      </c>
      <c r="M667">
        <f>IFERROR(ROUND(E667*G667-K667,0),"")</f>
      </c>
      <c r="N667">
        <f>IFERROR(M667/K667,"")</f>
      </c>
      <c r="O667"/>
      <c r="P667"/>
      <c r="Q667"/>
      <c r="R667"/>
      <c r="S667"/>
      <c r="T667"/>
    </row>
    <row r="668">
      <c r="A668" t="inlineStr">
        <is>
          <t xml:space="preserve">HTC-49302000000091</t>
        </is>
      </c>
      <c r="B668" t="inlineStr">
        <is>
          <t xml:space="preserve">Piso en Los Jardines de Marbella - La Ermita. Exclusiva vivienda con vistas al mar en una de las zonas más con</t>
        </is>
      </c>
      <c r="C668" t="inlineStr">
        <is>
          <t xml:space="preserve">Marbella</t>
        </is>
      </c>
      <c r="D668">
        <v>336000</v>
      </c>
      <c r="E668" t="inlineStr">
        <is>
          <t xml:space="preserve">88.00</t>
        </is>
      </c>
      <c r="F668">
        <v>3818.1818181818</v>
      </c>
      <c r="G668">
        <f>IFERROR(INDEX(04_Area_Stats!$D$5:$D$999,MATCH(C668,04_Area_Stats!$A$5:$A$999,0)),"")</f>
      </c>
      <c r="H668">
        <f>IFERROR(ROUND(D668*(03_Assumptions!$B$7+03_Assumptions!$B$8),0),"")</f>
      </c>
      <c r="I668">
        <f>IFERROR(ROUND(E668*G668*03_Assumptions!$B$38-D668-H668,0),"")</f>
      </c>
      <c r="J668"/>
      <c r="K668">
        <f>IFERROR(D668+H668+IF(J668="",MAX(I668,0),J668),"")</f>
      </c>
      <c r="L668">
        <f>IFERROR(K668/E668,"")</f>
      </c>
      <c r="M668">
        <f>IFERROR(ROUND(E668*G668-K668,0),"")</f>
      </c>
      <c r="N668">
        <f>IFERROR(M668/K668,"")</f>
      </c>
      <c r="O668"/>
      <c r="P668"/>
      <c r="Q668"/>
      <c r="R668"/>
      <c r="S668"/>
      <c r="T668"/>
    </row>
    <row r="669">
      <c r="A669" t="inlineStr">
        <is>
          <t xml:space="preserve">YAE-jht::real-estate::62935-112396762</t>
        </is>
      </c>
      <c r="B669" t="inlineStr">
        <is>
          <t xml:space="preserve">Piso en venta, Puerto Banús en Nueva Andalucía en Marbella</t>
        </is>
      </c>
      <c r="C669" t="inlineStr">
        <is>
          <t xml:space="preserve">Marbella</t>
        </is>
      </c>
      <c r="D669">
        <v>1245000</v>
      </c>
      <c r="E669" t="inlineStr">
        <is>
          <t xml:space="preserve">88.00</t>
        </is>
      </c>
      <c r="F669">
        <v>14147.727272727</v>
      </c>
      <c r="G669">
        <f>IFERROR(INDEX(04_Area_Stats!$D$5:$D$999,MATCH(C669,04_Area_Stats!$A$5:$A$999,0)),"")</f>
      </c>
      <c r="H669">
        <f>IFERROR(ROUND(D669*(03_Assumptions!$B$7+03_Assumptions!$B$8),0),"")</f>
      </c>
      <c r="I669">
        <f>IFERROR(ROUND(E669*G669*03_Assumptions!$B$38-D669-H669,0),"")</f>
      </c>
      <c r="J669"/>
      <c r="K669">
        <f>IFERROR(D669+H669+IF(J669="",MAX(I669,0),J669),"")</f>
      </c>
      <c r="L669">
        <f>IFERROR(K669/E669,"")</f>
      </c>
      <c r="M669">
        <f>IFERROR(ROUND(E669*G669-K669,0),"")</f>
      </c>
      <c r="N669">
        <f>IFERROR(M669/K669,"")</f>
      </c>
      <c r="O669"/>
      <c r="P669"/>
      <c r="Q669"/>
      <c r="R669"/>
      <c r="S669"/>
      <c r="T669" t="inlineStr">
        <is>
          <t xml:space="preserve">Good</t>
        </is>
      </c>
    </row>
    <row r="670">
      <c r="A670" t="inlineStr">
        <is>
          <t xml:space="preserve">IDL-112396762</t>
        </is>
      </c>
      <c r="B670" t="inlineStr">
        <is>
          <t xml:space="preserve">Flat / apartment in Calle Ribera, Puerto Banús, Marbella</t>
        </is>
      </c>
      <c r="C670" t="inlineStr">
        <is>
          <t xml:space="preserve">Marbella</t>
        </is>
      </c>
      <c r="D670">
        <v>1245000</v>
      </c>
      <c r="E670" t="inlineStr">
        <is>
          <t xml:space="preserve">88.00</t>
        </is>
      </c>
      <c r="F670">
        <v>14147.727272727</v>
      </c>
      <c r="G670">
        <f>IFERROR(INDEX(04_Area_Stats!$D$5:$D$999,MATCH(C670,04_Area_Stats!$A$5:$A$999,0)),"")</f>
      </c>
      <c r="H670">
        <f>IFERROR(ROUND(D670*(03_Assumptions!$B$7+03_Assumptions!$B$8),0),"")</f>
      </c>
      <c r="I670">
        <f>IFERROR(ROUND(E670*G670*03_Assumptions!$B$38-D670-H670,0),"")</f>
      </c>
      <c r="J670"/>
      <c r="K670">
        <f>IFERROR(D670+H670+IF(J670="",MAX(I670,0),J670),"")</f>
      </c>
      <c r="L670">
        <f>IFERROR(K670/E670,"")</f>
      </c>
      <c r="M670">
        <f>IFERROR(ROUND(E670*G670-K670,0),"")</f>
      </c>
      <c r="N670">
        <f>IFERROR(M670/K670,"")</f>
      </c>
      <c r="O670"/>
      <c r="P670"/>
      <c r="Q670"/>
      <c r="R670"/>
      <c r="S670" t="inlineStr">
        <is>
          <t xml:space="preserve">N</t>
        </is>
      </c>
      <c r="T670" t="inlineStr">
        <is>
          <t xml:space="preserve">Renovated</t>
        </is>
      </c>
    </row>
    <row r="671">
      <c r="A671" t="inlineStr">
        <is>
          <t xml:space="preserve">HTC-21940000002087</t>
        </is>
      </c>
      <c r="B671" t="inlineStr">
        <is>
          <t xml:space="preserve">Piso en San Pedro de Alcántara Pueblo. San pedro de alcántarapiso</t>
        </is>
      </c>
      <c r="C671" t="inlineStr">
        <is>
          <t xml:space="preserve">Marbella</t>
        </is>
      </c>
      <c r="D671">
        <v>399999</v>
      </c>
      <c r="E671" t="inlineStr">
        <is>
          <t xml:space="preserve">87.00</t>
        </is>
      </c>
      <c r="F671">
        <v>4597.6896551724</v>
      </c>
      <c r="G671">
        <f>IFERROR(INDEX(04_Area_Stats!$D$5:$D$999,MATCH(C671,04_Area_Stats!$A$5:$A$999,0)),"")</f>
      </c>
      <c r="H671">
        <f>IFERROR(ROUND(D671*(03_Assumptions!$B$7+03_Assumptions!$B$8),0),"")</f>
      </c>
      <c r="I671">
        <f>IFERROR(ROUND(E671*G671*03_Assumptions!$B$38-D671-H671,0),"")</f>
      </c>
      <c r="J671"/>
      <c r="K671">
        <f>IFERROR(D671+H671+IF(J671="",MAX(I671,0),J671),"")</f>
      </c>
      <c r="L671">
        <f>IFERROR(K671/E671,"")</f>
      </c>
      <c r="M671">
        <f>IFERROR(ROUND(E671*G671-K671,0),"")</f>
      </c>
      <c r="N671">
        <f>IFERROR(M671/K671,"")</f>
      </c>
      <c r="O671"/>
      <c r="P671"/>
      <c r="Q671"/>
      <c r="R671"/>
      <c r="S671"/>
      <c r="T671"/>
    </row>
    <row r="672">
      <c r="A672" t="inlineStr">
        <is>
          <t xml:space="preserve">HTC-24482000001271</t>
        </is>
      </c>
      <c r="B672" t="inlineStr">
        <is>
          <t xml:space="preserve">Piso en Romana Playa. Se vende apartamento totalmente reformado de tres dormitorios en</t>
        </is>
      </c>
      <c r="C672" t="inlineStr">
        <is>
          <t xml:space="preserve">Marbella</t>
        </is>
      </c>
      <c r="D672">
        <v>475000</v>
      </c>
      <c r="E672" t="inlineStr">
        <is>
          <t xml:space="preserve">87.00</t>
        </is>
      </c>
      <c r="F672">
        <v>5459.7701149425</v>
      </c>
      <c r="G672">
        <f>IFERROR(INDEX(04_Area_Stats!$D$5:$D$999,MATCH(C672,04_Area_Stats!$A$5:$A$999,0)),"")</f>
      </c>
      <c r="H672">
        <f>IFERROR(ROUND(D672*(03_Assumptions!$B$7+03_Assumptions!$B$8),0),"")</f>
      </c>
      <c r="I672">
        <f>IFERROR(ROUND(E672*G672*03_Assumptions!$B$38-D672-H672,0),"")</f>
      </c>
      <c r="J672"/>
      <c r="K672">
        <f>IFERROR(D672+H672+IF(J672="",MAX(I672,0),J672),"")</f>
      </c>
      <c r="L672">
        <f>IFERROR(K672/E672,"")</f>
      </c>
      <c r="M672">
        <f>IFERROR(ROUND(E672*G672-K672,0),"")</f>
      </c>
      <c r="N672">
        <f>IFERROR(M672/K672,"")</f>
      </c>
      <c r="O672"/>
      <c r="P672"/>
      <c r="Q672"/>
      <c r="R672"/>
      <c r="S672"/>
      <c r="T672"/>
    </row>
    <row r="673">
      <c r="A673" t="inlineStr">
        <is>
          <t xml:space="preserve">HTC-45499000000174</t>
        </is>
      </c>
      <c r="B673" t="inlineStr">
        <is>
          <t xml:space="preserve">Piso Calle juan illesca pavón. Off plan project sobre plano upper 101 san pedro marbella</t>
        </is>
      </c>
      <c r="C673" t="inlineStr">
        <is>
          <t xml:space="preserve">Marbella</t>
        </is>
      </c>
      <c r="D673">
        <v>320000</v>
      </c>
      <c r="E673" t="inlineStr">
        <is>
          <t xml:space="preserve">86.00</t>
        </is>
      </c>
      <c r="F673">
        <v>3720.9302325581</v>
      </c>
      <c r="G673">
        <f>IFERROR(INDEX(04_Area_Stats!$D$5:$D$999,MATCH(C673,04_Area_Stats!$A$5:$A$999,0)),"")</f>
      </c>
      <c r="H673">
        <f>IFERROR(ROUND(D673*(03_Assumptions!$B$7+03_Assumptions!$B$8),0),"")</f>
      </c>
      <c r="I673">
        <f>IFERROR(ROUND(E673*G673*03_Assumptions!$B$38-D673-H673,0),"")</f>
      </c>
      <c r="J673"/>
      <c r="K673">
        <f>IFERROR(D673+H673+IF(J673="",MAX(I673,0),J673),"")</f>
      </c>
      <c r="L673">
        <f>IFERROR(K673/E673,"")</f>
      </c>
      <c r="M673">
        <f>IFERROR(ROUND(E673*G673-K673,0),"")</f>
      </c>
      <c r="N673">
        <f>IFERROR(M673/K673,"")</f>
      </c>
      <c r="O673"/>
      <c r="P673"/>
      <c r="Q673"/>
      <c r="R673"/>
      <c r="S673"/>
      <c r="T673" t="inlineStr">
        <is>
          <t xml:space="preserve">New build</t>
        </is>
      </c>
    </row>
    <row r="674">
      <c r="A674" t="inlineStr">
        <is>
          <t xml:space="preserve">HTC-24716000006148</t>
        </is>
      </c>
      <c r="B674" t="inlineStr">
        <is>
          <t xml:space="preserve">Apartamento Bloque 2a teba-rocío de nagüeles #e. Elegant renovated apartment in pinos de nagüeles, marbella golde</t>
        </is>
      </c>
      <c r="C674" t="inlineStr">
        <is>
          <t xml:space="preserve">Marbella</t>
        </is>
      </c>
      <c r="D674">
        <v>519000</v>
      </c>
      <c r="E674" t="inlineStr">
        <is>
          <t xml:space="preserve">86.00</t>
        </is>
      </c>
      <c r="F674">
        <v>6034.8837209302</v>
      </c>
      <c r="G674">
        <f>IFERROR(INDEX(04_Area_Stats!$D$5:$D$999,MATCH(C674,04_Area_Stats!$A$5:$A$999,0)),"")</f>
      </c>
      <c r="H674">
        <f>IFERROR(ROUND(D674*(03_Assumptions!$B$7+03_Assumptions!$B$8),0),"")</f>
      </c>
      <c r="I674">
        <f>IFERROR(ROUND(E674*G674*03_Assumptions!$B$38-D674-H674,0),"")</f>
      </c>
      <c r="J674"/>
      <c r="K674">
        <f>IFERROR(D674+H674+IF(J674="",MAX(I674,0),J674),"")</f>
      </c>
      <c r="L674">
        <f>IFERROR(K674/E674,"")</f>
      </c>
      <c r="M674">
        <f>IFERROR(ROUND(E674*G674-K674,0),"")</f>
      </c>
      <c r="N674">
        <f>IFERROR(M674/K674,"")</f>
      </c>
      <c r="O674"/>
      <c r="P674"/>
      <c r="Q674"/>
      <c r="R674"/>
      <c r="S674"/>
      <c r="T674"/>
    </row>
    <row r="675">
      <c r="A675" t="inlineStr">
        <is>
          <t xml:space="preserve">IDL-112390454</t>
        </is>
      </c>
      <c r="B675" t="inlineStr">
        <is>
          <t xml:space="preserve">Flat / apartment in Zona Puerto Deportivo, Fuengirola</t>
        </is>
      </c>
      <c r="C675" t="inlineStr">
        <is>
          <t xml:space="preserve">Fuengirola</t>
        </is>
      </c>
      <c r="D675">
        <v>298000</v>
      </c>
      <c r="E675" t="inlineStr">
        <is>
          <t xml:space="preserve">93.00</t>
        </is>
      </c>
      <c r="F675">
        <v>3204.3010752688</v>
      </c>
      <c r="G675">
        <f>IFERROR(INDEX(04_Area_Stats!$D$5:$D$999,MATCH(C675,04_Area_Stats!$A$5:$A$999,0)),"")</f>
      </c>
      <c r="H675">
        <f>IFERROR(ROUND(D675*(03_Assumptions!$B$7+03_Assumptions!$B$8),0),"")</f>
      </c>
      <c r="I675">
        <f>IFERROR(ROUND(E675*G675*03_Assumptions!$B$38-D675-H675,0),"")</f>
      </c>
      <c r="J675"/>
      <c r="K675">
        <f>IFERROR(D675+H675+IF(J675="",MAX(I675,0),J675),"")</f>
      </c>
      <c r="L675">
        <f>IFERROR(K675/E675,"")</f>
      </c>
      <c r="M675">
        <f>IFERROR(ROUND(E675*G675-K675,0),"")</f>
      </c>
      <c r="N675">
        <f>IFERROR(M675/K675,"")</f>
      </c>
      <c r="O675"/>
      <c r="P675"/>
      <c r="Q675"/>
      <c r="R675" t="inlineStr">
        <is>
          <t xml:space="preserve">2</t>
        </is>
      </c>
      <c r="S675" t="inlineStr">
        <is>
          <t xml:space="preserve">N</t>
        </is>
      </c>
      <c r="T675"/>
    </row>
    <row r="676">
      <c r="A676" t="inlineStr">
        <is>
          <t xml:space="preserve">FTC-186677033</t>
        </is>
      </c>
      <c r="B676" t="inlineStr">
        <is>
          <t xml:space="preserve">Apartamento con terraza en San Pedro de Alcántara pueblo</t>
        </is>
      </c>
      <c r="C676" t="inlineStr">
        <is>
          <t xml:space="preserve">Marbella</t>
        </is>
      </c>
      <c r="D676">
        <v>390000</v>
      </c>
      <c r="E676" t="inlineStr">
        <is>
          <t xml:space="preserve">85.00</t>
        </is>
      </c>
      <c r="F676">
        <v>4588.2352941176</v>
      </c>
      <c r="G676">
        <f>IFERROR(INDEX(04_Area_Stats!$D$5:$D$999,MATCH(C676,04_Area_Stats!$A$5:$A$999,0)),"")</f>
      </c>
      <c r="H676">
        <f>IFERROR(ROUND(D676*(03_Assumptions!$B$7+03_Assumptions!$B$8),0),"")</f>
      </c>
      <c r="I676">
        <f>IFERROR(ROUND(E676*G676*03_Assumptions!$B$38-D676-H676,0),"")</f>
      </c>
      <c r="J676"/>
      <c r="K676">
        <f>IFERROR(D676+H676+IF(J676="",MAX(I676,0),J676),"")</f>
      </c>
      <c r="L676">
        <f>IFERROR(K676/E676,"")</f>
      </c>
      <c r="M676">
        <f>IFERROR(ROUND(E676*G676-K676,0),"")</f>
      </c>
      <c r="N676">
        <f>IFERROR(M676/K676,"")</f>
      </c>
      <c r="O676"/>
      <c r="P676"/>
      <c r="Q676"/>
      <c r="R676"/>
      <c r="S676" t="inlineStr">
        <is>
          <t xml:space="preserve">Y</t>
        </is>
      </c>
      <c r="T676"/>
    </row>
    <row r="677">
      <c r="A677" t="inlineStr">
        <is>
          <t xml:space="preserve">HTC-26701000000545</t>
        </is>
      </c>
      <c r="B677" t="inlineStr">
        <is>
          <t xml:space="preserve">Apartamento en Calle aries 111</t>
        </is>
      </c>
      <c r="C677" t="inlineStr">
        <is>
          <t xml:space="preserve">Marbella</t>
        </is>
      </c>
      <c r="D677">
        <v>390000</v>
      </c>
      <c r="E677" t="inlineStr">
        <is>
          <t xml:space="preserve">85.00</t>
        </is>
      </c>
      <c r="F677">
        <v>4588.2352941176</v>
      </c>
      <c r="G677">
        <f>IFERROR(INDEX(04_Area_Stats!$D$5:$D$999,MATCH(C677,04_Area_Stats!$A$5:$A$999,0)),"")</f>
      </c>
      <c r="H677">
        <f>IFERROR(ROUND(D677*(03_Assumptions!$B$7+03_Assumptions!$B$8),0),"")</f>
      </c>
      <c r="I677">
        <f>IFERROR(ROUND(E677*G677*03_Assumptions!$B$38-D677-H677,0),"")</f>
      </c>
      <c r="J677"/>
      <c r="K677">
        <f>IFERROR(D677+H677+IF(J677="",MAX(I677,0),J677),"")</f>
      </c>
      <c r="L677">
        <f>IFERROR(K677/E677,"")</f>
      </c>
      <c r="M677">
        <f>IFERROR(ROUND(E677*G677-K677,0),"")</f>
      </c>
      <c r="N677">
        <f>IFERROR(M677/K677,"")</f>
      </c>
      <c r="O677"/>
      <c r="P677"/>
      <c r="Q677"/>
      <c r="R677"/>
      <c r="S677"/>
      <c r="T677"/>
    </row>
    <row r="678">
      <c r="A678" t="inlineStr">
        <is>
          <t xml:space="preserve">HTC-38129000001345</t>
        </is>
      </c>
      <c r="B678" t="inlineStr">
        <is>
          <t xml:space="preserve">Apartamento en La Carolina - Guadalpín. Apartamento en marbella centro junto a la playa a la venta</t>
        </is>
      </c>
      <c r="C678" t="inlineStr">
        <is>
          <t xml:space="preserve">Marbella</t>
        </is>
      </c>
      <c r="D678">
        <v>560000</v>
      </c>
      <c r="E678" t="inlineStr">
        <is>
          <t xml:space="preserve">85.00</t>
        </is>
      </c>
      <c r="F678">
        <v>6588.2352941176</v>
      </c>
      <c r="G678">
        <f>IFERROR(INDEX(04_Area_Stats!$D$5:$D$999,MATCH(C678,04_Area_Stats!$A$5:$A$999,0)),"")</f>
      </c>
      <c r="H678">
        <f>IFERROR(ROUND(D678*(03_Assumptions!$B$7+03_Assumptions!$B$8),0),"")</f>
      </c>
      <c r="I678">
        <f>IFERROR(ROUND(E678*G678*03_Assumptions!$B$38-D678-H678,0),"")</f>
      </c>
      <c r="J678"/>
      <c r="K678">
        <f>IFERROR(D678+H678+IF(J678="",MAX(I678,0),J678),"")</f>
      </c>
      <c r="L678">
        <f>IFERROR(K678/E678,"")</f>
      </c>
      <c r="M678">
        <f>IFERROR(ROUND(E678*G678-K678,0),"")</f>
      </c>
      <c r="N678">
        <f>IFERROR(M678/K678,"")</f>
      </c>
      <c r="O678"/>
      <c r="P678"/>
      <c r="Q678"/>
      <c r="R678"/>
      <c r="S678"/>
      <c r="T678"/>
    </row>
    <row r="679">
      <c r="A679" t="inlineStr">
        <is>
          <t xml:space="preserve">HTC-52417000000386</t>
        </is>
      </c>
      <c r="B679" t="inlineStr">
        <is>
          <t xml:space="preserve">Piso Avenida ricardo soriano</t>
        </is>
      </c>
      <c r="C679" t="inlineStr">
        <is>
          <t xml:space="preserve">Marbella</t>
        </is>
      </c>
      <c r="D679">
        <v>390000</v>
      </c>
      <c r="E679" t="inlineStr">
        <is>
          <t xml:space="preserve">85.00</t>
        </is>
      </c>
      <c r="F679">
        <v>4588.2352941176</v>
      </c>
      <c r="G679">
        <f>IFERROR(INDEX(04_Area_Stats!$D$5:$D$999,MATCH(C679,04_Area_Stats!$A$5:$A$999,0)),"")</f>
      </c>
      <c r="H679">
        <f>IFERROR(ROUND(D679*(03_Assumptions!$B$7+03_Assumptions!$B$8),0),"")</f>
      </c>
      <c r="I679">
        <f>IFERROR(ROUND(E679*G679*03_Assumptions!$B$38-D679-H679,0),"")</f>
      </c>
      <c r="J679"/>
      <c r="K679">
        <f>IFERROR(D679+H679+IF(J679="",MAX(I679,0),J679),"")</f>
      </c>
      <c r="L679">
        <f>IFERROR(K679/E679,"")</f>
      </c>
      <c r="M679">
        <f>IFERROR(ROUND(E679*G679-K679,0),"")</f>
      </c>
      <c r="N679">
        <f>IFERROR(M679/K679,"")</f>
      </c>
      <c r="O679"/>
      <c r="P679"/>
      <c r="Q679"/>
      <c r="R679"/>
      <c r="S679"/>
      <c r="T679"/>
    </row>
    <row r="680">
      <c r="A680" t="inlineStr">
        <is>
          <t xml:space="preserve">HTC-44024000000553</t>
        </is>
      </c>
      <c r="B680" t="inlineStr">
        <is>
          <t xml:space="preserve">Apartamento en San Pedro de Alcántara Pueblo</t>
        </is>
      </c>
      <c r="C680" t="inlineStr">
        <is>
          <t xml:space="preserve">Marbella</t>
        </is>
      </c>
      <c r="D680">
        <v>390000</v>
      </c>
      <c r="E680" t="inlineStr">
        <is>
          <t xml:space="preserve">85.00</t>
        </is>
      </c>
      <c r="F680">
        <v>4588.2352941176</v>
      </c>
      <c r="G680">
        <f>IFERROR(INDEX(04_Area_Stats!$D$5:$D$999,MATCH(C680,04_Area_Stats!$A$5:$A$999,0)),"")</f>
      </c>
      <c r="H680">
        <f>IFERROR(ROUND(D680*(03_Assumptions!$B$7+03_Assumptions!$B$8),0),"")</f>
      </c>
      <c r="I680">
        <f>IFERROR(ROUND(E680*G680*03_Assumptions!$B$38-D680-H680,0),"")</f>
      </c>
      <c r="J680"/>
      <c r="K680">
        <f>IFERROR(D680+H680+IF(J680="",MAX(I680,0),J680),"")</f>
      </c>
      <c r="L680">
        <f>IFERROR(K680/E680,"")</f>
      </c>
      <c r="M680">
        <f>IFERROR(ROUND(E680*G680-K680,0),"")</f>
      </c>
      <c r="N680">
        <f>IFERROR(M680/K680,"")</f>
      </c>
      <c r="O680"/>
      <c r="P680"/>
      <c r="Q680"/>
      <c r="R680"/>
      <c r="S680"/>
      <c r="T680"/>
    </row>
    <row r="681">
      <c r="A681" t="inlineStr">
        <is>
          <t xml:space="preserve">HTC-24716000006117</t>
        </is>
      </c>
      <c r="B681" t="inlineStr">
        <is>
          <t xml:space="preserve">Apartamento 11 calle pablo casals #planta 2 edificio marbella. Ubicación! ubicación! ubicación! piso amueblado, totalmente ref</t>
        </is>
      </c>
      <c r="C681" t="inlineStr">
        <is>
          <t xml:space="preserve">Marbella</t>
        </is>
      </c>
      <c r="D681">
        <v>565000</v>
      </c>
      <c r="E681" t="inlineStr">
        <is>
          <t xml:space="preserve">85.00</t>
        </is>
      </c>
      <c r="F681">
        <v>6647.0588235294</v>
      </c>
      <c r="G681">
        <f>IFERROR(INDEX(04_Area_Stats!$D$5:$D$999,MATCH(C681,04_Area_Stats!$A$5:$A$999,0)),"")</f>
      </c>
      <c r="H681">
        <f>IFERROR(ROUND(D681*(03_Assumptions!$B$7+03_Assumptions!$B$8),0),"")</f>
      </c>
      <c r="I681">
        <f>IFERROR(ROUND(E681*G681*03_Assumptions!$B$38-D681-H681,0),"")</f>
      </c>
      <c r="J681"/>
      <c r="K681">
        <f>IFERROR(D681+H681+IF(J681="",MAX(I681,0),J681),"")</f>
      </c>
      <c r="L681">
        <f>IFERROR(K681/E681,"")</f>
      </c>
      <c r="M681">
        <f>IFERROR(ROUND(E681*G681-K681,0),"")</f>
      </c>
      <c r="N681">
        <f>IFERROR(M681/K681,"")</f>
      </c>
      <c r="O681" t="inlineStr">
        <is>
          <t xml:space="preserve">COSMETIC</t>
        </is>
      </c>
      <c r="P681"/>
      <c r="Q681"/>
      <c r="R681" t="inlineStr">
        <is>
          <t xml:space="preserve">2</t>
        </is>
      </c>
      <c r="S681"/>
      <c r="T681"/>
    </row>
    <row r="682">
      <c r="A682" t="inlineStr">
        <is>
          <t xml:space="preserve">HTC-23972000001901</t>
        </is>
      </c>
      <c r="B682" t="inlineStr">
        <is>
          <t xml:space="preserve">Planta baja Lugar nagueles. Bajo en milla de oro - nagüeles</t>
        </is>
      </c>
      <c r="C682" t="inlineStr">
        <is>
          <t xml:space="preserve">Marbella</t>
        </is>
      </c>
      <c r="D682">
        <v>550000</v>
      </c>
      <c r="E682" t="inlineStr">
        <is>
          <t xml:space="preserve">85.00</t>
        </is>
      </c>
      <c r="F682">
        <v>6470.5882352941</v>
      </c>
      <c r="G682">
        <f>IFERROR(INDEX(04_Area_Stats!$D$5:$D$999,MATCH(C682,04_Area_Stats!$A$5:$A$999,0)),"")</f>
      </c>
      <c r="H682">
        <f>IFERROR(ROUND(D682*(03_Assumptions!$B$7+03_Assumptions!$B$8),0),"")</f>
      </c>
      <c r="I682">
        <f>IFERROR(ROUND(E682*G682*03_Assumptions!$B$38-D682-H682,0),"")</f>
      </c>
      <c r="J682"/>
      <c r="K682">
        <f>IFERROR(D682+H682+IF(J682="",MAX(I682,0),J682),"")</f>
      </c>
      <c r="L682">
        <f>IFERROR(K682/E682,"")</f>
      </c>
      <c r="M682">
        <f>IFERROR(ROUND(E682*G682-K682,0),"")</f>
      </c>
      <c r="N682">
        <f>IFERROR(M682/K682,"")</f>
      </c>
      <c r="O682"/>
      <c r="P682"/>
      <c r="Q682"/>
      <c r="R682" t="inlineStr">
        <is>
          <t xml:space="preserve">0</t>
        </is>
      </c>
      <c r="S682"/>
      <c r="T682"/>
    </row>
    <row r="683">
      <c r="A683" t="inlineStr">
        <is>
          <t xml:space="preserve">HTC-48818000000208</t>
        </is>
      </c>
      <c r="B683" t="inlineStr">
        <is>
          <t xml:space="preserve">Apartamento en Bello Horizonte - Lindasol. Apartamento con vistas al mar y ubicación privilegiada en marbel</t>
        </is>
      </c>
      <c r="C683" t="inlineStr">
        <is>
          <t xml:space="preserve">Marbella</t>
        </is>
      </c>
      <c r="D683">
        <v>395000</v>
      </c>
      <c r="E683" t="inlineStr">
        <is>
          <t xml:space="preserve">85.00</t>
        </is>
      </c>
      <c r="F683">
        <v>4647.0588235294</v>
      </c>
      <c r="G683">
        <f>IFERROR(INDEX(04_Area_Stats!$D$5:$D$999,MATCH(C683,04_Area_Stats!$A$5:$A$999,0)),"")</f>
      </c>
      <c r="H683">
        <f>IFERROR(ROUND(D683*(03_Assumptions!$B$7+03_Assumptions!$B$8),0),"")</f>
      </c>
      <c r="I683">
        <f>IFERROR(ROUND(E683*G683*03_Assumptions!$B$38-D683-H683,0),"")</f>
      </c>
      <c r="J683"/>
      <c r="K683">
        <f>IFERROR(D683+H683+IF(J683="",MAX(I683,0),J683),"")</f>
      </c>
      <c r="L683">
        <f>IFERROR(K683/E683,"")</f>
      </c>
      <c r="M683">
        <f>IFERROR(ROUND(E683*G683-K683,0),"")</f>
      </c>
      <c r="N683">
        <f>IFERROR(M683/K683,"")</f>
      </c>
      <c r="O683"/>
      <c r="P683"/>
      <c r="Q683"/>
      <c r="R683"/>
      <c r="S683"/>
      <c r="T683"/>
    </row>
    <row r="684">
      <c r="A684" t="inlineStr">
        <is>
          <t xml:space="preserve">HTC-18012000000633</t>
        </is>
      </c>
      <c r="B684" t="inlineStr">
        <is>
          <t xml:space="preserve">Piso en San Pedro de Alcántara Pueblo</t>
        </is>
      </c>
      <c r="C684" t="inlineStr">
        <is>
          <t xml:space="preserve">Marbella</t>
        </is>
      </c>
      <c r="D684">
        <v>360000</v>
      </c>
      <c r="E684" t="inlineStr">
        <is>
          <t xml:space="preserve">85.00</t>
        </is>
      </c>
      <c r="F684">
        <v>4235.2941176471</v>
      </c>
      <c r="G684">
        <f>IFERROR(INDEX(04_Area_Stats!$D$5:$D$999,MATCH(C684,04_Area_Stats!$A$5:$A$999,0)),"")</f>
      </c>
      <c r="H684">
        <f>IFERROR(ROUND(D684*(03_Assumptions!$B$7+03_Assumptions!$B$8),0),"")</f>
      </c>
      <c r="I684">
        <f>IFERROR(ROUND(E684*G684*03_Assumptions!$B$38-D684-H684,0),"")</f>
      </c>
      <c r="J684"/>
      <c r="K684">
        <f>IFERROR(D684+H684+IF(J684="",MAX(I684,0),J684),"")</f>
      </c>
      <c r="L684">
        <f>IFERROR(K684/E684,"")</f>
      </c>
      <c r="M684">
        <f>IFERROR(ROUND(E684*G684-K684,0),"")</f>
      </c>
      <c r="N684">
        <f>IFERROR(M684/K684,"")</f>
      </c>
      <c r="O684"/>
      <c r="P684"/>
      <c r="Q684"/>
      <c r="R684"/>
      <c r="S684"/>
      <c r="T684"/>
    </row>
    <row r="685">
      <c r="A685" t="inlineStr">
        <is>
          <t xml:space="preserve">YAE-jht::real-estate::53423-112385503</t>
        </is>
      </c>
      <c r="B685" t="inlineStr">
        <is>
          <t xml:space="preserve">Piso en venta, Casco Antiguo en Marbella Pueblo en Marbella</t>
        </is>
      </c>
      <c r="C685" t="inlineStr">
        <is>
          <t xml:space="preserve">Marbella</t>
        </is>
      </c>
      <c r="D685">
        <v>425000</v>
      </c>
      <c r="E685" t="inlineStr">
        <is>
          <t xml:space="preserve">85.00</t>
        </is>
      </c>
      <c r="F685">
        <v>5000</v>
      </c>
      <c r="G685">
        <f>IFERROR(INDEX(04_Area_Stats!$D$5:$D$999,MATCH(C685,04_Area_Stats!$A$5:$A$999,0)),"")</f>
      </c>
      <c r="H685">
        <f>IFERROR(ROUND(D685*(03_Assumptions!$B$7+03_Assumptions!$B$8),0),"")</f>
      </c>
      <c r="I685">
        <f>IFERROR(ROUND(E685*G685*03_Assumptions!$B$38-D685-H685,0),"")</f>
      </c>
      <c r="J685"/>
      <c r="K685">
        <f>IFERROR(D685+H685+IF(J685="",MAX(I685,0),J685),"")</f>
      </c>
      <c r="L685">
        <f>IFERROR(K685/E685,"")</f>
      </c>
      <c r="M685">
        <f>IFERROR(ROUND(E685*G685-K685,0),"")</f>
      </c>
      <c r="N685">
        <f>IFERROR(M685/K685,"")</f>
      </c>
      <c r="O685"/>
      <c r="P685"/>
      <c r="Q685"/>
      <c r="R685"/>
      <c r="S685" t="inlineStr">
        <is>
          <t xml:space="preserve">Y</t>
        </is>
      </c>
      <c r="T685" t="inlineStr">
        <is>
          <t xml:space="preserve">Good</t>
        </is>
      </c>
    </row>
    <row r="686">
      <c r="A686" t="inlineStr">
        <is>
          <t xml:space="preserve">YAE-jht::real-estate::54500-112320189</t>
        </is>
      </c>
      <c r="B686" t="inlineStr">
        <is>
          <t xml:space="preserve">Piso en venta en calle Arias Maldonado, Ricardo Soriano en Marbella Pueblo en Marbella</t>
        </is>
      </c>
      <c r="C686" t="inlineStr">
        <is>
          <t xml:space="preserve">Marbella</t>
        </is>
      </c>
      <c r="D686">
        <v>495000</v>
      </c>
      <c r="E686" t="inlineStr">
        <is>
          <t xml:space="preserve">85.00</t>
        </is>
      </c>
      <c r="F686">
        <v>5823.5294117647</v>
      </c>
      <c r="G686">
        <f>IFERROR(INDEX(04_Area_Stats!$D$5:$D$999,MATCH(C686,04_Area_Stats!$A$5:$A$999,0)),"")</f>
      </c>
      <c r="H686">
        <f>IFERROR(ROUND(D686*(03_Assumptions!$B$7+03_Assumptions!$B$8),0),"")</f>
      </c>
      <c r="I686">
        <f>IFERROR(ROUND(E686*G686*03_Assumptions!$B$38-D686-H686,0),"")</f>
      </c>
      <c r="J686"/>
      <c r="K686">
        <f>IFERROR(D686+H686+IF(J686="",MAX(I686,0),J686),"")</f>
      </c>
      <c r="L686">
        <f>IFERROR(K686/E686,"")</f>
      </c>
      <c r="M686">
        <f>IFERROR(ROUND(E686*G686-K686,0),"")</f>
      </c>
      <c r="N686">
        <f>IFERROR(M686/K686,"")</f>
      </c>
      <c r="O686"/>
      <c r="P686"/>
      <c r="Q686"/>
      <c r="R686" t="inlineStr">
        <is>
          <t xml:space="preserve">media</t>
        </is>
      </c>
      <c r="S686" t="inlineStr">
        <is>
          <t xml:space="preserve">Y</t>
        </is>
      </c>
      <c r="T686" t="inlineStr">
        <is>
          <t xml:space="preserve">Renovated</t>
        </is>
      </c>
    </row>
    <row r="687">
      <c r="A687" t="inlineStr">
        <is>
          <t xml:space="preserve">YAE-jht::real-estate::47694-112383575</t>
        </is>
      </c>
      <c r="B687" t="inlineStr">
        <is>
          <t xml:space="preserve">Piso en venta, Casco Antiguo en Marbella Pueblo en Marbella</t>
        </is>
      </c>
      <c r="C687" t="inlineStr">
        <is>
          <t xml:space="preserve">Marbella</t>
        </is>
      </c>
      <c r="D687">
        <v>317000</v>
      </c>
      <c r="E687" t="inlineStr">
        <is>
          <t xml:space="preserve">85.00</t>
        </is>
      </c>
      <c r="F687">
        <v>3729.4117647059</v>
      </c>
      <c r="G687">
        <f>IFERROR(INDEX(04_Area_Stats!$D$5:$D$999,MATCH(C687,04_Area_Stats!$A$5:$A$999,0)),"")</f>
      </c>
      <c r="H687">
        <f>IFERROR(ROUND(D687*(03_Assumptions!$B$7+03_Assumptions!$B$8),0),"")</f>
      </c>
      <c r="I687">
        <f>IFERROR(ROUND(E687*G687*03_Assumptions!$B$38-D687-H687,0),"")</f>
      </c>
      <c r="J687"/>
      <c r="K687">
        <f>IFERROR(D687+H687+IF(J687="",MAX(I687,0),J687),"")</f>
      </c>
      <c r="L687">
        <f>IFERROR(K687/E687,"")</f>
      </c>
      <c r="M687">
        <f>IFERROR(ROUND(E687*G687-K687,0),"")</f>
      </c>
      <c r="N687">
        <f>IFERROR(M687/K687,"")</f>
      </c>
      <c r="O687"/>
      <c r="P687"/>
      <c r="Q687"/>
      <c r="R687"/>
      <c r="S687"/>
      <c r="T687"/>
    </row>
    <row r="688">
      <c r="A688" t="inlineStr">
        <is>
          <t xml:space="preserve">YAE-jht::real-estate::93151-112324095</t>
        </is>
      </c>
      <c r="B688" t="inlineStr">
        <is>
          <t xml:space="preserve">Dúplex en venta, La Dama de Noche-La Alzambra en Nueva Andalucía en Marbella</t>
        </is>
      </c>
      <c r="C688" t="inlineStr">
        <is>
          <t xml:space="preserve">Marbella</t>
        </is>
      </c>
      <c r="D688">
        <v>395000</v>
      </c>
      <c r="E688" t="inlineStr">
        <is>
          <t xml:space="preserve">85.00</t>
        </is>
      </c>
      <c r="F688">
        <v>4647.0588235294</v>
      </c>
      <c r="G688">
        <f>IFERROR(INDEX(04_Area_Stats!$D$5:$D$999,MATCH(C688,04_Area_Stats!$A$5:$A$999,0)),"")</f>
      </c>
      <c r="H688">
        <f>IFERROR(ROUND(D688*(03_Assumptions!$B$7+03_Assumptions!$B$8),0),"")</f>
      </c>
      <c r="I688">
        <f>IFERROR(ROUND(E688*G688*03_Assumptions!$B$38-D688-H688,0),"")</f>
      </c>
      <c r="J688"/>
      <c r="K688">
        <f>IFERROR(D688+H688+IF(J688="",MAX(I688,0),J688),"")</f>
      </c>
      <c r="L688">
        <f>IFERROR(K688/E688,"")</f>
      </c>
      <c r="M688">
        <f>IFERROR(ROUND(E688*G688-K688,0),"")</f>
      </c>
      <c r="N688">
        <f>IFERROR(M688/K688,"")</f>
      </c>
      <c r="O688"/>
      <c r="P688"/>
      <c r="Q688"/>
      <c r="R688" t="inlineStr">
        <is>
          <t xml:space="preserve">Ático</t>
        </is>
      </c>
      <c r="S688"/>
      <c r="T688"/>
    </row>
    <row r="689">
      <c r="A689" t="inlineStr">
        <is>
          <t xml:space="preserve">YAE-jht::real-estate::74922-112336289</t>
        </is>
      </c>
      <c r="B689" t="inlineStr">
        <is>
          <t xml:space="preserve">Piso en venta, Los Naranjos en Nueva Andalucía en Marbella</t>
        </is>
      </c>
      <c r="C689" t="inlineStr">
        <is>
          <t xml:space="preserve">Marbella</t>
        </is>
      </c>
      <c r="D689">
        <v>495000</v>
      </c>
      <c r="E689" t="inlineStr">
        <is>
          <t xml:space="preserve">85.00</t>
        </is>
      </c>
      <c r="F689">
        <v>5823.5294117647</v>
      </c>
      <c r="G689">
        <f>IFERROR(INDEX(04_Area_Stats!$D$5:$D$999,MATCH(C689,04_Area_Stats!$A$5:$A$999,0)),"")</f>
      </c>
      <c r="H689">
        <f>IFERROR(ROUND(D689*(03_Assumptions!$B$7+03_Assumptions!$B$8),0),"")</f>
      </c>
      <c r="I689">
        <f>IFERROR(ROUND(E689*G689*03_Assumptions!$B$38-D689-H689,0),"")</f>
      </c>
      <c r="J689"/>
      <c r="K689">
        <f>IFERROR(D689+H689+IF(J689="",MAX(I689,0),J689),"")</f>
      </c>
      <c r="L689">
        <f>IFERROR(K689/E689,"")</f>
      </c>
      <c r="M689">
        <f>IFERROR(ROUND(E689*G689-K689,0),"")</f>
      </c>
      <c r="N689">
        <f>IFERROR(M689/K689,"")</f>
      </c>
      <c r="O689"/>
      <c r="P689"/>
      <c r="Q689"/>
      <c r="R689"/>
      <c r="S689"/>
      <c r="T689" t="inlineStr">
        <is>
          <t xml:space="preserve">Renovated</t>
        </is>
      </c>
    </row>
    <row r="690">
      <c r="A690" t="inlineStr">
        <is>
          <t xml:space="preserve">FTC-189359945</t>
        </is>
      </c>
      <c r="B690" t="inlineStr">
        <is>
          <t xml:space="preserve">Apartamento con ascensor en  11 Calle Pablo Casals #PLANTA 2 Edificio Marbella, Playa de la Fontanilla</t>
        </is>
      </c>
      <c r="C690" t="inlineStr">
        <is>
          <t xml:space="preserve">Marbella</t>
        </is>
      </c>
      <c r="D690">
        <v>565000</v>
      </c>
      <c r="E690" t="inlineStr">
        <is>
          <t xml:space="preserve">85.00</t>
        </is>
      </c>
      <c r="F690">
        <v>6647.0588235294</v>
      </c>
      <c r="G690">
        <f>IFERROR(INDEX(04_Area_Stats!$D$5:$D$999,MATCH(C690,04_Area_Stats!$A$5:$A$999,0)),"")</f>
      </c>
      <c r="H690">
        <f>IFERROR(ROUND(D690*(03_Assumptions!$B$7+03_Assumptions!$B$8),0),"")</f>
      </c>
      <c r="I690">
        <f>IFERROR(ROUND(E690*G690*03_Assumptions!$B$38-D690-H690,0),"")</f>
      </c>
      <c r="J690"/>
      <c r="K690">
        <f>IFERROR(D690+H690+IF(J690="",MAX(I690,0),J690),"")</f>
      </c>
      <c r="L690">
        <f>IFERROR(K690/E690,"")</f>
      </c>
      <c r="M690">
        <f>IFERROR(ROUND(E690*G690-K690,0),"")</f>
      </c>
      <c r="N690">
        <f>IFERROR(M690/K690,"")</f>
      </c>
      <c r="O690"/>
      <c r="P690"/>
      <c r="Q690"/>
      <c r="R690"/>
      <c r="S690" t="inlineStr">
        <is>
          <t xml:space="preserve">Y</t>
        </is>
      </c>
      <c r="T690"/>
    </row>
    <row r="691">
      <c r="A691" t="inlineStr">
        <is>
          <t xml:space="preserve">FTC-190311899</t>
        </is>
      </c>
      <c r="B691" t="inlineStr">
        <is>
          <t xml:space="preserve">Piso con aire acondicionado en San Pedro de Alcántara pueblo</t>
        </is>
      </c>
      <c r="C691" t="inlineStr">
        <is>
          <t xml:space="preserve">Marbella</t>
        </is>
      </c>
      <c r="D691">
        <v>360000</v>
      </c>
      <c r="E691" t="inlineStr">
        <is>
          <t xml:space="preserve">85.00</t>
        </is>
      </c>
      <c r="F691">
        <v>4235.2941176471</v>
      </c>
      <c r="G691">
        <f>IFERROR(INDEX(04_Area_Stats!$D$5:$D$999,MATCH(C691,04_Area_Stats!$A$5:$A$999,0)),"")</f>
      </c>
      <c r="H691">
        <f>IFERROR(ROUND(D691*(03_Assumptions!$B$7+03_Assumptions!$B$8),0),"")</f>
      </c>
      <c r="I691">
        <f>IFERROR(ROUND(E691*G691*03_Assumptions!$B$38-D691-H691,0),"")</f>
      </c>
      <c r="J691"/>
      <c r="K691">
        <f>IFERROR(D691+H691+IF(J691="",MAX(I691,0),J691),"")</f>
      </c>
      <c r="L691">
        <f>IFERROR(K691/E691,"")</f>
      </c>
      <c r="M691">
        <f>IFERROR(ROUND(E691*G691-K691,0),"")</f>
      </c>
      <c r="N691">
        <f>IFERROR(M691/K691,"")</f>
      </c>
      <c r="O691"/>
      <c r="P691"/>
      <c r="Q691"/>
      <c r="R691"/>
      <c r="S691"/>
      <c r="T691"/>
    </row>
    <row r="692">
      <c r="A692" t="inlineStr">
        <is>
          <t xml:space="preserve">IDL-112397123</t>
        </is>
      </c>
      <c r="B692" t="inlineStr">
        <is>
          <t xml:space="preserve">Flat / apartment in Avenida Jardines de las Golondrinas Nn, Romana Playa, Marbella</t>
        </is>
      </c>
      <c r="C692" t="inlineStr">
        <is>
          <t xml:space="preserve">Marbella</t>
        </is>
      </c>
      <c r="D692">
        <v>279000</v>
      </c>
      <c r="E692" t="inlineStr">
        <is>
          <t xml:space="preserve">85.00</t>
        </is>
      </c>
      <c r="F692">
        <v>3282.3529411765</v>
      </c>
      <c r="G692">
        <f>IFERROR(INDEX(04_Area_Stats!$D$5:$D$999,MATCH(C692,04_Area_Stats!$A$5:$A$999,0)),"")</f>
      </c>
      <c r="H692">
        <f>IFERROR(ROUND(D692*(03_Assumptions!$B$7+03_Assumptions!$B$8),0),"")</f>
      </c>
      <c r="I692">
        <f>IFERROR(ROUND(E692*G692*03_Assumptions!$B$38-D692-H692,0),"")</f>
      </c>
      <c r="J692"/>
      <c r="K692">
        <f>IFERROR(D692+H692+IF(J692="",MAX(I692,0),J692),"")</f>
      </c>
      <c r="L692">
        <f>IFERROR(K692/E692,"")</f>
      </c>
      <c r="M692">
        <f>IFERROR(ROUND(E692*G692-K692,0),"")</f>
      </c>
      <c r="N692">
        <f>IFERROR(M692/K692,"")</f>
      </c>
      <c r="O692"/>
      <c r="P692"/>
      <c r="Q692"/>
      <c r="R692" t="inlineStr">
        <is>
          <t xml:space="preserve">1</t>
        </is>
      </c>
      <c r="S692" t="inlineStr">
        <is>
          <t xml:space="preserve">Y</t>
        </is>
      </c>
      <c r="T692"/>
    </row>
    <row r="693">
      <c r="A693" t="inlineStr">
        <is>
          <t xml:space="preserve">HTC-23979000001280</t>
        </is>
      </c>
      <c r="B693" t="inlineStr">
        <is>
          <t xml:space="preserve">Apartamento en Puerto Banús. Hay propiedades excepcionales y, después, existen aquellas que s</t>
        </is>
      </c>
      <c r="C693" t="inlineStr">
        <is>
          <t xml:space="preserve">Marbella</t>
        </is>
      </c>
      <c r="D693">
        <v>1395000</v>
      </c>
      <c r="E693" t="inlineStr">
        <is>
          <t xml:space="preserve">84.00</t>
        </is>
      </c>
      <c r="F693">
        <v>16607.142857143</v>
      </c>
      <c r="G693">
        <f>IFERROR(INDEX(04_Area_Stats!$D$5:$D$999,MATCH(C693,04_Area_Stats!$A$5:$A$999,0)),"")</f>
      </c>
      <c r="H693">
        <f>IFERROR(ROUND(D693*(03_Assumptions!$B$7+03_Assumptions!$B$8),0),"")</f>
      </c>
      <c r="I693">
        <f>IFERROR(ROUND(E693*G693*03_Assumptions!$B$38-D693-H693,0),"")</f>
      </c>
      <c r="J693"/>
      <c r="K693">
        <f>IFERROR(D693+H693+IF(J693="",MAX(I693,0),J693),"")</f>
      </c>
      <c r="L693">
        <f>IFERROR(K693/E693,"")</f>
      </c>
      <c r="M693">
        <f>IFERROR(ROUND(E693*G693-K693,0),"")</f>
      </c>
      <c r="N693">
        <f>IFERROR(M693/K693,"")</f>
      </c>
      <c r="O693"/>
      <c r="P693"/>
      <c r="Q693"/>
      <c r="R693"/>
      <c r="S693"/>
      <c r="T693"/>
    </row>
    <row r="694">
      <c r="A694" t="inlineStr">
        <is>
          <t xml:space="preserve">YAE-jht::real-estate::93216-112355927</t>
        </is>
      </c>
      <c r="B694" t="inlineStr">
        <is>
          <t xml:space="preserve">Piso en venta, Huerta Belón-Calvario en Marbella Pueblo en Marbella</t>
        </is>
      </c>
      <c r="C694" t="inlineStr">
        <is>
          <t xml:space="preserve">Marbella</t>
        </is>
      </c>
      <c r="D694">
        <v>450000</v>
      </c>
      <c r="E694" t="inlineStr">
        <is>
          <t xml:space="preserve">84.00</t>
        </is>
      </c>
      <c r="F694">
        <v>5357.1428571429</v>
      </c>
      <c r="G694">
        <f>IFERROR(INDEX(04_Area_Stats!$D$5:$D$999,MATCH(C694,04_Area_Stats!$A$5:$A$999,0)),"")</f>
      </c>
      <c r="H694">
        <f>IFERROR(ROUND(D694*(03_Assumptions!$B$7+03_Assumptions!$B$8),0),"")</f>
      </c>
      <c r="I694">
        <f>IFERROR(ROUND(E694*G694*03_Assumptions!$B$38-D694-H694,0),"")</f>
      </c>
      <c r="J694"/>
      <c r="K694">
        <f>IFERROR(D694+H694+IF(J694="",MAX(I694,0),J694),"")</f>
      </c>
      <c r="L694">
        <f>IFERROR(K694/E694,"")</f>
      </c>
      <c r="M694">
        <f>IFERROR(ROUND(E694*G694-K694,0),"")</f>
      </c>
      <c r="N694">
        <f>IFERROR(M694/K694,"")</f>
      </c>
      <c r="O694"/>
      <c r="P694"/>
      <c r="Q694"/>
      <c r="R694"/>
      <c r="S694"/>
      <c r="T694" t="inlineStr">
        <is>
          <t xml:space="preserve">Good</t>
        </is>
      </c>
    </row>
    <row r="695">
      <c r="A695" t="inlineStr">
        <is>
          <t xml:space="preserve">YAE-jht::real-estate::51952-112333111</t>
        </is>
      </c>
      <c r="B695" t="inlineStr">
        <is>
          <t xml:space="preserve">Piso en venta, Ricardo Soriano en Marbella Pueblo en Marbella</t>
        </is>
      </c>
      <c r="C695" t="inlineStr">
        <is>
          <t xml:space="preserve">Marbella</t>
        </is>
      </c>
      <c r="D695">
        <v>430000</v>
      </c>
      <c r="E695" t="inlineStr">
        <is>
          <t xml:space="preserve">84.00</t>
        </is>
      </c>
      <c r="F695">
        <v>5119.0476190476</v>
      </c>
      <c r="G695">
        <f>IFERROR(INDEX(04_Area_Stats!$D$5:$D$999,MATCH(C695,04_Area_Stats!$A$5:$A$999,0)),"")</f>
      </c>
      <c r="H695">
        <f>IFERROR(ROUND(D695*(03_Assumptions!$B$7+03_Assumptions!$B$8),0),"")</f>
      </c>
      <c r="I695">
        <f>IFERROR(ROUND(E695*G695*03_Assumptions!$B$38-D695-H695,0),"")</f>
      </c>
      <c r="J695"/>
      <c r="K695">
        <f>IFERROR(D695+H695+IF(J695="",MAX(I695,0),J695),"")</f>
      </c>
      <c r="L695">
        <f>IFERROR(K695/E695,"")</f>
      </c>
      <c r="M695">
        <f>IFERROR(ROUND(E695*G695-K695,0),"")</f>
      </c>
      <c r="N695">
        <f>IFERROR(M695/K695,"")</f>
      </c>
      <c r="O695"/>
      <c r="P695"/>
      <c r="Q695"/>
      <c r="R695"/>
      <c r="S695"/>
      <c r="T695"/>
    </row>
    <row r="696">
      <c r="A696" t="inlineStr">
        <is>
          <t xml:space="preserve">YAE-jht::real-estate::93151-112390561</t>
        </is>
      </c>
      <c r="B696" t="inlineStr">
        <is>
          <t xml:space="preserve">Dúplex en venta, La Dama de Noche-La Alzambra en Nueva Andalucía en Marbella</t>
        </is>
      </c>
      <c r="C696" t="inlineStr">
        <is>
          <t xml:space="preserve">Marbella</t>
        </is>
      </c>
      <c r="D696">
        <v>530000</v>
      </c>
      <c r="E696" t="inlineStr">
        <is>
          <t xml:space="preserve">83.00</t>
        </is>
      </c>
      <c r="F696">
        <v>6385.5421686747</v>
      </c>
      <c r="G696">
        <f>IFERROR(INDEX(04_Area_Stats!$D$5:$D$999,MATCH(C696,04_Area_Stats!$A$5:$A$999,0)),"")</f>
      </c>
      <c r="H696">
        <f>IFERROR(ROUND(D696*(03_Assumptions!$B$7+03_Assumptions!$B$8),0),"")</f>
      </c>
      <c r="I696">
        <f>IFERROR(ROUND(E696*G696*03_Assumptions!$B$38-D696-H696,0),"")</f>
      </c>
      <c r="J696"/>
      <c r="K696">
        <f>IFERROR(D696+H696+IF(J696="",MAX(I696,0),J696),"")</f>
      </c>
      <c r="L696">
        <f>IFERROR(K696/E696,"")</f>
      </c>
      <c r="M696">
        <f>IFERROR(ROUND(E696*G696-K696,0),"")</f>
      </c>
      <c r="N696">
        <f>IFERROR(M696/K696,"")</f>
      </c>
      <c r="O696"/>
      <c r="P696"/>
      <c r="Q696"/>
      <c r="R696"/>
      <c r="S696"/>
      <c r="T696"/>
    </row>
    <row r="697">
      <c r="A697" t="inlineStr">
        <is>
          <t xml:space="preserve">IDL-110387788</t>
        </is>
      </c>
      <c r="B697" t="inlineStr">
        <is>
          <t xml:space="preserve">Flat / apartment in Rodeo Alto-Guadaiza-La Campana, Marbella</t>
        </is>
      </c>
      <c r="C697" t="inlineStr">
        <is>
          <t xml:space="preserve">Marbella</t>
        </is>
      </c>
      <c r="D697">
        <v>410000</v>
      </c>
      <c r="E697" t="inlineStr">
        <is>
          <t xml:space="preserve">83.00</t>
        </is>
      </c>
      <c r="F697">
        <v>4939.7590361446</v>
      </c>
      <c r="G697">
        <f>IFERROR(INDEX(04_Area_Stats!$D$5:$D$999,MATCH(C697,04_Area_Stats!$A$5:$A$999,0)),"")</f>
      </c>
      <c r="H697">
        <f>IFERROR(ROUND(D697*(03_Assumptions!$B$7+03_Assumptions!$B$8),0),"")</f>
      </c>
      <c r="I697">
        <f>IFERROR(ROUND(E697*G697*03_Assumptions!$B$38-D697-H697,0),"")</f>
      </c>
      <c r="J697"/>
      <c r="K697">
        <f>IFERROR(D697+H697+IF(J697="",MAX(I697,0),J697),"")</f>
      </c>
      <c r="L697">
        <f>IFERROR(K697/E697,"")</f>
      </c>
      <c r="M697">
        <f>IFERROR(ROUND(E697*G697-K697,0),"")</f>
      </c>
      <c r="N697">
        <f>IFERROR(M697/K697,"")</f>
      </c>
      <c r="O697"/>
      <c r="P697"/>
      <c r="Q697"/>
      <c r="R697" t="inlineStr">
        <is>
          <t xml:space="preserve">bj</t>
        </is>
      </c>
      <c r="S697" t="inlineStr">
        <is>
          <t xml:space="preserve">Y</t>
        </is>
      </c>
      <c r="T697"/>
    </row>
    <row r="698">
      <c r="A698" t="inlineStr">
        <is>
          <t xml:space="preserve">IDL-112392207</t>
        </is>
      </c>
      <c r="B698" t="inlineStr">
        <is>
          <t xml:space="preserve">Flat / apartment in Calle Ricardo León, Centro Ciudad, Fuengirola</t>
        </is>
      </c>
      <c r="C698" t="inlineStr">
        <is>
          <t xml:space="preserve">Fuengirola</t>
        </is>
      </c>
      <c r="D698">
        <v>379000</v>
      </c>
      <c r="E698" t="inlineStr">
        <is>
          <t xml:space="preserve">90.00</t>
        </is>
      </c>
      <c r="F698">
        <v>4211.1111111111</v>
      </c>
      <c r="G698">
        <f>IFERROR(INDEX(04_Area_Stats!$D$5:$D$999,MATCH(C698,04_Area_Stats!$A$5:$A$999,0)),"")</f>
      </c>
      <c r="H698">
        <f>IFERROR(ROUND(D698*(03_Assumptions!$B$7+03_Assumptions!$B$8),0),"")</f>
      </c>
      <c r="I698">
        <f>IFERROR(ROUND(E698*G698*03_Assumptions!$B$38-D698-H698,0),"")</f>
      </c>
      <c r="J698"/>
      <c r="K698">
        <f>IFERROR(D698+H698+IF(J698="",MAX(I698,0),J698),"")</f>
      </c>
      <c r="L698">
        <f>IFERROR(K698/E698,"")</f>
      </c>
      <c r="M698">
        <f>IFERROR(ROUND(E698*G698-K698,0),"")</f>
      </c>
      <c r="N698">
        <f>IFERROR(M698/K698,"")</f>
      </c>
      <c r="O698"/>
      <c r="P698"/>
      <c r="Q698"/>
      <c r="R698" t="inlineStr">
        <is>
          <t xml:space="preserve">4</t>
        </is>
      </c>
      <c r="S698" t="inlineStr">
        <is>
          <t xml:space="preserve">Y</t>
        </is>
      </c>
      <c r="T698"/>
    </row>
    <row r="699">
      <c r="A699" t="inlineStr">
        <is>
          <t xml:space="preserve">HTC-23972000001724</t>
        </is>
      </c>
      <c r="B699" t="inlineStr">
        <is>
          <t xml:space="preserve">Piso Calle margarita. Apartamento en la carolina, milla de oro</t>
        </is>
      </c>
      <c r="C699" t="inlineStr">
        <is>
          <t xml:space="preserve">Marbella</t>
        </is>
      </c>
      <c r="D699">
        <v>390000</v>
      </c>
      <c r="E699" t="inlineStr">
        <is>
          <t xml:space="preserve">82.00</t>
        </is>
      </c>
      <c r="F699">
        <v>4756.0975609756</v>
      </c>
      <c r="G699">
        <f>IFERROR(INDEX(04_Area_Stats!$D$5:$D$999,MATCH(C699,04_Area_Stats!$A$5:$A$999,0)),"")</f>
      </c>
      <c r="H699">
        <f>IFERROR(ROUND(D699*(03_Assumptions!$B$7+03_Assumptions!$B$8),0),"")</f>
      </c>
      <c r="I699">
        <f>IFERROR(ROUND(E699*G699*03_Assumptions!$B$38-D699-H699,0),"")</f>
      </c>
      <c r="J699"/>
      <c r="K699">
        <f>IFERROR(D699+H699+IF(J699="",MAX(I699,0),J699),"")</f>
      </c>
      <c r="L699">
        <f>IFERROR(K699/E699,"")</f>
      </c>
      <c r="M699">
        <f>IFERROR(ROUND(E699*G699-K699,0),"")</f>
      </c>
      <c r="N699">
        <f>IFERROR(M699/K699,"")</f>
      </c>
      <c r="O699"/>
      <c r="P699"/>
      <c r="Q699"/>
      <c r="R699"/>
      <c r="S699"/>
      <c r="T699"/>
    </row>
    <row r="700">
      <c r="A700" t="inlineStr">
        <is>
          <t xml:space="preserve">YAE-jht::real-estate::83067-112368998</t>
        </is>
      </c>
      <c r="B700" t="inlineStr">
        <is>
          <t xml:space="preserve">Piso en venta, Huerta Belón-Calvario en Marbella Pueblo en Marbella</t>
        </is>
      </c>
      <c r="C700" t="inlineStr">
        <is>
          <t xml:space="preserve">Marbella</t>
        </is>
      </c>
      <c r="D700">
        <v>434805</v>
      </c>
      <c r="E700" t="inlineStr">
        <is>
          <t xml:space="preserve">82.00</t>
        </is>
      </c>
      <c r="F700">
        <v>5302.5</v>
      </c>
      <c r="G700">
        <f>IFERROR(INDEX(04_Area_Stats!$D$5:$D$999,MATCH(C700,04_Area_Stats!$A$5:$A$999,0)),"")</f>
      </c>
      <c r="H700">
        <f>IFERROR(ROUND(D700*(03_Assumptions!$B$7+03_Assumptions!$B$8),0),"")</f>
      </c>
      <c r="I700">
        <f>IFERROR(ROUND(E700*G700*03_Assumptions!$B$38-D700-H700,0),"")</f>
      </c>
      <c r="J700"/>
      <c r="K700">
        <f>IFERROR(D700+H700+IF(J700="",MAX(I700,0),J700),"")</f>
      </c>
      <c r="L700">
        <f>IFERROR(K700/E700,"")</f>
      </c>
      <c r="M700">
        <f>IFERROR(ROUND(E700*G700-K700,0),"")</f>
      </c>
      <c r="N700">
        <f>IFERROR(M700/K700,"")</f>
      </c>
      <c r="O700"/>
      <c r="P700"/>
      <c r="Q700"/>
      <c r="R700" t="inlineStr">
        <is>
          <t xml:space="preserve">4</t>
        </is>
      </c>
      <c r="S700"/>
      <c r="T700"/>
    </row>
    <row r="701">
      <c r="A701" t="inlineStr">
        <is>
          <t xml:space="preserve">HTC-58972000000033</t>
        </is>
      </c>
      <c r="B701" t="inlineStr">
        <is>
          <t xml:space="preserve">Piso Fuengirola. Espectacular apartamento nuevo y amueblado en the higuerón valle</t>
        </is>
      </c>
      <c r="C701" t="inlineStr">
        <is>
          <t xml:space="preserve">Fuengirola</t>
        </is>
      </c>
      <c r="D701">
        <v>575000</v>
      </c>
      <c r="E701" t="inlineStr">
        <is>
          <t xml:space="preserve">89.00</t>
        </is>
      </c>
      <c r="F701">
        <v>6460.6741573034</v>
      </c>
      <c r="G701">
        <f>IFERROR(INDEX(04_Area_Stats!$D$5:$D$999,MATCH(C701,04_Area_Stats!$A$5:$A$999,0)),"")</f>
      </c>
      <c r="H701">
        <f>IFERROR(ROUND(D701*(03_Assumptions!$B$7+03_Assumptions!$B$8),0),"")</f>
      </c>
      <c r="I701">
        <f>IFERROR(ROUND(E701*G701*03_Assumptions!$B$38-D701-H701,0),"")</f>
      </c>
      <c r="J701"/>
      <c r="K701">
        <f>IFERROR(D701+H701+IF(J701="",MAX(I701,0),J701),"")</f>
      </c>
      <c r="L701">
        <f>IFERROR(K701/E701,"")</f>
      </c>
      <c r="M701">
        <f>IFERROR(ROUND(E701*G701-K701,0),"")</f>
      </c>
      <c r="N701">
        <f>IFERROR(M701/K701,"")</f>
      </c>
      <c r="O701"/>
      <c r="P701"/>
      <c r="Q701"/>
      <c r="R701"/>
      <c r="S701"/>
      <c r="T701"/>
    </row>
    <row r="702">
      <c r="A702" t="inlineStr">
        <is>
          <t xml:space="preserve">HTC-27354000001192</t>
        </is>
      </c>
      <c r="B702" t="inlineStr">
        <is>
          <t xml:space="preserve">Piso Lila. Apartamento con terraza y vistas al mar en marbella</t>
        </is>
      </c>
      <c r="C702" t="inlineStr">
        <is>
          <t xml:space="preserve">Marbella</t>
        </is>
      </c>
      <c r="D702">
        <v>399000</v>
      </c>
      <c r="E702" t="inlineStr">
        <is>
          <t xml:space="preserve">80.00</t>
        </is>
      </c>
      <c r="F702">
        <v>4987.5</v>
      </c>
      <c r="G702">
        <f>IFERROR(INDEX(04_Area_Stats!$D$5:$D$999,MATCH(C702,04_Area_Stats!$A$5:$A$999,0)),"")</f>
      </c>
      <c r="H702">
        <f>IFERROR(ROUND(D702*(03_Assumptions!$B$7+03_Assumptions!$B$8),0),"")</f>
      </c>
      <c r="I702">
        <f>IFERROR(ROUND(E702*G702*03_Assumptions!$B$38-D702-H702,0),"")</f>
      </c>
      <c r="J702"/>
      <c r="K702">
        <f>IFERROR(D702+H702+IF(J702="",MAX(I702,0),J702),"")</f>
      </c>
      <c r="L702">
        <f>IFERROR(K702/E702,"")</f>
      </c>
      <c r="M702">
        <f>IFERROR(ROUND(E702*G702-K702,0),"")</f>
      </c>
      <c r="N702">
        <f>IFERROR(M702/K702,"")</f>
      </c>
      <c r="O702"/>
      <c r="P702"/>
      <c r="Q702"/>
      <c r="R702"/>
      <c r="S702"/>
      <c r="T702"/>
    </row>
    <row r="703">
      <c r="A703" t="inlineStr">
        <is>
          <t xml:space="preserve">HTC-24270000005044</t>
        </is>
      </c>
      <c r="B703" t="inlineStr">
        <is>
          <t xml:space="preserve">Piso en Calle jardines las golondrinas 8. Urbanización en primera linea de playa en marbella</t>
        </is>
      </c>
      <c r="C703" t="inlineStr">
        <is>
          <t xml:space="preserve">Marbella</t>
        </is>
      </c>
      <c r="D703">
        <v>279000</v>
      </c>
      <c r="E703" t="inlineStr">
        <is>
          <t xml:space="preserve">80.00</t>
        </is>
      </c>
      <c r="F703">
        <v>3487.5</v>
      </c>
      <c r="G703">
        <f>IFERROR(INDEX(04_Area_Stats!$D$5:$D$999,MATCH(C703,04_Area_Stats!$A$5:$A$999,0)),"")</f>
      </c>
      <c r="H703">
        <f>IFERROR(ROUND(D703*(03_Assumptions!$B$7+03_Assumptions!$B$8),0),"")</f>
      </c>
      <c r="I703">
        <f>IFERROR(ROUND(E703*G703*03_Assumptions!$B$38-D703-H703,0),"")</f>
      </c>
      <c r="J703"/>
      <c r="K703">
        <f>IFERROR(D703+H703+IF(J703="",MAX(I703,0),J703),"")</f>
      </c>
      <c r="L703">
        <f>IFERROR(K703/E703,"")</f>
      </c>
      <c r="M703">
        <f>IFERROR(ROUND(E703*G703-K703,0),"")</f>
      </c>
      <c r="N703">
        <f>IFERROR(M703/K703,"")</f>
      </c>
      <c r="O703"/>
      <c r="P703"/>
      <c r="Q703"/>
      <c r="R703"/>
      <c r="S703"/>
      <c r="T703"/>
    </row>
    <row r="704">
      <c r="A704" t="inlineStr">
        <is>
          <t xml:space="preserve">HTC-24270000005207</t>
        </is>
      </c>
      <c r="B704" t="inlineStr">
        <is>
          <t xml:space="preserve">Piso en Calle jardines las golondrinas 8. Urbanización en primera linea de playa en marbella</t>
        </is>
      </c>
      <c r="C704" t="inlineStr">
        <is>
          <t xml:space="preserve">Marbella</t>
        </is>
      </c>
      <c r="D704">
        <v>279000</v>
      </c>
      <c r="E704" t="inlineStr">
        <is>
          <t xml:space="preserve">80.00</t>
        </is>
      </c>
      <c r="F704">
        <v>3487.5</v>
      </c>
      <c r="G704">
        <f>IFERROR(INDEX(04_Area_Stats!$D$5:$D$999,MATCH(C704,04_Area_Stats!$A$5:$A$999,0)),"")</f>
      </c>
      <c r="H704">
        <f>IFERROR(ROUND(D704*(03_Assumptions!$B$7+03_Assumptions!$B$8),0),"")</f>
      </c>
      <c r="I704">
        <f>IFERROR(ROUND(E704*G704*03_Assumptions!$B$38-D704-H704,0),"")</f>
      </c>
      <c r="J704"/>
      <c r="K704">
        <f>IFERROR(D704+H704+IF(J704="",MAX(I704,0),J704),"")</f>
      </c>
      <c r="L704">
        <f>IFERROR(K704/E704,"")</f>
      </c>
      <c r="M704">
        <f>IFERROR(ROUND(E704*G704-K704,0),"")</f>
      </c>
      <c r="N704">
        <f>IFERROR(M704/K704,"")</f>
      </c>
      <c r="O704"/>
      <c r="P704"/>
      <c r="Q704"/>
      <c r="R704"/>
      <c r="S704"/>
      <c r="T704"/>
    </row>
    <row r="705">
      <c r="A705" t="inlineStr">
        <is>
          <t xml:space="preserve">HTC-28953000003686</t>
        </is>
      </c>
      <c r="B705" t="inlineStr">
        <is>
          <t xml:space="preserve">Apartamento en Rodeo Alto - Guadaiza - La Campana. Modernos apartamentos cerca de puerto banús</t>
        </is>
      </c>
      <c r="C705" t="inlineStr">
        <is>
          <t xml:space="preserve">Marbella</t>
        </is>
      </c>
      <c r="D705">
        <v>471000</v>
      </c>
      <c r="E705" t="inlineStr">
        <is>
          <t xml:space="preserve">80.00</t>
        </is>
      </c>
      <c r="F705">
        <v>5887.5</v>
      </c>
      <c r="G705">
        <f>IFERROR(INDEX(04_Area_Stats!$D$5:$D$999,MATCH(C705,04_Area_Stats!$A$5:$A$999,0)),"")</f>
      </c>
      <c r="H705">
        <f>IFERROR(ROUND(D705*(03_Assumptions!$B$7+03_Assumptions!$B$8),0),"")</f>
      </c>
      <c r="I705">
        <f>IFERROR(ROUND(E705*G705*03_Assumptions!$B$38-D705-H705,0),"")</f>
      </c>
      <c r="J705"/>
      <c r="K705">
        <f>IFERROR(D705+H705+IF(J705="",MAX(I705,0),J705),"")</f>
      </c>
      <c r="L705">
        <f>IFERROR(K705/E705,"")</f>
      </c>
      <c r="M705">
        <f>IFERROR(ROUND(E705*G705-K705,0),"")</f>
      </c>
      <c r="N705">
        <f>IFERROR(M705/K705,"")</f>
      </c>
      <c r="O705"/>
      <c r="P705"/>
      <c r="Q705"/>
      <c r="R705"/>
      <c r="S705"/>
      <c r="T705"/>
    </row>
    <row r="706">
      <c r="A706" t="inlineStr">
        <is>
          <t xml:space="preserve">HTC-53746000000076</t>
        </is>
      </c>
      <c r="B706" t="inlineStr">
        <is>
          <t xml:space="preserve">Piso en Divina Pastora. Piso en venta en marbella</t>
        </is>
      </c>
      <c r="C706" t="inlineStr">
        <is>
          <t xml:space="preserve">Marbella</t>
        </is>
      </c>
      <c r="D706">
        <v>275000</v>
      </c>
      <c r="E706" t="inlineStr">
        <is>
          <t xml:space="preserve">80.00</t>
        </is>
      </c>
      <c r="F706">
        <v>3437.5</v>
      </c>
      <c r="G706">
        <f>IFERROR(INDEX(04_Area_Stats!$D$5:$D$999,MATCH(C706,04_Area_Stats!$A$5:$A$999,0)),"")</f>
      </c>
      <c r="H706">
        <f>IFERROR(ROUND(D706*(03_Assumptions!$B$7+03_Assumptions!$B$8),0),"")</f>
      </c>
      <c r="I706">
        <f>IFERROR(ROUND(E706*G706*03_Assumptions!$B$38-D706-H706,0),"")</f>
      </c>
      <c r="J706"/>
      <c r="K706">
        <f>IFERROR(D706+H706+IF(J706="",MAX(I706,0),J706),"")</f>
      </c>
      <c r="L706">
        <f>IFERROR(K706/E706,"")</f>
      </c>
      <c r="M706">
        <f>IFERROR(ROUND(E706*G706-K706,0),"")</f>
      </c>
      <c r="N706">
        <f>IFERROR(M706/K706,"")</f>
      </c>
      <c r="O706"/>
      <c r="P706"/>
      <c r="Q706"/>
      <c r="R706"/>
      <c r="S706"/>
      <c r="T706"/>
    </row>
    <row r="707">
      <c r="A707" t="inlineStr">
        <is>
          <t xml:space="preserve">YAE-jht::real-estate::42724-112356268</t>
        </is>
      </c>
      <c r="B707" t="inlineStr">
        <is>
          <t xml:space="preserve">Ático en venta en plaza De la Iglesia, San Pedro Pueblo en San Pedro de Alcántara en Marbella</t>
        </is>
      </c>
      <c r="C707" t="inlineStr">
        <is>
          <t xml:space="preserve">Marbella</t>
        </is>
      </c>
      <c r="D707">
        <v>335000</v>
      </c>
      <c r="E707" t="inlineStr">
        <is>
          <t xml:space="preserve">80.00</t>
        </is>
      </c>
      <c r="F707">
        <v>4187.5</v>
      </c>
      <c r="G707">
        <f>IFERROR(INDEX(04_Area_Stats!$D$5:$D$999,MATCH(C707,04_Area_Stats!$A$5:$A$999,0)),"")</f>
      </c>
      <c r="H707">
        <f>IFERROR(ROUND(D707*(03_Assumptions!$B$7+03_Assumptions!$B$8),0),"")</f>
      </c>
      <c r="I707">
        <f>IFERROR(ROUND(E707*G707*03_Assumptions!$B$38-D707-H707,0),"")</f>
      </c>
      <c r="J707"/>
      <c r="K707">
        <f>IFERROR(D707+H707+IF(J707="",MAX(I707,0),J707),"")</f>
      </c>
      <c r="L707">
        <f>IFERROR(K707/E707,"")</f>
      </c>
      <c r="M707">
        <f>IFERROR(ROUND(E707*G707-K707,0),"")</f>
      </c>
      <c r="N707">
        <f>IFERROR(M707/K707,"")</f>
      </c>
      <c r="O707"/>
      <c r="P707"/>
      <c r="Q707"/>
      <c r="R707"/>
      <c r="S707" t="inlineStr">
        <is>
          <t xml:space="preserve">Y</t>
        </is>
      </c>
      <c r="T707" t="inlineStr">
        <is>
          <t xml:space="preserve">Good</t>
        </is>
      </c>
    </row>
    <row r="708">
      <c r="A708" t="inlineStr">
        <is>
          <t xml:space="preserve">HTC-50569000000601</t>
        </is>
      </c>
      <c r="B708" t="inlineStr">
        <is>
          <t xml:space="preserve">Apartamento en San Pedro de Alcántara Pueblo. Apartamento de dos dormitorios en el nuevo proyecto zinnia ubica</t>
        </is>
      </c>
      <c r="C708" t="inlineStr">
        <is>
          <t xml:space="preserve">Marbella</t>
        </is>
      </c>
      <c r="D708">
        <v>592200</v>
      </c>
      <c r="E708" t="inlineStr">
        <is>
          <t xml:space="preserve">79.00</t>
        </is>
      </c>
      <c r="F708">
        <v>7496.2025316456</v>
      </c>
      <c r="G708">
        <f>IFERROR(INDEX(04_Area_Stats!$D$5:$D$999,MATCH(C708,04_Area_Stats!$A$5:$A$999,0)),"")</f>
      </c>
      <c r="H708">
        <f>IFERROR(ROUND(D708*(03_Assumptions!$B$7+03_Assumptions!$B$8),0),"")</f>
      </c>
      <c r="I708">
        <f>IFERROR(ROUND(E708*G708*03_Assumptions!$B$38-D708-H708,0),"")</f>
      </c>
      <c r="J708"/>
      <c r="K708">
        <f>IFERROR(D708+H708+IF(J708="",MAX(I708,0),J708),"")</f>
      </c>
      <c r="L708">
        <f>IFERROR(K708/E708,"")</f>
      </c>
      <c r="M708">
        <f>IFERROR(ROUND(E708*G708-K708,0),"")</f>
      </c>
      <c r="N708">
        <f>IFERROR(M708/K708,"")</f>
      </c>
      <c r="O708"/>
      <c r="P708"/>
      <c r="Q708"/>
      <c r="R708"/>
      <c r="S708"/>
      <c r="T708"/>
    </row>
    <row r="709">
      <c r="A709" t="inlineStr">
        <is>
          <t xml:space="preserve">YAE-jht::real-estate::49705-112320153</t>
        </is>
      </c>
      <c r="B709" t="inlineStr">
        <is>
          <t xml:space="preserve">Piso en venta, Puerto Banús en Nueva Andalucía en Marbella</t>
        </is>
      </c>
      <c r="C709" t="inlineStr">
        <is>
          <t xml:space="preserve">Marbella</t>
        </is>
      </c>
      <c r="D709">
        <v>656000</v>
      </c>
      <c r="E709" t="inlineStr">
        <is>
          <t xml:space="preserve">79.00</t>
        </is>
      </c>
      <c r="F709">
        <v>8303.7974683544</v>
      </c>
      <c r="G709">
        <f>IFERROR(INDEX(04_Area_Stats!$D$5:$D$999,MATCH(C709,04_Area_Stats!$A$5:$A$999,0)),"")</f>
      </c>
      <c r="H709">
        <f>IFERROR(ROUND(D709*(03_Assumptions!$B$7+03_Assumptions!$B$8),0),"")</f>
      </c>
      <c r="I709">
        <f>IFERROR(ROUND(E709*G709*03_Assumptions!$B$38-D709-H709,0),"")</f>
      </c>
      <c r="J709"/>
      <c r="K709">
        <f>IFERROR(D709+H709+IF(J709="",MAX(I709,0),J709),"")</f>
      </c>
      <c r="L709">
        <f>IFERROR(K709/E709,"")</f>
      </c>
      <c r="M709">
        <f>IFERROR(ROUND(E709*G709-K709,0),"")</f>
      </c>
      <c r="N709">
        <f>IFERROR(M709/K709,"")</f>
      </c>
      <c r="O709"/>
      <c r="P709"/>
      <c r="Q709"/>
      <c r="R709"/>
      <c r="S709"/>
      <c r="T709" t="inlineStr">
        <is>
          <t xml:space="preserve">Good</t>
        </is>
      </c>
    </row>
    <row r="710">
      <c r="A710" t="inlineStr">
        <is>
          <t xml:space="preserve">YAE-jht::real-estate::43542-112395487</t>
        </is>
      </c>
      <c r="B710" t="inlineStr">
        <is>
          <t xml:space="preserve">Piso en venta, Rodeo Alto-Guadaiza-La Campana en Nueva Andalucía en Marbella</t>
        </is>
      </c>
      <c r="C710" t="inlineStr">
        <is>
          <t xml:space="preserve">Marbella</t>
        </is>
      </c>
      <c r="D710">
        <v>385000</v>
      </c>
      <c r="E710" t="inlineStr">
        <is>
          <t xml:space="preserve">79.00</t>
        </is>
      </c>
      <c r="F710">
        <v>4873.417721519</v>
      </c>
      <c r="G710">
        <f>IFERROR(INDEX(04_Area_Stats!$D$5:$D$999,MATCH(C710,04_Area_Stats!$A$5:$A$999,0)),"")</f>
      </c>
      <c r="H710">
        <f>IFERROR(ROUND(D710*(03_Assumptions!$B$7+03_Assumptions!$B$8),0),"")</f>
      </c>
      <c r="I710">
        <f>IFERROR(ROUND(E710*G710*03_Assumptions!$B$38-D710-H710,0),"")</f>
      </c>
      <c r="J710"/>
      <c r="K710">
        <f>IFERROR(D710+H710+IF(J710="",MAX(I710,0),J710),"")</f>
      </c>
      <c r="L710">
        <f>IFERROR(K710/E710,"")</f>
      </c>
      <c r="M710">
        <f>IFERROR(ROUND(E710*G710-K710,0),"")</f>
      </c>
      <c r="N710">
        <f>IFERROR(M710/K710,"")</f>
      </c>
      <c r="O710"/>
      <c r="P710"/>
      <c r="Q710"/>
      <c r="R710"/>
      <c r="S710"/>
      <c r="T710" t="inlineStr">
        <is>
          <t xml:space="preserve">Renovated</t>
        </is>
      </c>
    </row>
    <row r="711">
      <c r="A711" t="inlineStr">
        <is>
          <t xml:space="preserve">IDL-112395487</t>
        </is>
      </c>
      <c r="B711" t="inlineStr">
        <is>
          <t xml:space="preserve">Flat / apartment in Calle Sor Juana Ines de la Cruz, Rodeo Alto-Guadaiza-La Campana, Marbella</t>
        </is>
      </c>
      <c r="C711" t="inlineStr">
        <is>
          <t xml:space="preserve">Marbella</t>
        </is>
      </c>
      <c r="D711">
        <v>385000</v>
      </c>
      <c r="E711" t="inlineStr">
        <is>
          <t xml:space="preserve">79.00</t>
        </is>
      </c>
      <c r="F711">
        <v>4873.417721519</v>
      </c>
      <c r="G711">
        <f>IFERROR(INDEX(04_Area_Stats!$D$5:$D$999,MATCH(C711,04_Area_Stats!$A$5:$A$999,0)),"")</f>
      </c>
      <c r="H711">
        <f>IFERROR(ROUND(D711*(03_Assumptions!$B$7+03_Assumptions!$B$8),0),"")</f>
      </c>
      <c r="I711">
        <f>IFERROR(ROUND(E711*G711*03_Assumptions!$B$38-D711-H711,0),"")</f>
      </c>
      <c r="J711"/>
      <c r="K711">
        <f>IFERROR(D711+H711+IF(J711="",MAX(I711,0),J711),"")</f>
      </c>
      <c r="L711">
        <f>IFERROR(K711/E711,"")</f>
      </c>
      <c r="M711">
        <f>IFERROR(ROUND(E711*G711-K711,0),"")</f>
      </c>
      <c r="N711">
        <f>IFERROR(M711/K711,"")</f>
      </c>
      <c r="O711" t="inlineStr">
        <is>
          <t xml:space="preserve">FULL</t>
        </is>
      </c>
      <c r="P711"/>
      <c r="Q711"/>
      <c r="R711" t="inlineStr">
        <is>
          <t xml:space="preserve">2</t>
        </is>
      </c>
      <c r="S711" t="inlineStr">
        <is>
          <t xml:space="preserve">Y</t>
        </is>
      </c>
      <c r="T711" t="inlineStr">
        <is>
          <t xml:space="preserve">Renovated</t>
        </is>
      </c>
    </row>
    <row r="712">
      <c r="A712" t="inlineStr">
        <is>
          <t xml:space="preserve">HTC-23550000004176</t>
        </is>
      </c>
      <c r="B712" t="inlineStr">
        <is>
          <t xml:space="preserve">Piso Calle sierra nevada. Exclusivo piso con vistas al mar en la prestigiosa urbanización</t>
        </is>
      </c>
      <c r="C712" t="inlineStr">
        <is>
          <t xml:space="preserve">Fuengirola</t>
        </is>
      </c>
      <c r="D712">
        <v>420000</v>
      </c>
      <c r="E712" t="inlineStr">
        <is>
          <t xml:space="preserve">86.00</t>
        </is>
      </c>
      <c r="F712">
        <v>4883.7209302326</v>
      </c>
      <c r="G712">
        <f>IFERROR(INDEX(04_Area_Stats!$D$5:$D$999,MATCH(C712,04_Area_Stats!$A$5:$A$999,0)),"")</f>
      </c>
      <c r="H712">
        <f>IFERROR(ROUND(D712*(03_Assumptions!$B$7+03_Assumptions!$B$8),0),"")</f>
      </c>
      <c r="I712">
        <f>IFERROR(ROUND(E712*G712*03_Assumptions!$B$38-D712-H712,0),"")</f>
      </c>
      <c r="J712"/>
      <c r="K712">
        <f>IFERROR(D712+H712+IF(J712="",MAX(I712,0),J712),"")</f>
      </c>
      <c r="L712">
        <f>IFERROR(K712/E712,"")</f>
      </c>
      <c r="M712">
        <f>IFERROR(ROUND(E712*G712-K712,0),"")</f>
      </c>
      <c r="N712">
        <f>IFERROR(M712/K712,"")</f>
      </c>
      <c r="O712"/>
      <c r="P712"/>
      <c r="Q712"/>
      <c r="R712"/>
      <c r="S712"/>
      <c r="T712"/>
    </row>
    <row r="713">
      <c r="A713" t="inlineStr">
        <is>
          <t xml:space="preserve">HTC-26701000000756</t>
        </is>
      </c>
      <c r="B713" t="inlineStr">
        <is>
          <t xml:space="preserve">Apartamento en Calle conde de casal 1</t>
        </is>
      </c>
      <c r="C713" t="inlineStr">
        <is>
          <t xml:space="preserve">Marbella</t>
        </is>
      </c>
      <c r="D713">
        <v>260000</v>
      </c>
      <c r="E713" t="inlineStr">
        <is>
          <t xml:space="preserve">78.00</t>
        </is>
      </c>
      <c r="F713">
        <v>3333.3333333333</v>
      </c>
      <c r="G713">
        <f>IFERROR(INDEX(04_Area_Stats!$D$5:$D$999,MATCH(C713,04_Area_Stats!$A$5:$A$999,0)),"")</f>
      </c>
      <c r="H713">
        <f>IFERROR(ROUND(D713*(03_Assumptions!$B$7+03_Assumptions!$B$8),0),"")</f>
      </c>
      <c r="I713">
        <f>IFERROR(ROUND(E713*G713*03_Assumptions!$B$38-D713-H713,0),"")</f>
      </c>
      <c r="J713"/>
      <c r="K713">
        <f>IFERROR(D713+H713+IF(J713="",MAX(I713,0),J713),"")</f>
      </c>
      <c r="L713">
        <f>IFERROR(K713/E713,"")</f>
      </c>
      <c r="M713">
        <f>IFERROR(ROUND(E713*G713-K713,0),"")</f>
      </c>
      <c r="N713">
        <f>IFERROR(M713/K713,"")</f>
      </c>
      <c r="O713"/>
      <c r="P713"/>
      <c r="Q713"/>
      <c r="R713"/>
      <c r="S713"/>
      <c r="T713"/>
    </row>
    <row r="714">
      <c r="A714" t="inlineStr">
        <is>
          <t xml:space="preserve">YAE-jht::real-estate::49436-112324147</t>
        </is>
      </c>
      <c r="B714" t="inlineStr">
        <is>
          <t xml:space="preserve">Piso en venta, Nueva Andalucía en Nueva Andalucía en Marbella</t>
        </is>
      </c>
      <c r="C714" t="inlineStr">
        <is>
          <t xml:space="preserve">Marbella</t>
        </is>
      </c>
      <c r="D714">
        <v>390000</v>
      </c>
      <c r="E714" t="inlineStr">
        <is>
          <t xml:space="preserve">78.00</t>
        </is>
      </c>
      <c r="F714">
        <v>5000</v>
      </c>
      <c r="G714">
        <f>IFERROR(INDEX(04_Area_Stats!$D$5:$D$999,MATCH(C714,04_Area_Stats!$A$5:$A$999,0)),"")</f>
      </c>
      <c r="H714">
        <f>IFERROR(ROUND(D714*(03_Assumptions!$B$7+03_Assumptions!$B$8),0),"")</f>
      </c>
      <c r="I714">
        <f>IFERROR(ROUND(E714*G714*03_Assumptions!$B$38-D714-H714,0),"")</f>
      </c>
      <c r="J714"/>
      <c r="K714">
        <f>IFERROR(D714+H714+IF(J714="",MAX(I714,0),J714),"")</f>
      </c>
      <c r="L714">
        <f>IFERROR(K714/E714,"")</f>
      </c>
      <c r="M714">
        <f>IFERROR(ROUND(E714*G714-K714,0),"")</f>
      </c>
      <c r="N714">
        <f>IFERROR(M714/K714,"")</f>
      </c>
      <c r="O714"/>
      <c r="P714"/>
      <c r="Q714"/>
      <c r="R714"/>
      <c r="S714"/>
      <c r="T714"/>
    </row>
    <row r="715">
      <c r="A715" t="inlineStr">
        <is>
          <t xml:space="preserve">YAE-jht::real-estate::43220-112383112</t>
        </is>
      </c>
      <c r="B715" t="inlineStr">
        <is>
          <t xml:space="preserve">Piso en venta en calle Ashmawi, La Carolina-Guadalpín en Nagüeles-Milla de Oro en Marbella</t>
        </is>
      </c>
      <c r="C715" t="inlineStr">
        <is>
          <t xml:space="preserve">Marbella</t>
        </is>
      </c>
      <c r="D715">
        <v>690000</v>
      </c>
      <c r="E715" t="inlineStr">
        <is>
          <t xml:space="preserve">78.00</t>
        </is>
      </c>
      <c r="F715">
        <v>8846.1538461538</v>
      </c>
      <c r="G715">
        <f>IFERROR(INDEX(04_Area_Stats!$D$5:$D$999,MATCH(C715,04_Area_Stats!$A$5:$A$999,0)),"")</f>
      </c>
      <c r="H715">
        <f>IFERROR(ROUND(D715*(03_Assumptions!$B$7+03_Assumptions!$B$8),0),"")</f>
      </c>
      <c r="I715">
        <f>IFERROR(ROUND(E715*G715*03_Assumptions!$B$38-D715-H715,0),"")</f>
      </c>
      <c r="J715"/>
      <c r="K715">
        <f>IFERROR(D715+H715+IF(J715="",MAX(I715,0),J715),"")</f>
      </c>
      <c r="L715">
        <f>IFERROR(K715/E715,"")</f>
      </c>
      <c r="M715">
        <f>IFERROR(ROUND(E715*G715-K715,0),"")</f>
      </c>
      <c r="N715">
        <f>IFERROR(M715/K715,"")</f>
      </c>
      <c r="O715"/>
      <c r="P715"/>
      <c r="Q715"/>
      <c r="R715"/>
      <c r="S715"/>
      <c r="T715"/>
    </row>
    <row r="716">
      <c r="A716" t="inlineStr">
        <is>
          <t xml:space="preserve">YAE-jht::real-estate::47694-112393853</t>
        </is>
      </c>
      <c r="B716" t="inlineStr">
        <is>
          <t xml:space="preserve">Piso en venta, La Puya - La Ermita en Marbella Pueblo en Marbella</t>
        </is>
      </c>
      <c r="C716" t="inlineStr">
        <is>
          <t xml:space="preserve">Marbella</t>
        </is>
      </c>
      <c r="D716">
        <v>251000</v>
      </c>
      <c r="E716" t="inlineStr">
        <is>
          <t xml:space="preserve">77.00</t>
        </is>
      </c>
      <c r="F716">
        <v>3259.7402597403</v>
      </c>
      <c r="G716">
        <f>IFERROR(INDEX(04_Area_Stats!$D$5:$D$999,MATCH(C716,04_Area_Stats!$A$5:$A$999,0)),"")</f>
      </c>
      <c r="H716">
        <f>IFERROR(ROUND(D716*(03_Assumptions!$B$7+03_Assumptions!$B$8),0),"")</f>
      </c>
      <c r="I716">
        <f>IFERROR(ROUND(E716*G716*03_Assumptions!$B$38-D716-H716,0),"")</f>
      </c>
      <c r="J716"/>
      <c r="K716">
        <f>IFERROR(D716+H716+IF(J716="",MAX(I716,0),J716),"")</f>
      </c>
      <c r="L716">
        <f>IFERROR(K716/E716,"")</f>
      </c>
      <c r="M716">
        <f>IFERROR(ROUND(E716*G716-K716,0),"")</f>
      </c>
      <c r="N716">
        <f>IFERROR(M716/K716,"")</f>
      </c>
      <c r="O716"/>
      <c r="P716"/>
      <c r="Q716"/>
      <c r="R716"/>
      <c r="S716" t="inlineStr">
        <is>
          <t xml:space="preserve">Y</t>
        </is>
      </c>
      <c r="T716"/>
    </row>
    <row r="717">
      <c r="A717" t="inlineStr">
        <is>
          <t xml:space="preserve">IDL-112393853</t>
        </is>
      </c>
      <c r="B717" t="inlineStr">
        <is>
          <t xml:space="preserve">Flat / apartment in Magnolio, La Puya - La Ermita, Marbella</t>
        </is>
      </c>
      <c r="C717" t="inlineStr">
        <is>
          <t xml:space="preserve">Marbella</t>
        </is>
      </c>
      <c r="D717">
        <v>251000</v>
      </c>
      <c r="E717" t="inlineStr">
        <is>
          <t xml:space="preserve">77.00</t>
        </is>
      </c>
      <c r="F717">
        <v>3259.7402597403</v>
      </c>
      <c r="G717">
        <f>IFERROR(INDEX(04_Area_Stats!$D$5:$D$999,MATCH(C717,04_Area_Stats!$A$5:$A$999,0)),"")</f>
      </c>
      <c r="H717">
        <f>IFERROR(ROUND(D717*(03_Assumptions!$B$7+03_Assumptions!$B$8),0),"")</f>
      </c>
      <c r="I717">
        <f>IFERROR(ROUND(E717*G717*03_Assumptions!$B$38-D717-H717,0),"")</f>
      </c>
      <c r="J717"/>
      <c r="K717">
        <f>IFERROR(D717+H717+IF(J717="",MAX(I717,0),J717),"")</f>
      </c>
      <c r="L717">
        <f>IFERROR(K717/E717,"")</f>
      </c>
      <c r="M717">
        <f>IFERROR(ROUND(E717*G717-K717,0),"")</f>
      </c>
      <c r="N717">
        <f>IFERROR(M717/K717,"")</f>
      </c>
      <c r="O717"/>
      <c r="P717"/>
      <c r="Q717"/>
      <c r="R717" t="inlineStr">
        <is>
          <t xml:space="preserve">1</t>
        </is>
      </c>
      <c r="S717" t="inlineStr">
        <is>
          <t xml:space="preserve">Y</t>
        </is>
      </c>
      <c r="T717"/>
    </row>
    <row r="718">
      <c r="A718" t="inlineStr">
        <is>
          <t xml:space="preserve">FTC-20607398</t>
        </is>
      </c>
      <c r="B718" t="inlineStr">
        <is>
          <t xml:space="preserve">Obra Nueva  · Apartamento en Calle Artemisa, 1, Los Pacos</t>
        </is>
      </c>
      <c r="C718" t="inlineStr">
        <is>
          <t xml:space="preserve">Fuengirola</t>
        </is>
      </c>
      <c r="D718">
        <v>372000</v>
      </c>
      <c r="E718" t="inlineStr">
        <is>
          <t xml:space="preserve">83.00</t>
        </is>
      </c>
      <c r="F718">
        <v>4481.9277108434</v>
      </c>
      <c r="G718">
        <f>IFERROR(INDEX(04_Area_Stats!$D$5:$D$999,MATCH(C718,04_Area_Stats!$A$5:$A$999,0)),"")</f>
      </c>
      <c r="H718">
        <f>IFERROR(ROUND(D718*(03_Assumptions!$B$7+03_Assumptions!$B$8),0),"")</f>
      </c>
      <c r="I718">
        <f>IFERROR(ROUND(E718*G718*03_Assumptions!$B$38-D718-H718,0),"")</f>
      </c>
      <c r="J718"/>
      <c r="K718">
        <f>IFERROR(D718+H718+IF(J718="",MAX(I718,0),J718),"")</f>
      </c>
      <c r="L718">
        <f>IFERROR(K718/E718,"")</f>
      </c>
      <c r="M718">
        <f>IFERROR(ROUND(E718*G718-K718,0),"")</f>
      </c>
      <c r="N718">
        <f>IFERROR(M718/K718,"")</f>
      </c>
      <c r="O718"/>
      <c r="P718"/>
      <c r="Q718"/>
      <c r="R718"/>
      <c r="S718" t="inlineStr">
        <is>
          <t xml:space="preserve">Y</t>
        </is>
      </c>
      <c r="T718"/>
    </row>
    <row r="719">
      <c r="A719" t="inlineStr">
        <is>
          <t xml:space="preserve">HTC-50569000000255</t>
        </is>
      </c>
      <c r="B719" t="inlineStr">
        <is>
          <t xml:space="preserve">Apartamento en Cabopino - Artola. Apartamento de dos dormitorios con licencia de alquiler turístic</t>
        </is>
      </c>
      <c r="C719" t="inlineStr">
        <is>
          <t xml:space="preserve">Marbella</t>
        </is>
      </c>
      <c r="D719">
        <v>329000</v>
      </c>
      <c r="E719" t="inlineStr">
        <is>
          <t xml:space="preserve">76.00</t>
        </is>
      </c>
      <c r="F719">
        <v>4328.9473684211</v>
      </c>
      <c r="G719">
        <f>IFERROR(INDEX(04_Area_Stats!$D$5:$D$999,MATCH(C719,04_Area_Stats!$A$5:$A$999,0)),"")</f>
      </c>
      <c r="H719">
        <f>IFERROR(ROUND(D719*(03_Assumptions!$B$7+03_Assumptions!$B$8),0),"")</f>
      </c>
      <c r="I719">
        <f>IFERROR(ROUND(E719*G719*03_Assumptions!$B$38-D719-H719,0),"")</f>
      </c>
      <c r="J719"/>
      <c r="K719">
        <f>IFERROR(D719+H719+IF(J719="",MAX(I719,0),J719),"")</f>
      </c>
      <c r="L719">
        <f>IFERROR(K719/E719,"")</f>
      </c>
      <c r="M719">
        <f>IFERROR(ROUND(E719*G719-K719,0),"")</f>
      </c>
      <c r="N719">
        <f>IFERROR(M719/K719,"")</f>
      </c>
      <c r="O719"/>
      <c r="P719"/>
      <c r="Q719"/>
      <c r="R719"/>
      <c r="S719"/>
      <c r="T719"/>
    </row>
    <row r="720">
      <c r="A720" t="inlineStr">
        <is>
          <t xml:space="preserve">HTC-21940000002098</t>
        </is>
      </c>
      <c r="B720" t="inlineStr">
        <is>
          <t xml:space="preserve">Ático en San Pedro de Alcántara Pueblo. San pedro de alcántaraatico</t>
        </is>
      </c>
      <c r="C720" t="inlineStr">
        <is>
          <t xml:space="preserve">Marbella</t>
        </is>
      </c>
      <c r="D720">
        <v>359900</v>
      </c>
      <c r="E720" t="inlineStr">
        <is>
          <t xml:space="preserve">75.00</t>
        </is>
      </c>
      <c r="F720">
        <v>4798.6666666667</v>
      </c>
      <c r="G720">
        <f>IFERROR(INDEX(04_Area_Stats!$D$5:$D$999,MATCH(C720,04_Area_Stats!$A$5:$A$999,0)),"")</f>
      </c>
      <c r="H720">
        <f>IFERROR(ROUND(D720*(03_Assumptions!$B$7+03_Assumptions!$B$8),0),"")</f>
      </c>
      <c r="I720">
        <f>IFERROR(ROUND(E720*G720*03_Assumptions!$B$38-D720-H720,0),"")</f>
      </c>
      <c r="J720"/>
      <c r="K720">
        <f>IFERROR(D720+H720+IF(J720="",MAX(I720,0),J720),"")</f>
      </c>
      <c r="L720">
        <f>IFERROR(K720/E720,"")</f>
      </c>
      <c r="M720">
        <f>IFERROR(ROUND(E720*G720-K720,0),"")</f>
      </c>
      <c r="N720">
        <f>IFERROR(M720/K720,"")</f>
      </c>
      <c r="O720"/>
      <c r="P720"/>
      <c r="Q720"/>
      <c r="R720"/>
      <c r="S720"/>
      <c r="T720"/>
    </row>
    <row r="721">
      <c r="A721" t="inlineStr">
        <is>
          <t xml:space="preserve">YAE-jht::real-estate::42243-112384193</t>
        </is>
      </c>
      <c r="B721" t="inlineStr">
        <is>
          <t xml:space="preserve">Ático en venta, Casco Antiguo en Marbella Pueblo en Marbella</t>
        </is>
      </c>
      <c r="C721" t="inlineStr">
        <is>
          <t xml:space="preserve">Marbella</t>
        </is>
      </c>
      <c r="D721">
        <v>395000</v>
      </c>
      <c r="E721" t="inlineStr">
        <is>
          <t xml:space="preserve">75.00</t>
        </is>
      </c>
      <c r="F721">
        <v>5266.6666666667</v>
      </c>
      <c r="G721">
        <f>IFERROR(INDEX(04_Area_Stats!$D$5:$D$999,MATCH(C721,04_Area_Stats!$A$5:$A$999,0)),"")</f>
      </c>
      <c r="H721">
        <f>IFERROR(ROUND(D721*(03_Assumptions!$B$7+03_Assumptions!$B$8),0),"")</f>
      </c>
      <c r="I721">
        <f>IFERROR(ROUND(E721*G721*03_Assumptions!$B$38-D721-H721,0),"")</f>
      </c>
      <c r="J721"/>
      <c r="K721">
        <f>IFERROR(D721+H721+IF(J721="",MAX(I721,0),J721),"")</f>
      </c>
      <c r="L721">
        <f>IFERROR(K721/E721,"")</f>
      </c>
      <c r="M721">
        <f>IFERROR(ROUND(E721*G721-K721,0),"")</f>
      </c>
      <c r="N721">
        <f>IFERROR(M721/K721,"")</f>
      </c>
      <c r="O721"/>
      <c r="P721"/>
      <c r="Q721"/>
      <c r="R721"/>
      <c r="S721" t="inlineStr">
        <is>
          <t xml:space="preserve">Y</t>
        </is>
      </c>
      <c r="T721" t="inlineStr">
        <is>
          <t xml:space="preserve">Good</t>
        </is>
      </c>
    </row>
    <row r="722">
      <c r="A722" t="inlineStr">
        <is>
          <t xml:space="preserve">YAE-jht::real-estate::53046-112363659</t>
        </is>
      </c>
      <c r="B722" t="inlineStr">
        <is>
          <t xml:space="preserve">Piso en venta, Casco Antiguo en Marbella Pueblo en Marbella</t>
        </is>
      </c>
      <c r="C722" t="inlineStr">
        <is>
          <t xml:space="preserve">Marbella</t>
        </is>
      </c>
      <c r="D722">
        <v>317000</v>
      </c>
      <c r="E722" t="inlineStr">
        <is>
          <t xml:space="preserve">75.00</t>
        </is>
      </c>
      <c r="F722">
        <v>4226.6666666667</v>
      </c>
      <c r="G722">
        <f>IFERROR(INDEX(04_Area_Stats!$D$5:$D$999,MATCH(C722,04_Area_Stats!$A$5:$A$999,0)),"")</f>
      </c>
      <c r="H722">
        <f>IFERROR(ROUND(D722*(03_Assumptions!$B$7+03_Assumptions!$B$8),0),"")</f>
      </c>
      <c r="I722">
        <f>IFERROR(ROUND(E722*G722*03_Assumptions!$B$38-D722-H722,0),"")</f>
      </c>
      <c r="J722"/>
      <c r="K722">
        <f>IFERROR(D722+H722+IF(J722="",MAX(I722,0),J722),"")</f>
      </c>
      <c r="L722">
        <f>IFERROR(K722/E722,"")</f>
      </c>
      <c r="M722">
        <f>IFERROR(ROUND(E722*G722-K722,0),"")</f>
      </c>
      <c r="N722">
        <f>IFERROR(M722/K722,"")</f>
      </c>
      <c r="O722"/>
      <c r="P722"/>
      <c r="Q722"/>
      <c r="R722"/>
      <c r="S722"/>
      <c r="T722" t="inlineStr">
        <is>
          <t xml:space="preserve">Good</t>
        </is>
      </c>
    </row>
    <row r="723">
      <c r="A723" t="inlineStr">
        <is>
          <t xml:space="preserve">FTC-187980036</t>
        </is>
      </c>
      <c r="B723" t="inlineStr">
        <is>
          <t xml:space="preserve">Piso con piscina en Cabopino - Artola</t>
        </is>
      </c>
      <c r="C723" t="inlineStr">
        <is>
          <t xml:space="preserve">Marbella</t>
        </is>
      </c>
      <c r="D723">
        <v>320000</v>
      </c>
      <c r="E723" t="inlineStr">
        <is>
          <t xml:space="preserve">74.00</t>
        </is>
      </c>
      <c r="F723">
        <v>4324.3243243243</v>
      </c>
      <c r="G723">
        <f>IFERROR(INDEX(04_Area_Stats!$D$5:$D$999,MATCH(C723,04_Area_Stats!$A$5:$A$999,0)),"")</f>
      </c>
      <c r="H723">
        <f>IFERROR(ROUND(D723*(03_Assumptions!$B$7+03_Assumptions!$B$8),0),"")</f>
      </c>
      <c r="I723">
        <f>IFERROR(ROUND(E723*G723*03_Assumptions!$B$38-D723-H723,0),"")</f>
      </c>
      <c r="J723"/>
      <c r="K723">
        <f>IFERROR(D723+H723+IF(J723="",MAX(I723,0),J723),"")</f>
      </c>
      <c r="L723">
        <f>IFERROR(K723/E723,"")</f>
      </c>
      <c r="M723">
        <f>IFERROR(ROUND(E723*G723-K723,0),"")</f>
      </c>
      <c r="N723">
        <f>IFERROR(M723/K723,"")</f>
      </c>
      <c r="O723"/>
      <c r="P723"/>
      <c r="Q723"/>
      <c r="R723"/>
      <c r="S723" t="inlineStr">
        <is>
          <t xml:space="preserve">Y</t>
        </is>
      </c>
      <c r="T723"/>
    </row>
    <row r="724">
      <c r="A724" t="inlineStr">
        <is>
          <t xml:space="preserve">HTC-24359000010992</t>
        </is>
      </c>
      <c r="B724" t="inlineStr">
        <is>
          <t xml:space="preserve">Piso en Cabopino - Artola</t>
        </is>
      </c>
      <c r="C724" t="inlineStr">
        <is>
          <t xml:space="preserve">Marbella</t>
        </is>
      </c>
      <c r="D724">
        <v>320000</v>
      </c>
      <c r="E724" t="inlineStr">
        <is>
          <t xml:space="preserve">74.00</t>
        </is>
      </c>
      <c r="F724">
        <v>4324.3243243243</v>
      </c>
      <c r="G724">
        <f>IFERROR(INDEX(04_Area_Stats!$D$5:$D$999,MATCH(C724,04_Area_Stats!$A$5:$A$999,0)),"")</f>
      </c>
      <c r="H724">
        <f>IFERROR(ROUND(D724*(03_Assumptions!$B$7+03_Assumptions!$B$8),0),"")</f>
      </c>
      <c r="I724">
        <f>IFERROR(ROUND(E724*G724*03_Assumptions!$B$38-D724-H724,0),"")</f>
      </c>
      <c r="J724"/>
      <c r="K724">
        <f>IFERROR(D724+H724+IF(J724="",MAX(I724,0),J724),"")</f>
      </c>
      <c r="L724">
        <f>IFERROR(K724/E724,"")</f>
      </c>
      <c r="M724">
        <f>IFERROR(ROUND(E724*G724-K724,0),"")</f>
      </c>
      <c r="N724">
        <f>IFERROR(M724/K724,"")</f>
      </c>
      <c r="O724"/>
      <c r="P724"/>
      <c r="Q724"/>
      <c r="R724"/>
      <c r="S724"/>
      <c r="T724"/>
    </row>
    <row r="725">
      <c r="A725" t="inlineStr">
        <is>
          <t xml:space="preserve">HTC-24411000001557</t>
        </is>
      </c>
      <c r="B725" t="inlineStr">
        <is>
          <t xml:space="preserve">Piso en San Pedro de Alcántara Pueblo. Céntrico san pedro alcántara</t>
        </is>
      </c>
      <c r="C725" t="inlineStr">
        <is>
          <t xml:space="preserve">Marbella</t>
        </is>
      </c>
      <c r="D725">
        <v>240000</v>
      </c>
      <c r="E725" t="inlineStr">
        <is>
          <t xml:space="preserve">74.00</t>
        </is>
      </c>
      <c r="F725">
        <v>3243.2432432432</v>
      </c>
      <c r="G725">
        <f>IFERROR(INDEX(04_Area_Stats!$D$5:$D$999,MATCH(C725,04_Area_Stats!$A$5:$A$999,0)),"")</f>
      </c>
      <c r="H725">
        <f>IFERROR(ROUND(D725*(03_Assumptions!$B$7+03_Assumptions!$B$8),0),"")</f>
      </c>
      <c r="I725">
        <f>IFERROR(ROUND(E725*G725*03_Assumptions!$B$38-D725-H725,0),"")</f>
      </c>
      <c r="J725"/>
      <c r="K725">
        <f>IFERROR(D725+H725+IF(J725="",MAX(I725,0),J725),"")</f>
      </c>
      <c r="L725">
        <f>IFERROR(K725/E725,"")</f>
      </c>
      <c r="M725">
        <f>IFERROR(ROUND(E725*G725-K725,0),"")</f>
      </c>
      <c r="N725">
        <f>IFERROR(M725/K725,"")</f>
      </c>
      <c r="O725"/>
      <c r="P725"/>
      <c r="Q725"/>
      <c r="R725"/>
      <c r="S725"/>
      <c r="T725"/>
    </row>
    <row r="726">
      <c r="A726" t="inlineStr">
        <is>
          <t xml:space="preserve">YAE-jht::real-estate::62915-112356055</t>
        </is>
      </c>
      <c r="B726" t="inlineStr">
        <is>
          <t xml:space="preserve">Dúplex en venta, La Puya - La Ermita en Marbella Pueblo en Marbella</t>
        </is>
      </c>
      <c r="C726" t="inlineStr">
        <is>
          <t xml:space="preserve">Marbella</t>
        </is>
      </c>
      <c r="D726">
        <v>600000</v>
      </c>
      <c r="E726" t="inlineStr">
        <is>
          <t xml:space="preserve">74.00</t>
        </is>
      </c>
      <c r="F726">
        <v>8108.1081081081</v>
      </c>
      <c r="G726">
        <f>IFERROR(INDEX(04_Area_Stats!$D$5:$D$999,MATCH(C726,04_Area_Stats!$A$5:$A$999,0)),"")</f>
      </c>
      <c r="H726">
        <f>IFERROR(ROUND(D726*(03_Assumptions!$B$7+03_Assumptions!$B$8),0),"")</f>
      </c>
      <c r="I726">
        <f>IFERROR(ROUND(E726*G726*03_Assumptions!$B$38-D726-H726,0),"")</f>
      </c>
      <c r="J726"/>
      <c r="K726">
        <f>IFERROR(D726+H726+IF(J726="",MAX(I726,0),J726),"")</f>
      </c>
      <c r="L726">
        <f>IFERROR(K726/E726,"")</f>
      </c>
      <c r="M726">
        <f>IFERROR(ROUND(E726*G726-K726,0),"")</f>
      </c>
      <c r="N726">
        <f>IFERROR(M726/K726,"")</f>
      </c>
      <c r="O726"/>
      <c r="P726"/>
      <c r="Q726"/>
      <c r="R726"/>
      <c r="S726" t="inlineStr">
        <is>
          <t xml:space="preserve">Y</t>
        </is>
      </c>
      <c r="T726"/>
    </row>
    <row r="727">
      <c r="A727" t="inlineStr">
        <is>
          <t xml:space="preserve">IDL-112390460</t>
        </is>
      </c>
      <c r="B727" t="inlineStr">
        <is>
          <t xml:space="preserve">Flat / apartment in Centro Ciudad, Fuengirola</t>
        </is>
      </c>
      <c r="C727" t="inlineStr">
        <is>
          <t xml:space="preserve">Fuengirola</t>
        </is>
      </c>
      <c r="D727">
        <v>364000</v>
      </c>
      <c r="E727" t="inlineStr">
        <is>
          <t xml:space="preserve">80.00</t>
        </is>
      </c>
      <c r="F727">
        <v>4550</v>
      </c>
      <c r="G727">
        <f>IFERROR(INDEX(04_Area_Stats!$D$5:$D$999,MATCH(C727,04_Area_Stats!$A$5:$A$999,0)),"")</f>
      </c>
      <c r="H727">
        <f>IFERROR(ROUND(D727*(03_Assumptions!$B$7+03_Assumptions!$B$8),0),"")</f>
      </c>
      <c r="I727">
        <f>IFERROR(ROUND(E727*G727*03_Assumptions!$B$38-D727-H727,0),"")</f>
      </c>
      <c r="J727"/>
      <c r="K727">
        <f>IFERROR(D727+H727+IF(J727="",MAX(I727,0),J727),"")</f>
      </c>
      <c r="L727">
        <f>IFERROR(K727/E727,"")</f>
      </c>
      <c r="M727">
        <f>IFERROR(ROUND(E727*G727-K727,0),"")</f>
      </c>
      <c r="N727">
        <f>IFERROR(M727/K727,"")</f>
      </c>
      <c r="O727"/>
      <c r="P727"/>
      <c r="Q727"/>
      <c r="R727" t="inlineStr">
        <is>
          <t xml:space="preserve">7</t>
        </is>
      </c>
      <c r="S727" t="inlineStr">
        <is>
          <t xml:space="preserve">Y</t>
        </is>
      </c>
      <c r="T727"/>
    </row>
    <row r="728">
      <c r="A728" t="inlineStr">
        <is>
          <t xml:space="preserve">FTC-182599391</t>
        </is>
      </c>
      <c r="B728" t="inlineStr">
        <is>
          <t xml:space="preserve">Apartamento con piscina en Casco Antiguo</t>
        </is>
      </c>
      <c r="C728" t="inlineStr">
        <is>
          <t xml:space="preserve">Marbella</t>
        </is>
      </c>
      <c r="D728">
        <v>258000</v>
      </c>
      <c r="E728" t="inlineStr">
        <is>
          <t xml:space="preserve">73.00</t>
        </is>
      </c>
      <c r="F728">
        <v>3534.2465753425</v>
      </c>
      <c r="G728">
        <f>IFERROR(INDEX(04_Area_Stats!$D$5:$D$999,MATCH(C728,04_Area_Stats!$A$5:$A$999,0)),"")</f>
      </c>
      <c r="H728">
        <f>IFERROR(ROUND(D728*(03_Assumptions!$B$7+03_Assumptions!$B$8),0),"")</f>
      </c>
      <c r="I728">
        <f>IFERROR(ROUND(E728*G728*03_Assumptions!$B$38-D728-H728,0),"")</f>
      </c>
      <c r="J728"/>
      <c r="K728">
        <f>IFERROR(D728+H728+IF(J728="",MAX(I728,0),J728),"")</f>
      </c>
      <c r="L728">
        <f>IFERROR(K728/E728,"")</f>
      </c>
      <c r="M728">
        <f>IFERROR(ROUND(E728*G728-K728,0),"")</f>
      </c>
      <c r="N728">
        <f>IFERROR(M728/K728,"")</f>
      </c>
      <c r="O728"/>
      <c r="P728"/>
      <c r="Q728"/>
      <c r="R728"/>
      <c r="S728"/>
      <c r="T728"/>
    </row>
    <row r="729">
      <c r="A729" t="inlineStr">
        <is>
          <t xml:space="preserve">HTC-48661000001199</t>
        </is>
      </c>
      <c r="B729" t="inlineStr">
        <is>
          <t xml:space="preserve">Apartamento en Casco Antiguo. Apartamento en venta en estepona</t>
        </is>
      </c>
      <c r="C729" t="inlineStr">
        <is>
          <t xml:space="preserve">Marbella</t>
        </is>
      </c>
      <c r="D729">
        <v>258000</v>
      </c>
      <c r="E729" t="inlineStr">
        <is>
          <t xml:space="preserve">73.00</t>
        </is>
      </c>
      <c r="F729">
        <v>3534.2465753425</v>
      </c>
      <c r="G729">
        <f>IFERROR(INDEX(04_Area_Stats!$D$5:$D$999,MATCH(C729,04_Area_Stats!$A$5:$A$999,0)),"")</f>
      </c>
      <c r="H729">
        <f>IFERROR(ROUND(D729*(03_Assumptions!$B$7+03_Assumptions!$B$8),0),"")</f>
      </c>
      <c r="I729">
        <f>IFERROR(ROUND(E729*G729*03_Assumptions!$B$38-D729-H729,0),"")</f>
      </c>
      <c r="J729"/>
      <c r="K729">
        <f>IFERROR(D729+H729+IF(J729="",MAX(I729,0),J729),"")</f>
      </c>
      <c r="L729">
        <f>IFERROR(K729/E729,"")</f>
      </c>
      <c r="M729">
        <f>IFERROR(ROUND(E729*G729-K729,0),"")</f>
      </c>
      <c r="N729">
        <f>IFERROR(M729/K729,"")</f>
      </c>
      <c r="O729"/>
      <c r="P729"/>
      <c r="Q729"/>
      <c r="R729"/>
      <c r="S729"/>
      <c r="T729"/>
    </row>
    <row r="730">
      <c r="A730" t="inlineStr">
        <is>
          <t xml:space="preserve">HTC-25099000000852</t>
        </is>
      </c>
      <c r="B730" t="inlineStr">
        <is>
          <t xml:space="preserve">Piso en Divina Pastora. Piso de 2 dormitorios ideal como inversión o para alquilar es 5º</t>
        </is>
      </c>
      <c r="C730" t="inlineStr">
        <is>
          <t xml:space="preserve">Marbella</t>
        </is>
      </c>
      <c r="D730">
        <v>190000</v>
      </c>
      <c r="E730" t="inlineStr">
        <is>
          <t xml:space="preserve">73.00</t>
        </is>
      </c>
      <c r="F730">
        <v>2602.7397260274</v>
      </c>
      <c r="G730">
        <f>IFERROR(INDEX(04_Area_Stats!$D$5:$D$999,MATCH(C730,04_Area_Stats!$A$5:$A$999,0)),"")</f>
      </c>
      <c r="H730">
        <f>IFERROR(ROUND(D730*(03_Assumptions!$B$7+03_Assumptions!$B$8),0),"")</f>
      </c>
      <c r="I730">
        <f>IFERROR(ROUND(E730*G730*03_Assumptions!$B$38-D730-H730,0),"")</f>
      </c>
      <c r="J730"/>
      <c r="K730">
        <f>IFERROR(D730+H730+IF(J730="",MAX(I730,0),J730),"")</f>
      </c>
      <c r="L730">
        <f>IFERROR(K730/E730,"")</f>
      </c>
      <c r="M730">
        <f>IFERROR(ROUND(E730*G730-K730,0),"")</f>
      </c>
      <c r="N730">
        <f>IFERROR(M730/K730,"")</f>
      </c>
      <c r="O730"/>
      <c r="P730"/>
      <c r="Q730"/>
      <c r="R730" t="inlineStr">
        <is>
          <t xml:space="preserve">5</t>
        </is>
      </c>
      <c r="S730"/>
      <c r="T730"/>
    </row>
    <row r="731">
      <c r="A731" t="inlineStr">
        <is>
          <t xml:space="preserve">YAE-jht::real-estate::42200-112332276</t>
        </is>
      </c>
      <c r="B731" t="inlineStr">
        <is>
          <t xml:space="preserve">Piso en venta en calle Boquerón, Divina Pastora en Marbella Pueblo en Marbella</t>
        </is>
      </c>
      <c r="C731" t="inlineStr">
        <is>
          <t xml:space="preserve">Marbella</t>
        </is>
      </c>
      <c r="D731">
        <v>280000</v>
      </c>
      <c r="E731" t="inlineStr">
        <is>
          <t xml:space="preserve">73.00</t>
        </is>
      </c>
      <c r="F731">
        <v>3835.6164383562</v>
      </c>
      <c r="G731">
        <f>IFERROR(INDEX(04_Area_Stats!$D$5:$D$999,MATCH(C731,04_Area_Stats!$A$5:$A$999,0)),"")</f>
      </c>
      <c r="H731">
        <f>IFERROR(ROUND(D731*(03_Assumptions!$B$7+03_Assumptions!$B$8),0),"")</f>
      </c>
      <c r="I731">
        <f>IFERROR(ROUND(E731*G731*03_Assumptions!$B$38-D731-H731,0),"")</f>
      </c>
      <c r="J731"/>
      <c r="K731">
        <f>IFERROR(D731+H731+IF(J731="",MAX(I731,0),J731),"")</f>
      </c>
      <c r="L731">
        <f>IFERROR(K731/E731,"")</f>
      </c>
      <c r="M731">
        <f>IFERROR(ROUND(E731*G731-K731,0),"")</f>
      </c>
      <c r="N731">
        <f>IFERROR(M731/K731,"")</f>
      </c>
      <c r="O731"/>
      <c r="P731"/>
      <c r="Q731"/>
      <c r="R731"/>
      <c r="S731" t="inlineStr">
        <is>
          <t xml:space="preserve">Y</t>
        </is>
      </c>
      <c r="T731"/>
    </row>
    <row r="732">
      <c r="A732" t="inlineStr">
        <is>
          <t xml:space="preserve">YAE-jht::real-estate::51952-112330736</t>
        </is>
      </c>
      <c r="B732" t="inlineStr">
        <is>
          <t xml:space="preserve">Piso en venta, Ricardo Soriano en Marbella Pueblo en Marbella</t>
        </is>
      </c>
      <c r="C732" t="inlineStr">
        <is>
          <t xml:space="preserve">Marbella</t>
        </is>
      </c>
      <c r="D732">
        <v>395000</v>
      </c>
      <c r="E732" t="inlineStr">
        <is>
          <t xml:space="preserve">73.00</t>
        </is>
      </c>
      <c r="F732">
        <v>5410.9589041096</v>
      </c>
      <c r="G732">
        <f>IFERROR(INDEX(04_Area_Stats!$D$5:$D$999,MATCH(C732,04_Area_Stats!$A$5:$A$999,0)),"")</f>
      </c>
      <c r="H732">
        <f>IFERROR(ROUND(D732*(03_Assumptions!$B$7+03_Assumptions!$B$8),0),"")</f>
      </c>
      <c r="I732">
        <f>IFERROR(ROUND(E732*G732*03_Assumptions!$B$38-D732-H732,0),"")</f>
      </c>
      <c r="J732"/>
      <c r="K732">
        <f>IFERROR(D732+H732+IF(J732="",MAX(I732,0),J732),"")</f>
      </c>
      <c r="L732">
        <f>IFERROR(K732/E732,"")</f>
      </c>
      <c r="M732">
        <f>IFERROR(ROUND(E732*G732-K732,0),"")</f>
      </c>
      <c r="N732">
        <f>IFERROR(M732/K732,"")</f>
      </c>
      <c r="O732" t="inlineStr">
        <is>
          <t xml:space="preserve">FULL</t>
        </is>
      </c>
      <c r="P732"/>
      <c r="Q732"/>
      <c r="R732"/>
      <c r="S732"/>
      <c r="T732" t="inlineStr">
        <is>
          <t xml:space="preserve">Good</t>
        </is>
      </c>
    </row>
    <row r="733">
      <c r="A733" t="inlineStr">
        <is>
          <t xml:space="preserve">IDL-112393668</t>
        </is>
      </c>
      <c r="B733" t="inlineStr">
        <is>
          <t xml:space="preserve">Flat / apartment in Playa de los Boliches, Fuengirola</t>
        </is>
      </c>
      <c r="C733" t="inlineStr">
        <is>
          <t xml:space="preserve">Fuengirola</t>
        </is>
      </c>
      <c r="D733">
        <v>479000</v>
      </c>
      <c r="E733" t="inlineStr">
        <is>
          <t xml:space="preserve">79.00</t>
        </is>
      </c>
      <c r="F733">
        <v>6063.2911392405</v>
      </c>
      <c r="G733">
        <f>IFERROR(INDEX(04_Area_Stats!$D$5:$D$999,MATCH(C733,04_Area_Stats!$A$5:$A$999,0)),"")</f>
      </c>
      <c r="H733">
        <f>IFERROR(ROUND(D733*(03_Assumptions!$B$7+03_Assumptions!$B$8),0),"")</f>
      </c>
      <c r="I733">
        <f>IFERROR(ROUND(E733*G733*03_Assumptions!$B$38-D733-H733,0),"")</f>
      </c>
      <c r="J733"/>
      <c r="K733">
        <f>IFERROR(D733+H733+IF(J733="",MAX(I733,0),J733),"")</f>
      </c>
      <c r="L733">
        <f>IFERROR(K733/E733,"")</f>
      </c>
      <c r="M733">
        <f>IFERROR(ROUND(E733*G733-K733,0),"")</f>
      </c>
      <c r="N733">
        <f>IFERROR(M733/K733,"")</f>
      </c>
      <c r="O733"/>
      <c r="P733"/>
      <c r="Q733"/>
      <c r="R733"/>
      <c r="S733" t="inlineStr">
        <is>
          <t xml:space="preserve">Y</t>
        </is>
      </c>
      <c r="T733"/>
    </row>
    <row r="734">
      <c r="A734" t="inlineStr">
        <is>
          <t xml:space="preserve">FTC-182485580</t>
        </is>
      </c>
      <c r="B734" t="inlineStr">
        <is>
          <t xml:space="preserve">Apartamento con terraza en Los Pacos</t>
        </is>
      </c>
      <c r="C734" t="inlineStr">
        <is>
          <t xml:space="preserve">Fuengirola</t>
        </is>
      </c>
      <c r="D734">
        <v>446000</v>
      </c>
      <c r="E734" t="inlineStr">
        <is>
          <t xml:space="preserve">79.00</t>
        </is>
      </c>
      <c r="F734">
        <v>5645.5696202532</v>
      </c>
      <c r="G734">
        <f>IFERROR(INDEX(04_Area_Stats!$D$5:$D$999,MATCH(C734,04_Area_Stats!$A$5:$A$999,0)),"")</f>
      </c>
      <c r="H734">
        <f>IFERROR(ROUND(D734*(03_Assumptions!$B$7+03_Assumptions!$B$8),0),"")</f>
      </c>
      <c r="I734">
        <f>IFERROR(ROUND(E734*G734*03_Assumptions!$B$38-D734-H734,0),"")</f>
      </c>
      <c r="J734"/>
      <c r="K734">
        <f>IFERROR(D734+H734+IF(J734="",MAX(I734,0),J734),"")</f>
      </c>
      <c r="L734">
        <f>IFERROR(K734/E734,"")</f>
      </c>
      <c r="M734">
        <f>IFERROR(ROUND(E734*G734-K734,0),"")</f>
      </c>
      <c r="N734">
        <f>IFERROR(M734/K734,"")</f>
      </c>
      <c r="O734"/>
      <c r="P734"/>
      <c r="Q734"/>
      <c r="R734"/>
      <c r="S734"/>
      <c r="T734"/>
    </row>
    <row r="735">
      <c r="A735" t="inlineStr">
        <is>
          <t xml:space="preserve">HTC-32407000001210</t>
        </is>
      </c>
      <c r="B735" t="inlineStr">
        <is>
          <t xml:space="preserve">Apartamento en Aloha. Apartamento con excelente ubicación cerca de servicios</t>
        </is>
      </c>
      <c r="C735" t="inlineStr">
        <is>
          <t xml:space="preserve">Marbella</t>
        </is>
      </c>
      <c r="D735">
        <v>450000</v>
      </c>
      <c r="E735" t="inlineStr">
        <is>
          <t xml:space="preserve">72.00</t>
        </is>
      </c>
      <c r="F735">
        <v>6250</v>
      </c>
      <c r="G735">
        <f>IFERROR(INDEX(04_Area_Stats!$D$5:$D$999,MATCH(C735,04_Area_Stats!$A$5:$A$999,0)),"")</f>
      </c>
      <c r="H735">
        <f>IFERROR(ROUND(D735*(03_Assumptions!$B$7+03_Assumptions!$B$8),0),"")</f>
      </c>
      <c r="I735">
        <f>IFERROR(ROUND(E735*G735*03_Assumptions!$B$38-D735-H735,0),"")</f>
      </c>
      <c r="J735"/>
      <c r="K735">
        <f>IFERROR(D735+H735+IF(J735="",MAX(I735,0),J735),"")</f>
      </c>
      <c r="L735">
        <f>IFERROR(K735/E735,"")</f>
      </c>
      <c r="M735">
        <f>IFERROR(ROUND(E735*G735-K735,0),"")</f>
      </c>
      <c r="N735">
        <f>IFERROR(M735/K735,"")</f>
      </c>
      <c r="O735"/>
      <c r="P735"/>
      <c r="Q735"/>
      <c r="R735"/>
      <c r="S735"/>
      <c r="T735"/>
    </row>
    <row r="736">
      <c r="A736" t="inlineStr">
        <is>
          <t xml:space="preserve">YAE-jht::real-estate::93216-112350806</t>
        </is>
      </c>
      <c r="B736" t="inlineStr">
        <is>
          <t xml:space="preserve">Piso en venta, Aloha en Nueva Andalucía en Marbella</t>
        </is>
      </c>
      <c r="C736" t="inlineStr">
        <is>
          <t xml:space="preserve">Marbella</t>
        </is>
      </c>
      <c r="D736">
        <v>380000</v>
      </c>
      <c r="E736" t="inlineStr">
        <is>
          <t xml:space="preserve">72.00</t>
        </is>
      </c>
      <c r="F736">
        <v>5277.7777777778</v>
      </c>
      <c r="G736">
        <f>IFERROR(INDEX(04_Area_Stats!$D$5:$D$999,MATCH(C736,04_Area_Stats!$A$5:$A$999,0)),"")</f>
      </c>
      <c r="H736">
        <f>IFERROR(ROUND(D736*(03_Assumptions!$B$7+03_Assumptions!$B$8),0),"")</f>
      </c>
      <c r="I736">
        <f>IFERROR(ROUND(E736*G736*03_Assumptions!$B$38-D736-H736,0),"")</f>
      </c>
      <c r="J736"/>
      <c r="K736">
        <f>IFERROR(D736+H736+IF(J736="",MAX(I736,0),J736),"")</f>
      </c>
      <c r="L736">
        <f>IFERROR(K736/E736,"")</f>
      </c>
      <c r="M736">
        <f>IFERROR(ROUND(E736*G736-K736,0),"")</f>
      </c>
      <c r="N736">
        <f>IFERROR(M736/K736,"")</f>
      </c>
      <c r="O736"/>
      <c r="P736"/>
      <c r="Q736"/>
      <c r="R736"/>
      <c r="S736"/>
      <c r="T736"/>
    </row>
    <row r="737">
      <c r="A737" t="inlineStr">
        <is>
          <t xml:space="preserve">IDL-112400576</t>
        </is>
      </c>
      <c r="B737" t="inlineStr">
        <is>
          <t xml:space="preserve">Flat / apartment in Torreblanca del Sol, Fuengirola</t>
        </is>
      </c>
      <c r="C737" t="inlineStr">
        <is>
          <t xml:space="preserve">Fuengirola</t>
        </is>
      </c>
      <c r="D737">
        <v>319000</v>
      </c>
      <c r="E737" t="inlineStr">
        <is>
          <t xml:space="preserve">78.00</t>
        </is>
      </c>
      <c r="F737">
        <v>4089.7435897436</v>
      </c>
      <c r="G737">
        <f>IFERROR(INDEX(04_Area_Stats!$D$5:$D$999,MATCH(C737,04_Area_Stats!$A$5:$A$999,0)),"")</f>
      </c>
      <c r="H737">
        <f>IFERROR(ROUND(D737*(03_Assumptions!$B$7+03_Assumptions!$B$8),0),"")</f>
      </c>
      <c r="I737">
        <f>IFERROR(ROUND(E737*G737*03_Assumptions!$B$38-D737-H737,0),"")</f>
      </c>
      <c r="J737"/>
      <c r="K737">
        <f>IFERROR(D737+H737+IF(J737="",MAX(I737,0),J737),"")</f>
      </c>
      <c r="L737">
        <f>IFERROR(K737/E737,"")</f>
      </c>
      <c r="M737">
        <f>IFERROR(ROUND(E737*G737-K737,0),"")</f>
      </c>
      <c r="N737">
        <f>IFERROR(M737/K737,"")</f>
      </c>
      <c r="O737"/>
      <c r="P737"/>
      <c r="Q737"/>
      <c r="R737"/>
      <c r="S737" t="inlineStr">
        <is>
          <t xml:space="preserve">Y</t>
        </is>
      </c>
      <c r="T737"/>
    </row>
    <row r="738">
      <c r="A738" t="inlineStr">
        <is>
          <t xml:space="preserve">HTC-24286000001342</t>
        </is>
      </c>
      <c r="B738" t="inlineStr">
        <is>
          <t xml:space="preserve">Piso Avenida avenida del conde rudi</t>
        </is>
      </c>
      <c r="C738" t="inlineStr">
        <is>
          <t xml:space="preserve">Marbella</t>
        </is>
      </c>
      <c r="D738">
        <v>390000</v>
      </c>
      <c r="E738" t="inlineStr">
        <is>
          <t xml:space="preserve">71.00</t>
        </is>
      </c>
      <c r="F738">
        <v>5492.9577464789</v>
      </c>
      <c r="G738">
        <f>IFERROR(INDEX(04_Area_Stats!$D$5:$D$999,MATCH(C738,04_Area_Stats!$A$5:$A$999,0)),"")</f>
      </c>
      <c r="H738">
        <f>IFERROR(ROUND(D738*(03_Assumptions!$B$7+03_Assumptions!$B$8),0),"")</f>
      </c>
      <c r="I738">
        <f>IFERROR(ROUND(E738*G738*03_Assumptions!$B$38-D738-H738,0),"")</f>
      </c>
      <c r="J738"/>
      <c r="K738">
        <f>IFERROR(D738+H738+IF(J738="",MAX(I738,0),J738),"")</f>
      </c>
      <c r="L738">
        <f>IFERROR(K738/E738,"")</f>
      </c>
      <c r="M738">
        <f>IFERROR(ROUND(E738*G738-K738,0),"")</f>
      </c>
      <c r="N738">
        <f>IFERROR(M738/K738,"")</f>
      </c>
      <c r="O738"/>
      <c r="P738"/>
      <c r="Q738"/>
      <c r="R738"/>
      <c r="S738"/>
      <c r="T738"/>
    </row>
    <row r="739">
      <c r="A739" t="inlineStr">
        <is>
          <t xml:space="preserve">HTC-23200000000152</t>
        </is>
      </c>
      <c r="B739" t="inlineStr">
        <is>
          <t xml:space="preserve">Apartamento en Las Chapas - Alicate Playa. Marbellaapartamento</t>
        </is>
      </c>
      <c r="C739" t="inlineStr">
        <is>
          <t xml:space="preserve">Marbella</t>
        </is>
      </c>
      <c r="D739">
        <v>325000</v>
      </c>
      <c r="E739" t="inlineStr">
        <is>
          <t xml:space="preserve">71.00</t>
        </is>
      </c>
      <c r="F739">
        <v>4577.4647887324</v>
      </c>
      <c r="G739">
        <f>IFERROR(INDEX(04_Area_Stats!$D$5:$D$999,MATCH(C739,04_Area_Stats!$A$5:$A$999,0)),"")</f>
      </c>
      <c r="H739">
        <f>IFERROR(ROUND(D739*(03_Assumptions!$B$7+03_Assumptions!$B$8),0),"")</f>
      </c>
      <c r="I739">
        <f>IFERROR(ROUND(E739*G739*03_Assumptions!$B$38-D739-H739,0),"")</f>
      </c>
      <c r="J739"/>
      <c r="K739">
        <f>IFERROR(D739+H739+IF(J739="",MAX(I739,0),J739),"")</f>
      </c>
      <c r="L739">
        <f>IFERROR(K739/E739,"")</f>
      </c>
      <c r="M739">
        <f>IFERROR(ROUND(E739*G739-K739,0),"")</f>
      </c>
      <c r="N739">
        <f>IFERROR(M739/K739,"")</f>
      </c>
      <c r="O739"/>
      <c r="P739"/>
      <c r="Q739"/>
      <c r="R739"/>
      <c r="S739"/>
      <c r="T739"/>
    </row>
    <row r="740">
      <c r="A740" t="inlineStr">
        <is>
          <t xml:space="preserve">YAE-jht::real-estate::53046-112365510</t>
        </is>
      </c>
      <c r="B740" t="inlineStr">
        <is>
          <t xml:space="preserve">Piso en venta, Miraflores en Marbella Pueblo en Marbella</t>
        </is>
      </c>
      <c r="C740" t="inlineStr">
        <is>
          <t xml:space="preserve">Marbella</t>
        </is>
      </c>
      <c r="D740">
        <v>244000</v>
      </c>
      <c r="E740" t="inlineStr">
        <is>
          <t xml:space="preserve">71.00</t>
        </is>
      </c>
      <c r="F740">
        <v>3436.6197183099</v>
      </c>
      <c r="G740">
        <f>IFERROR(INDEX(04_Area_Stats!$D$5:$D$999,MATCH(C740,04_Area_Stats!$A$5:$A$999,0)),"")</f>
      </c>
      <c r="H740">
        <f>IFERROR(ROUND(D740*(03_Assumptions!$B$7+03_Assumptions!$B$8),0),"")</f>
      </c>
      <c r="I740">
        <f>IFERROR(ROUND(E740*G740*03_Assumptions!$B$38-D740-H740,0),"")</f>
      </c>
      <c r="J740"/>
      <c r="K740">
        <f>IFERROR(D740+H740+IF(J740="",MAX(I740,0),J740),"")</f>
      </c>
      <c r="L740">
        <f>IFERROR(K740/E740,"")</f>
      </c>
      <c r="M740">
        <f>IFERROR(ROUND(E740*G740-K740,0),"")</f>
      </c>
      <c r="N740">
        <f>IFERROR(M740/K740,"")</f>
      </c>
      <c r="O740"/>
      <c r="P740"/>
      <c r="Q740"/>
      <c r="R740"/>
      <c r="S740"/>
      <c r="T740" t="inlineStr">
        <is>
          <t xml:space="preserve">Good</t>
        </is>
      </c>
    </row>
    <row r="741">
      <c r="A741" t="inlineStr">
        <is>
          <t xml:space="preserve">YAE-jht::real-estate::47694-112384355</t>
        </is>
      </c>
      <c r="B741" t="inlineStr">
        <is>
          <t xml:space="preserve">Piso en venta, Miraflores en Marbella Pueblo en Marbella</t>
        </is>
      </c>
      <c r="C741" t="inlineStr">
        <is>
          <t xml:space="preserve">Marbella</t>
        </is>
      </c>
      <c r="D741">
        <v>244000</v>
      </c>
      <c r="E741" t="inlineStr">
        <is>
          <t xml:space="preserve">71.00</t>
        </is>
      </c>
      <c r="F741">
        <v>3436.6197183099</v>
      </c>
      <c r="G741">
        <f>IFERROR(INDEX(04_Area_Stats!$D$5:$D$999,MATCH(C741,04_Area_Stats!$A$5:$A$999,0)),"")</f>
      </c>
      <c r="H741">
        <f>IFERROR(ROUND(D741*(03_Assumptions!$B$7+03_Assumptions!$B$8),0),"")</f>
      </c>
      <c r="I741">
        <f>IFERROR(ROUND(E741*G741*03_Assumptions!$B$38-D741-H741,0),"")</f>
      </c>
      <c r="J741"/>
      <c r="K741">
        <f>IFERROR(D741+H741+IF(J741="",MAX(I741,0),J741),"")</f>
      </c>
      <c r="L741">
        <f>IFERROR(K741/E741,"")</f>
      </c>
      <c r="M741">
        <f>IFERROR(ROUND(E741*G741-K741,0),"")</f>
      </c>
      <c r="N741">
        <f>IFERROR(M741/K741,"")</f>
      </c>
      <c r="O741"/>
      <c r="P741"/>
      <c r="Q741"/>
      <c r="R741"/>
      <c r="S741"/>
      <c r="T741" t="inlineStr">
        <is>
          <t xml:space="preserve">Good</t>
        </is>
      </c>
    </row>
    <row r="742">
      <c r="A742" t="inlineStr">
        <is>
          <t xml:space="preserve">HTC-21940000002046</t>
        </is>
      </c>
      <c r="B742" t="inlineStr">
        <is>
          <t xml:space="preserve">Piso en San Pedro de Alcántara Pueblo. San pedro de alcántarapiso</t>
        </is>
      </c>
      <c r="C742" t="inlineStr">
        <is>
          <t xml:space="preserve">Marbella</t>
        </is>
      </c>
      <c r="D742">
        <v>255000</v>
      </c>
      <c r="E742" t="inlineStr">
        <is>
          <t xml:space="preserve">70.00</t>
        </is>
      </c>
      <c r="F742">
        <v>3642.8571428571</v>
      </c>
      <c r="G742">
        <f>IFERROR(INDEX(04_Area_Stats!$D$5:$D$999,MATCH(C742,04_Area_Stats!$A$5:$A$999,0)),"")</f>
      </c>
      <c r="H742">
        <f>IFERROR(ROUND(D742*(03_Assumptions!$B$7+03_Assumptions!$B$8),0),"")</f>
      </c>
      <c r="I742">
        <f>IFERROR(ROUND(E742*G742*03_Assumptions!$B$38-D742-H742,0),"")</f>
      </c>
      <c r="J742"/>
      <c r="K742">
        <f>IFERROR(D742+H742+IF(J742="",MAX(I742,0),J742),"")</f>
      </c>
      <c r="L742">
        <f>IFERROR(K742/E742,"")</f>
      </c>
      <c r="M742">
        <f>IFERROR(ROUND(E742*G742-K742,0),"")</f>
      </c>
      <c r="N742">
        <f>IFERROR(M742/K742,"")</f>
      </c>
      <c r="O742"/>
      <c r="P742"/>
      <c r="Q742"/>
      <c r="R742"/>
      <c r="S742"/>
      <c r="T742"/>
    </row>
    <row r="743">
      <c r="A743" t="inlineStr">
        <is>
          <t xml:space="preserve">YAE-jht::real-estate::43243-112377047</t>
        </is>
      </c>
      <c r="B743" t="inlineStr">
        <is>
          <t xml:space="preserve">Piso en venta, La Carolina-Guadalpín en Nagüeles-Milla de Oro en Marbella</t>
        </is>
      </c>
      <c r="C743" t="inlineStr">
        <is>
          <t xml:space="preserve">Marbella</t>
        </is>
      </c>
      <c r="D743">
        <v>320000</v>
      </c>
      <c r="E743" t="inlineStr">
        <is>
          <t xml:space="preserve">70.00</t>
        </is>
      </c>
      <c r="F743">
        <v>4571.4285714286</v>
      </c>
      <c r="G743">
        <f>IFERROR(INDEX(04_Area_Stats!$D$5:$D$999,MATCH(C743,04_Area_Stats!$A$5:$A$999,0)),"")</f>
      </c>
      <c r="H743">
        <f>IFERROR(ROUND(D743*(03_Assumptions!$B$7+03_Assumptions!$B$8),0),"")</f>
      </c>
      <c r="I743">
        <f>IFERROR(ROUND(E743*G743*03_Assumptions!$B$38-D743-H743,0),"")</f>
      </c>
      <c r="J743"/>
      <c r="K743">
        <f>IFERROR(D743+H743+IF(J743="",MAX(I743,0),J743),"")</f>
      </c>
      <c r="L743">
        <f>IFERROR(K743/E743,"")</f>
      </c>
      <c r="M743">
        <f>IFERROR(ROUND(E743*G743-K743,0),"")</f>
      </c>
      <c r="N743">
        <f>IFERROR(M743/K743,"")</f>
      </c>
      <c r="O743"/>
      <c r="P743"/>
      <c r="Q743"/>
      <c r="R743"/>
      <c r="S743" t="inlineStr">
        <is>
          <t xml:space="preserve">Y</t>
        </is>
      </c>
      <c r="T743"/>
    </row>
    <row r="744">
      <c r="A744" t="inlineStr">
        <is>
          <t xml:space="preserve">IDL-112393666</t>
        </is>
      </c>
      <c r="B744" t="inlineStr">
        <is>
          <t xml:space="preserve">Flat / apartment in Playa de los Boliches, Fuengirola</t>
        </is>
      </c>
      <c r="C744" t="inlineStr">
        <is>
          <t xml:space="preserve">Fuengirola</t>
        </is>
      </c>
      <c r="D744">
        <v>330000</v>
      </c>
      <c r="E744" t="inlineStr">
        <is>
          <t xml:space="preserve">75.00</t>
        </is>
      </c>
      <c r="F744">
        <v>4400</v>
      </c>
      <c r="G744">
        <f>IFERROR(INDEX(04_Area_Stats!$D$5:$D$999,MATCH(C744,04_Area_Stats!$A$5:$A$999,0)),"")</f>
      </c>
      <c r="H744">
        <f>IFERROR(ROUND(D744*(03_Assumptions!$B$7+03_Assumptions!$B$8),0),"")</f>
      </c>
      <c r="I744">
        <f>IFERROR(ROUND(E744*G744*03_Assumptions!$B$38-D744-H744,0),"")</f>
      </c>
      <c r="J744"/>
      <c r="K744">
        <f>IFERROR(D744+H744+IF(J744="",MAX(I744,0),J744),"")</f>
      </c>
      <c r="L744">
        <f>IFERROR(K744/E744,"")</f>
      </c>
      <c r="M744">
        <f>IFERROR(ROUND(E744*G744-K744,0),"")</f>
      </c>
      <c r="N744">
        <f>IFERROR(M744/K744,"")</f>
      </c>
      <c r="O744"/>
      <c r="P744"/>
      <c r="Q744"/>
      <c r="R744"/>
      <c r="S744" t="inlineStr">
        <is>
          <t xml:space="preserve">Y</t>
        </is>
      </c>
      <c r="T744"/>
    </row>
    <row r="745">
      <c r="A745" t="inlineStr">
        <is>
          <t xml:space="preserve">IDL-112403239</t>
        </is>
      </c>
      <c r="B745" t="inlineStr">
        <is>
          <t xml:space="preserve">Flat / apartment in Centro Ciudad, Fuengirola</t>
        </is>
      </c>
      <c r="C745" t="inlineStr">
        <is>
          <t xml:space="preserve">Fuengirola</t>
        </is>
      </c>
      <c r="D745">
        <v>220000</v>
      </c>
      <c r="E745" t="inlineStr">
        <is>
          <t xml:space="preserve">75.00</t>
        </is>
      </c>
      <c r="F745">
        <v>2933.3333333333</v>
      </c>
      <c r="G745">
        <f>IFERROR(INDEX(04_Area_Stats!$D$5:$D$999,MATCH(C745,04_Area_Stats!$A$5:$A$999,0)),"")</f>
      </c>
      <c r="H745">
        <f>IFERROR(ROUND(D745*(03_Assumptions!$B$7+03_Assumptions!$B$8),0),"")</f>
      </c>
      <c r="I745">
        <f>IFERROR(ROUND(E745*G745*03_Assumptions!$B$38-D745-H745,0),"")</f>
      </c>
      <c r="J745"/>
      <c r="K745">
        <f>IFERROR(D745+H745+IF(J745="",MAX(I745,0),J745),"")</f>
      </c>
      <c r="L745">
        <f>IFERROR(K745/E745,"")</f>
      </c>
      <c r="M745">
        <f>IFERROR(ROUND(E745*G745-K745,0),"")</f>
      </c>
      <c r="N745">
        <f>IFERROR(M745/K745,"")</f>
      </c>
      <c r="O745"/>
      <c r="P745"/>
      <c r="Q745"/>
      <c r="R745" t="inlineStr">
        <is>
          <t xml:space="preserve">4</t>
        </is>
      </c>
      <c r="S745" t="inlineStr">
        <is>
          <t xml:space="preserve">N</t>
        </is>
      </c>
      <c r="T745" t="inlineStr">
        <is>
          <t xml:space="preserve">Renovated</t>
        </is>
      </c>
    </row>
    <row r="746">
      <c r="A746" t="inlineStr">
        <is>
          <t xml:space="preserve">HTC-48647000001272</t>
        </is>
      </c>
      <c r="B746" t="inlineStr">
        <is>
          <t xml:space="preserve">Piso Calle rodrigo triana. Venta piso calle triana, centro ciudad fuengirola</t>
        </is>
      </c>
      <c r="C746" t="inlineStr">
        <is>
          <t xml:space="preserve">Fuengirola</t>
        </is>
      </c>
      <c r="D746">
        <v>370000</v>
      </c>
      <c r="E746" t="inlineStr">
        <is>
          <t xml:space="preserve">75.00</t>
        </is>
      </c>
      <c r="F746">
        <v>4933.3333333333</v>
      </c>
      <c r="G746">
        <f>IFERROR(INDEX(04_Area_Stats!$D$5:$D$999,MATCH(C746,04_Area_Stats!$A$5:$A$999,0)),"")</f>
      </c>
      <c r="H746">
        <f>IFERROR(ROUND(D746*(03_Assumptions!$B$7+03_Assumptions!$B$8),0),"")</f>
      </c>
      <c r="I746">
        <f>IFERROR(ROUND(E746*G746*03_Assumptions!$B$38-D746-H746,0),"")</f>
      </c>
      <c r="J746"/>
      <c r="K746">
        <f>IFERROR(D746+H746+IF(J746="",MAX(I746,0),J746),"")</f>
      </c>
      <c r="L746">
        <f>IFERROR(K746/E746,"")</f>
      </c>
      <c r="M746">
        <f>IFERROR(ROUND(E746*G746-K746,0),"")</f>
      </c>
      <c r="N746">
        <f>IFERROR(M746/K746,"")</f>
      </c>
      <c r="O746"/>
      <c r="P746"/>
      <c r="Q746"/>
      <c r="R746"/>
      <c r="S746"/>
      <c r="T746"/>
    </row>
    <row r="747">
      <c r="A747" t="inlineStr">
        <is>
          <t xml:space="preserve">FTC-188731460</t>
        </is>
      </c>
      <c r="B747" t="inlineStr">
        <is>
          <t xml:space="preserve">Piso con terraza en Calle la Retama, Valdeolletas - Las Cancelas - Xarblanca</t>
        </is>
      </c>
      <c r="C747" t="inlineStr">
        <is>
          <t xml:space="preserve">Marbella</t>
        </is>
      </c>
      <c r="D747">
        <v>282000</v>
      </c>
      <c r="E747" t="inlineStr">
        <is>
          <t xml:space="preserve">68.00</t>
        </is>
      </c>
      <c r="F747">
        <v>4147.0588235294</v>
      </c>
      <c r="G747">
        <f>IFERROR(INDEX(04_Area_Stats!$D$5:$D$999,MATCH(C747,04_Area_Stats!$A$5:$A$999,0)),"")</f>
      </c>
      <c r="H747">
        <f>IFERROR(ROUND(D747*(03_Assumptions!$B$7+03_Assumptions!$B$8),0),"")</f>
      </c>
      <c r="I747">
        <f>IFERROR(ROUND(E747*G747*03_Assumptions!$B$38-D747-H747,0),"")</f>
      </c>
      <c r="J747"/>
      <c r="K747">
        <f>IFERROR(D747+H747+IF(J747="",MAX(I747,0),J747),"")</f>
      </c>
      <c r="L747">
        <f>IFERROR(K747/E747,"")</f>
      </c>
      <c r="M747">
        <f>IFERROR(ROUND(E747*G747-K747,0),"")</f>
      </c>
      <c r="N747">
        <f>IFERROR(M747/K747,"")</f>
      </c>
      <c r="O747"/>
      <c r="P747"/>
      <c r="Q747"/>
      <c r="R747"/>
      <c r="S747" t="inlineStr">
        <is>
          <t xml:space="preserve">Y</t>
        </is>
      </c>
      <c r="T747"/>
    </row>
    <row r="748">
      <c r="A748" t="inlineStr">
        <is>
          <t xml:space="preserve">HTC-23335000002123</t>
        </is>
      </c>
      <c r="B748" t="inlineStr">
        <is>
          <t xml:space="preserve">Apartamento en Nueva Andalucía centro. Oportunidad en zona privilegiada de las brisas nueva andalucía</t>
        </is>
      </c>
      <c r="C748" t="inlineStr">
        <is>
          <t xml:space="preserve">Marbella</t>
        </is>
      </c>
      <c r="D748">
        <v>240000</v>
      </c>
      <c r="E748" t="inlineStr">
        <is>
          <t xml:space="preserve">67.00</t>
        </is>
      </c>
      <c r="F748">
        <v>3582.0895522388</v>
      </c>
      <c r="G748">
        <f>IFERROR(INDEX(04_Area_Stats!$D$5:$D$999,MATCH(C748,04_Area_Stats!$A$5:$A$999,0)),"")</f>
      </c>
      <c r="H748">
        <f>IFERROR(ROUND(D748*(03_Assumptions!$B$7+03_Assumptions!$B$8),0),"")</f>
      </c>
      <c r="I748">
        <f>IFERROR(ROUND(E748*G748*03_Assumptions!$B$38-D748-H748,0),"")</f>
      </c>
      <c r="J748"/>
      <c r="K748">
        <f>IFERROR(D748+H748+IF(J748="",MAX(I748,0),J748),"")</f>
      </c>
      <c r="L748">
        <f>IFERROR(K748/E748,"")</f>
      </c>
      <c r="M748">
        <f>IFERROR(ROUND(E748*G748-K748,0),"")</f>
      </c>
      <c r="N748">
        <f>IFERROR(M748/K748,"")</f>
      </c>
      <c r="O748"/>
      <c r="P748"/>
      <c r="Q748"/>
      <c r="R748"/>
      <c r="S748"/>
      <c r="T748"/>
    </row>
    <row r="749">
      <c r="A749" t="inlineStr">
        <is>
          <t xml:space="preserve">YAE-jht::real-estate::53046-112319416</t>
        </is>
      </c>
      <c r="B749" t="inlineStr">
        <is>
          <t xml:space="preserve">Piso en venta, La Puya - La Ermita en Marbella Pueblo en Marbella</t>
        </is>
      </c>
      <c r="C749" t="inlineStr">
        <is>
          <t xml:space="preserve">Marbella</t>
        </is>
      </c>
      <c r="D749">
        <v>251000</v>
      </c>
      <c r="E749" t="inlineStr">
        <is>
          <t xml:space="preserve">67.00</t>
        </is>
      </c>
      <c r="F749">
        <v>3746.2686567164</v>
      </c>
      <c r="G749">
        <f>IFERROR(INDEX(04_Area_Stats!$D$5:$D$999,MATCH(C749,04_Area_Stats!$A$5:$A$999,0)),"")</f>
      </c>
      <c r="H749">
        <f>IFERROR(ROUND(D749*(03_Assumptions!$B$7+03_Assumptions!$B$8),0),"")</f>
      </c>
      <c r="I749">
        <f>IFERROR(ROUND(E749*G749*03_Assumptions!$B$38-D749-H749,0),"")</f>
      </c>
      <c r="J749"/>
      <c r="K749">
        <f>IFERROR(D749+H749+IF(J749="",MAX(I749,0),J749),"")</f>
      </c>
      <c r="L749">
        <f>IFERROR(K749/E749,"")</f>
      </c>
      <c r="M749">
        <f>IFERROR(ROUND(E749*G749-K749,0),"")</f>
      </c>
      <c r="N749">
        <f>IFERROR(M749/K749,"")</f>
      </c>
      <c r="O749"/>
      <c r="P749"/>
      <c r="Q749"/>
      <c r="R749"/>
      <c r="S749" t="inlineStr">
        <is>
          <t xml:space="preserve">Y</t>
        </is>
      </c>
      <c r="T749"/>
    </row>
    <row r="750">
      <c r="A750" t="inlineStr">
        <is>
          <t xml:space="preserve">YAE-jht::real-estate::41442-112355815</t>
        </is>
      </c>
      <c r="B750" t="inlineStr">
        <is>
          <t xml:space="preserve">Piso en venta, Playa de la Fontanilla en Marbella Pueblo en Marbella</t>
        </is>
      </c>
      <c r="C750" t="inlineStr">
        <is>
          <t xml:space="preserve">Marbella</t>
        </is>
      </c>
      <c r="D750">
        <v>429000</v>
      </c>
      <c r="E750" t="inlineStr">
        <is>
          <t xml:space="preserve">66.00</t>
        </is>
      </c>
      <c r="F750">
        <v>6500</v>
      </c>
      <c r="G750">
        <f>IFERROR(INDEX(04_Area_Stats!$D$5:$D$999,MATCH(C750,04_Area_Stats!$A$5:$A$999,0)),"")</f>
      </c>
      <c r="H750">
        <f>IFERROR(ROUND(D750*(03_Assumptions!$B$7+03_Assumptions!$B$8),0),"")</f>
      </c>
      <c r="I750">
        <f>IFERROR(ROUND(E750*G750*03_Assumptions!$B$38-D750-H750,0),"")</f>
      </c>
      <c r="J750"/>
      <c r="K750">
        <f>IFERROR(D750+H750+IF(J750="",MAX(I750,0),J750),"")</f>
      </c>
      <c r="L750">
        <f>IFERROR(K750/E750,"")</f>
      </c>
      <c r="M750">
        <f>IFERROR(ROUND(E750*G750-K750,0),"")</f>
      </c>
      <c r="N750">
        <f>IFERROR(M750/K750,"")</f>
      </c>
      <c r="O750"/>
      <c r="P750"/>
      <c r="Q750"/>
      <c r="R750"/>
      <c r="S750" t="inlineStr">
        <is>
          <t xml:space="preserve">Y</t>
        </is>
      </c>
      <c r="T750" t="inlineStr">
        <is>
          <t xml:space="preserve">Renovated</t>
        </is>
      </c>
    </row>
    <row r="751">
      <c r="A751" t="inlineStr">
        <is>
          <t xml:space="preserve">IDL-112393293</t>
        </is>
      </c>
      <c r="B751" t="inlineStr">
        <is>
          <t xml:space="preserve">Flat / apartment in Zona Puerto Deportivo, Fuengirola</t>
        </is>
      </c>
      <c r="C751" t="inlineStr">
        <is>
          <t xml:space="preserve">Fuengirola</t>
        </is>
      </c>
      <c r="D751">
        <v>395000</v>
      </c>
      <c r="E751" t="inlineStr">
        <is>
          <t xml:space="preserve">71.00</t>
        </is>
      </c>
      <c r="F751">
        <v>5563.3802816901</v>
      </c>
      <c r="G751">
        <f>IFERROR(INDEX(04_Area_Stats!$D$5:$D$999,MATCH(C751,04_Area_Stats!$A$5:$A$999,0)),"")</f>
      </c>
      <c r="H751">
        <f>IFERROR(ROUND(D751*(03_Assumptions!$B$7+03_Assumptions!$B$8),0),"")</f>
      </c>
      <c r="I751">
        <f>IFERROR(ROUND(E751*G751*03_Assumptions!$B$38-D751-H751,0),"")</f>
      </c>
      <c r="J751"/>
      <c r="K751">
        <f>IFERROR(D751+H751+IF(J751="",MAX(I751,0),J751),"")</f>
      </c>
      <c r="L751">
        <f>IFERROR(K751/E751,"")</f>
      </c>
      <c r="M751">
        <f>IFERROR(ROUND(E751*G751-K751,0),"")</f>
      </c>
      <c r="N751">
        <f>IFERROR(M751/K751,"")</f>
      </c>
      <c r="O751"/>
      <c r="P751"/>
      <c r="Q751"/>
      <c r="R751" t="inlineStr">
        <is>
          <t xml:space="preserve">7</t>
        </is>
      </c>
      <c r="S751" t="inlineStr">
        <is>
          <t xml:space="preserve">Y</t>
        </is>
      </c>
      <c r="T751"/>
    </row>
    <row r="752">
      <c r="A752" t="inlineStr">
        <is>
          <t xml:space="preserve">YAE-jht::real-estate::90143-112341919</t>
        </is>
      </c>
      <c r="B752" t="inlineStr">
        <is>
          <t xml:space="preserve">Piso en venta en calle María José González Bartolomé, San Pedro Pueblo en San Pedro de Alcántara en Marbella</t>
        </is>
      </c>
      <c r="C752" t="inlineStr">
        <is>
          <t xml:space="preserve">Marbella</t>
        </is>
      </c>
      <c r="D752">
        <v>399000</v>
      </c>
      <c r="E752" t="inlineStr">
        <is>
          <t xml:space="preserve">65.00</t>
        </is>
      </c>
      <c r="F752">
        <v>6138.4615384615</v>
      </c>
      <c r="G752">
        <f>IFERROR(INDEX(04_Area_Stats!$D$5:$D$999,MATCH(C752,04_Area_Stats!$A$5:$A$999,0)),"")</f>
      </c>
      <c r="H752">
        <f>IFERROR(ROUND(D752*(03_Assumptions!$B$7+03_Assumptions!$B$8),0),"")</f>
      </c>
      <c r="I752">
        <f>IFERROR(ROUND(E752*G752*03_Assumptions!$B$38-D752-H752,0),"")</f>
      </c>
      <c r="J752"/>
      <c r="K752">
        <f>IFERROR(D752+H752+IF(J752="",MAX(I752,0),J752),"")</f>
      </c>
      <c r="L752">
        <f>IFERROR(K752/E752,"")</f>
      </c>
      <c r="M752">
        <f>IFERROR(ROUND(E752*G752-K752,0),"")</f>
      </c>
      <c r="N752">
        <f>IFERROR(M752/K752,"")</f>
      </c>
      <c r="O752"/>
      <c r="P752"/>
      <c r="Q752"/>
      <c r="R752"/>
      <c r="S752"/>
      <c r="T752" t="inlineStr">
        <is>
          <t xml:space="preserve">New build</t>
        </is>
      </c>
    </row>
    <row r="753">
      <c r="A753" t="inlineStr">
        <is>
          <t xml:space="preserve">YAE-jht::real-estate::43799-112375743</t>
        </is>
      </c>
      <c r="B753" t="inlineStr">
        <is>
          <t xml:space="preserve">Piso en venta, La Puya - La Ermita en Marbella Pueblo en Marbella</t>
        </is>
      </c>
      <c r="C753" t="inlineStr">
        <is>
          <t xml:space="preserve">Marbella</t>
        </is>
      </c>
      <c r="D753">
        <v>375000</v>
      </c>
      <c r="E753" t="inlineStr">
        <is>
          <t xml:space="preserve">64.00</t>
        </is>
      </c>
      <c r="F753">
        <v>5859.375</v>
      </c>
      <c r="G753">
        <f>IFERROR(INDEX(04_Area_Stats!$D$5:$D$999,MATCH(C753,04_Area_Stats!$A$5:$A$999,0)),"")</f>
      </c>
      <c r="H753">
        <f>IFERROR(ROUND(D753*(03_Assumptions!$B$7+03_Assumptions!$B$8),0),"")</f>
      </c>
      <c r="I753">
        <f>IFERROR(ROUND(E753*G753*03_Assumptions!$B$38-D753-H753,0),"")</f>
      </c>
      <c r="J753"/>
      <c r="K753">
        <f>IFERROR(D753+H753+IF(J753="",MAX(I753,0),J753),"")</f>
      </c>
      <c r="L753">
        <f>IFERROR(K753/E753,"")</f>
      </c>
      <c r="M753">
        <f>IFERROR(ROUND(E753*G753-K753,0),"")</f>
      </c>
      <c r="N753">
        <f>IFERROR(M753/K753,"")</f>
      </c>
      <c r="O753"/>
      <c r="P753"/>
      <c r="Q753"/>
      <c r="R753"/>
      <c r="S753"/>
      <c r="T753" t="inlineStr">
        <is>
          <t xml:space="preserve">Good</t>
        </is>
      </c>
    </row>
    <row r="754">
      <c r="A754" t="inlineStr">
        <is>
          <t xml:space="preserve">HTC-28681000000757</t>
        </is>
      </c>
      <c r="B754" t="inlineStr">
        <is>
          <t xml:space="preserve">Apartamento en Marbesa. Se vende apartamento-local en urb.marbesa (marbella) a 400mts de</t>
        </is>
      </c>
      <c r="C754" t="inlineStr">
        <is>
          <t xml:space="preserve">Marbella</t>
        </is>
      </c>
      <c r="D754">
        <v>235000</v>
      </c>
      <c r="E754" t="inlineStr">
        <is>
          <t xml:space="preserve">63.00</t>
        </is>
      </c>
      <c r="F754">
        <v>3730.1587301587</v>
      </c>
      <c r="G754">
        <f>IFERROR(INDEX(04_Area_Stats!$D$5:$D$999,MATCH(C754,04_Area_Stats!$A$5:$A$999,0)),"")</f>
      </c>
      <c r="H754">
        <f>IFERROR(ROUND(D754*(03_Assumptions!$B$7+03_Assumptions!$B$8),0),"")</f>
      </c>
      <c r="I754">
        <f>IFERROR(ROUND(E754*G754*03_Assumptions!$B$38-D754-H754,0),"")</f>
      </c>
      <c r="J754"/>
      <c r="K754">
        <f>IFERROR(D754+H754+IF(J754="",MAX(I754,0),J754),"")</f>
      </c>
      <c r="L754">
        <f>IFERROR(K754/E754,"")</f>
      </c>
      <c r="M754">
        <f>IFERROR(ROUND(E754*G754-K754,0),"")</f>
      </c>
      <c r="N754">
        <f>IFERROR(M754/K754,"")</f>
      </c>
      <c r="O754"/>
      <c r="P754"/>
      <c r="Q754"/>
      <c r="R754"/>
      <c r="S754"/>
      <c r="T754"/>
    </row>
    <row r="755">
      <c r="A755" t="inlineStr">
        <is>
          <t xml:space="preserve">IDL-112377823</t>
        </is>
      </c>
      <c r="B755" t="inlineStr">
        <is>
          <t xml:space="preserve">Flat / apartment in Calle Begoña, Las Gaviotas, Fuengirola</t>
        </is>
      </c>
      <c r="C755" t="inlineStr">
        <is>
          <t xml:space="preserve">Fuengirola</t>
        </is>
      </c>
      <c r="D755">
        <v>785000</v>
      </c>
      <c r="E755" t="inlineStr">
        <is>
          <t xml:space="preserve">68.00</t>
        </is>
      </c>
      <c r="F755">
        <v>11544.117647059</v>
      </c>
      <c r="G755">
        <f>IFERROR(INDEX(04_Area_Stats!$D$5:$D$999,MATCH(C755,04_Area_Stats!$A$5:$A$999,0)),"")</f>
      </c>
      <c r="H755">
        <f>IFERROR(ROUND(D755*(03_Assumptions!$B$7+03_Assumptions!$B$8),0),"")</f>
      </c>
      <c r="I755">
        <f>IFERROR(ROUND(E755*G755*03_Assumptions!$B$38-D755-H755,0),"")</f>
      </c>
      <c r="J755"/>
      <c r="K755">
        <f>IFERROR(D755+H755+IF(J755="",MAX(I755,0),J755),"")</f>
      </c>
      <c r="L755">
        <f>IFERROR(K755/E755,"")</f>
      </c>
      <c r="M755">
        <f>IFERROR(ROUND(E755*G755-K755,0),"")</f>
      </c>
      <c r="N755">
        <f>IFERROR(M755/K755,"")</f>
      </c>
      <c r="O755"/>
      <c r="P755"/>
      <c r="Q755"/>
      <c r="R755" t="inlineStr">
        <is>
          <t xml:space="preserve">2</t>
        </is>
      </c>
      <c r="S755" t="inlineStr">
        <is>
          <t xml:space="preserve">Y</t>
        </is>
      </c>
      <c r="T755"/>
    </row>
    <row r="756">
      <c r="A756" t="inlineStr">
        <is>
          <t xml:space="preserve">FTC-187255425</t>
        </is>
      </c>
      <c r="B756" t="inlineStr">
        <is>
          <t xml:space="preserve">Apartamento con terraza en Rodeo Alto - Guadaiza - La Campana</t>
        </is>
      </c>
      <c r="C756" t="inlineStr">
        <is>
          <t xml:space="preserve">Marbella</t>
        </is>
      </c>
      <c r="D756">
        <v>335000</v>
      </c>
      <c r="E756" t="inlineStr">
        <is>
          <t xml:space="preserve">62.00</t>
        </is>
      </c>
      <c r="F756">
        <v>5403.2258064516</v>
      </c>
      <c r="G756">
        <f>IFERROR(INDEX(04_Area_Stats!$D$5:$D$999,MATCH(C756,04_Area_Stats!$A$5:$A$999,0)),"")</f>
      </c>
      <c r="H756">
        <f>IFERROR(ROUND(D756*(03_Assumptions!$B$7+03_Assumptions!$B$8),0),"")</f>
      </c>
      <c r="I756">
        <f>IFERROR(ROUND(E756*G756*03_Assumptions!$B$38-D756-H756,0),"")</f>
      </c>
      <c r="J756"/>
      <c r="K756">
        <f>IFERROR(D756+H756+IF(J756="",MAX(I756,0),J756),"")</f>
      </c>
      <c r="L756">
        <f>IFERROR(K756/E756,"")</f>
      </c>
      <c r="M756">
        <f>IFERROR(ROUND(E756*G756-K756,0),"")</f>
      </c>
      <c r="N756">
        <f>IFERROR(M756/K756,"")</f>
      </c>
      <c r="O756"/>
      <c r="P756"/>
      <c r="Q756"/>
      <c r="R756"/>
      <c r="S756" t="inlineStr">
        <is>
          <t xml:space="preserve">Y</t>
        </is>
      </c>
      <c r="T756"/>
    </row>
    <row r="757">
      <c r="A757" t="inlineStr">
        <is>
          <t xml:space="preserve">HTC-44024000000606</t>
        </is>
      </c>
      <c r="B757" t="inlineStr">
        <is>
          <t xml:space="preserve">Apartamento en Rodeo Alto - Guadaiza - La Campana</t>
        </is>
      </c>
      <c r="C757" t="inlineStr">
        <is>
          <t xml:space="preserve">Marbella</t>
        </is>
      </c>
      <c r="D757">
        <v>335000</v>
      </c>
      <c r="E757" t="inlineStr">
        <is>
          <t xml:space="preserve">62.00</t>
        </is>
      </c>
      <c r="F757">
        <v>5403.2258064516</v>
      </c>
      <c r="G757">
        <f>IFERROR(INDEX(04_Area_Stats!$D$5:$D$999,MATCH(C757,04_Area_Stats!$A$5:$A$999,0)),"")</f>
      </c>
      <c r="H757">
        <f>IFERROR(ROUND(D757*(03_Assumptions!$B$7+03_Assumptions!$B$8),0),"")</f>
      </c>
      <c r="I757">
        <f>IFERROR(ROUND(E757*G757*03_Assumptions!$B$38-D757-H757,0),"")</f>
      </c>
      <c r="J757"/>
      <c r="K757">
        <f>IFERROR(D757+H757+IF(J757="",MAX(I757,0),J757),"")</f>
      </c>
      <c r="L757">
        <f>IFERROR(K757/E757,"")</f>
      </c>
      <c r="M757">
        <f>IFERROR(ROUND(E757*G757-K757,0),"")</f>
      </c>
      <c r="N757">
        <f>IFERROR(M757/K757,"")</f>
      </c>
      <c r="O757"/>
      <c r="P757"/>
      <c r="Q757"/>
      <c r="R757"/>
      <c r="S757"/>
      <c r="T757"/>
    </row>
    <row r="758">
      <c r="A758" t="inlineStr">
        <is>
          <t xml:space="preserve">YAE-jht::real-estate::42979-112332972</t>
        </is>
      </c>
      <c r="B758" t="inlineStr">
        <is>
          <t xml:space="preserve">Piso en venta, Santa María en Elviria-Cabopino en Marbella</t>
        </is>
      </c>
      <c r="C758" t="inlineStr">
        <is>
          <t xml:space="preserve">Marbella</t>
        </is>
      </c>
      <c r="D758">
        <v>285000</v>
      </c>
      <c r="E758" t="inlineStr">
        <is>
          <t xml:space="preserve">62.00</t>
        </is>
      </c>
      <c r="F758">
        <v>4596.7741935484</v>
      </c>
      <c r="G758">
        <f>IFERROR(INDEX(04_Area_Stats!$D$5:$D$999,MATCH(C758,04_Area_Stats!$A$5:$A$999,0)),"")</f>
      </c>
      <c r="H758">
        <f>IFERROR(ROUND(D758*(03_Assumptions!$B$7+03_Assumptions!$B$8),0),"")</f>
      </c>
      <c r="I758">
        <f>IFERROR(ROUND(E758*G758*03_Assumptions!$B$38-D758-H758,0),"")</f>
      </c>
      <c r="J758"/>
      <c r="K758">
        <f>IFERROR(D758+H758+IF(J758="",MAX(I758,0),J758),"")</f>
      </c>
      <c r="L758">
        <f>IFERROR(K758/E758,"")</f>
      </c>
      <c r="M758">
        <f>IFERROR(ROUND(E758*G758-K758,0),"")</f>
      </c>
      <c r="N758">
        <f>IFERROR(M758/K758,"")</f>
      </c>
      <c r="O758"/>
      <c r="P758"/>
      <c r="Q758"/>
      <c r="R758"/>
      <c r="S758"/>
      <c r="T758" t="inlineStr">
        <is>
          <t xml:space="preserve">Good</t>
        </is>
      </c>
    </row>
    <row r="759">
      <c r="A759" t="inlineStr">
        <is>
          <t xml:space="preserve">IDL-112393644</t>
        </is>
      </c>
      <c r="B759" t="inlineStr">
        <is>
          <t xml:space="preserve">Penthouse in Los Pacos, Fuengirola</t>
        </is>
      </c>
      <c r="C759" t="inlineStr">
        <is>
          <t xml:space="preserve">Fuengirola</t>
        </is>
      </c>
      <c r="D759">
        <v>369000</v>
      </c>
      <c r="E759" t="inlineStr">
        <is>
          <t xml:space="preserve">67.00</t>
        </is>
      </c>
      <c r="F759">
        <v>5507.4626865672</v>
      </c>
      <c r="G759">
        <f>IFERROR(INDEX(04_Area_Stats!$D$5:$D$999,MATCH(C759,04_Area_Stats!$A$5:$A$999,0)),"")</f>
      </c>
      <c r="H759">
        <f>IFERROR(ROUND(D759*(03_Assumptions!$B$7+03_Assumptions!$B$8),0),"")</f>
      </c>
      <c r="I759">
        <f>IFERROR(ROUND(E759*G759*03_Assumptions!$B$38-D759-H759,0),"")</f>
      </c>
      <c r="J759"/>
      <c r="K759">
        <f>IFERROR(D759+H759+IF(J759="",MAX(I759,0),J759),"")</f>
      </c>
      <c r="L759">
        <f>IFERROR(K759/E759,"")</f>
      </c>
      <c r="M759">
        <f>IFERROR(ROUND(E759*G759-K759,0),"")</f>
      </c>
      <c r="N759">
        <f>IFERROR(M759/K759,"")</f>
      </c>
      <c r="O759"/>
      <c r="P759"/>
      <c r="Q759"/>
      <c r="R759"/>
      <c r="S759" t="inlineStr">
        <is>
          <t xml:space="preserve">Y</t>
        </is>
      </c>
      <c r="T759"/>
    </row>
    <row r="760">
      <c r="A760" t="inlineStr">
        <is>
          <t xml:space="preserve">YAE-jht::real-estate::50779-112362492</t>
        </is>
      </c>
      <c r="B760" t="inlineStr">
        <is>
          <t xml:space="preserve">Piso en venta, Marbesa en Elviria-Cabopino en Marbella</t>
        </is>
      </c>
      <c r="C760" t="inlineStr">
        <is>
          <t xml:space="preserve">Marbella</t>
        </is>
      </c>
      <c r="D760">
        <v>349000</v>
      </c>
      <c r="E760" t="inlineStr">
        <is>
          <t xml:space="preserve">61.00</t>
        </is>
      </c>
      <c r="F760">
        <v>5721.3114754098</v>
      </c>
      <c r="G760">
        <f>IFERROR(INDEX(04_Area_Stats!$D$5:$D$999,MATCH(C760,04_Area_Stats!$A$5:$A$999,0)),"")</f>
      </c>
      <c r="H760">
        <f>IFERROR(ROUND(D760*(03_Assumptions!$B$7+03_Assumptions!$B$8),0),"")</f>
      </c>
      <c r="I760">
        <f>IFERROR(ROUND(E760*G760*03_Assumptions!$B$38-D760-H760,0),"")</f>
      </c>
      <c r="J760"/>
      <c r="K760">
        <f>IFERROR(D760+H760+IF(J760="",MAX(I760,0),J760),"")</f>
      </c>
      <c r="L760">
        <f>IFERROR(K760/E760,"")</f>
      </c>
      <c r="M760">
        <f>IFERROR(ROUND(E760*G760-K760,0),"")</f>
      </c>
      <c r="N760">
        <f>IFERROR(M760/K760,"")</f>
      </c>
      <c r="O760"/>
      <c r="P760"/>
      <c r="Q760"/>
      <c r="R760" t="inlineStr">
        <is>
          <t xml:space="preserve">intermedia</t>
        </is>
      </c>
      <c r="S760"/>
      <c r="T760" t="inlineStr">
        <is>
          <t xml:space="preserve">Good</t>
        </is>
      </c>
    </row>
    <row r="761">
      <c r="A761" t="inlineStr">
        <is>
          <t xml:space="preserve">IDL-112390457</t>
        </is>
      </c>
      <c r="B761" t="inlineStr">
        <is>
          <t xml:space="preserve">Flat / apartment in Torreblanca del Sol, Fuengirola</t>
        </is>
      </c>
      <c r="C761" t="inlineStr">
        <is>
          <t xml:space="preserve">Fuengirola</t>
        </is>
      </c>
      <c r="D761">
        <v>299000</v>
      </c>
      <c r="E761" t="inlineStr">
        <is>
          <t xml:space="preserve">66.00</t>
        </is>
      </c>
      <c r="F761">
        <v>4530.303030303</v>
      </c>
      <c r="G761">
        <f>IFERROR(INDEX(04_Area_Stats!$D$5:$D$999,MATCH(C761,04_Area_Stats!$A$5:$A$999,0)),"")</f>
      </c>
      <c r="H761">
        <f>IFERROR(ROUND(D761*(03_Assumptions!$B$7+03_Assumptions!$B$8),0),"")</f>
      </c>
      <c r="I761">
        <f>IFERROR(ROUND(E761*G761*03_Assumptions!$B$38-D761-H761,0),"")</f>
      </c>
      <c r="J761"/>
      <c r="K761">
        <f>IFERROR(D761+H761+IF(J761="",MAX(I761,0),J761),"")</f>
      </c>
      <c r="L761">
        <f>IFERROR(K761/E761,"")</f>
      </c>
      <c r="M761">
        <f>IFERROR(ROUND(E761*G761-K761,0),"")</f>
      </c>
      <c r="N761">
        <f>IFERROR(M761/K761,"")</f>
      </c>
      <c r="O761"/>
      <c r="P761"/>
      <c r="Q761"/>
      <c r="R761" t="inlineStr">
        <is>
          <t xml:space="preserve">9</t>
        </is>
      </c>
      <c r="S761" t="inlineStr">
        <is>
          <t xml:space="preserve">Y</t>
        </is>
      </c>
      <c r="T761"/>
    </row>
    <row r="762">
      <c r="A762" t="inlineStr">
        <is>
          <t xml:space="preserve">FTC-20619047</t>
        </is>
      </c>
      <c r="B762" t="inlineStr">
        <is>
          <t xml:space="preserve">Obra Nueva  · Ático con terraza en Centro ciudad</t>
        </is>
      </c>
      <c r="C762" t="inlineStr">
        <is>
          <t xml:space="preserve">Fuengirola</t>
        </is>
      </c>
      <c r="D762">
        <v>343850</v>
      </c>
      <c r="E762" t="inlineStr">
        <is>
          <t xml:space="preserve">66.00</t>
        </is>
      </c>
      <c r="F762">
        <v>5209.8484848485</v>
      </c>
      <c r="G762">
        <f>IFERROR(INDEX(04_Area_Stats!$D$5:$D$999,MATCH(C762,04_Area_Stats!$A$5:$A$999,0)),"")</f>
      </c>
      <c r="H762">
        <f>IFERROR(ROUND(D762*(03_Assumptions!$B$7+03_Assumptions!$B$8),0),"")</f>
      </c>
      <c r="I762">
        <f>IFERROR(ROUND(E762*G762*03_Assumptions!$B$38-D762-H762,0),"")</f>
      </c>
      <c r="J762"/>
      <c r="K762">
        <f>IFERROR(D762+H762+IF(J762="",MAX(I762,0),J762),"")</f>
      </c>
      <c r="L762">
        <f>IFERROR(K762/E762,"")</f>
      </c>
      <c r="M762">
        <f>IFERROR(ROUND(E762*G762-K762,0),"")</f>
      </c>
      <c r="N762">
        <f>IFERROR(M762/K762,"")</f>
      </c>
      <c r="O762"/>
      <c r="P762"/>
      <c r="Q762"/>
      <c r="R762"/>
      <c r="S762" t="inlineStr">
        <is>
          <t xml:space="preserve">Y</t>
        </is>
      </c>
      <c r="T762"/>
    </row>
    <row r="763">
      <c r="A763" t="inlineStr">
        <is>
          <t xml:space="preserve">HTC-55419000000304</t>
        </is>
      </c>
      <c r="B763" t="inlineStr">
        <is>
          <t xml:space="preserve">Ático en Centro ciudad</t>
        </is>
      </c>
      <c r="C763" t="inlineStr">
        <is>
          <t xml:space="preserve">Fuengirola</t>
        </is>
      </c>
      <c r="D763">
        <v>343850</v>
      </c>
      <c r="E763" t="inlineStr">
        <is>
          <t xml:space="preserve">66.00</t>
        </is>
      </c>
      <c r="F763">
        <v>5209.8484848485</v>
      </c>
      <c r="G763">
        <f>IFERROR(INDEX(04_Area_Stats!$D$5:$D$999,MATCH(C763,04_Area_Stats!$A$5:$A$999,0)),"")</f>
      </c>
      <c r="H763">
        <f>IFERROR(ROUND(D763*(03_Assumptions!$B$7+03_Assumptions!$B$8),0),"")</f>
      </c>
      <c r="I763">
        <f>IFERROR(ROUND(E763*G763*03_Assumptions!$B$38-D763-H763,0),"")</f>
      </c>
      <c r="J763"/>
      <c r="K763">
        <f>IFERROR(D763+H763+IF(J763="",MAX(I763,0),J763),"")</f>
      </c>
      <c r="L763">
        <f>IFERROR(K763/E763,"")</f>
      </c>
      <c r="M763">
        <f>IFERROR(ROUND(E763*G763-K763,0),"")</f>
      </c>
      <c r="N763">
        <f>IFERROR(M763/K763,"")</f>
      </c>
      <c r="O763"/>
      <c r="P763"/>
      <c r="Q763"/>
      <c r="R763"/>
      <c r="S763"/>
      <c r="T763"/>
    </row>
    <row r="764">
      <c r="A764" t="inlineStr">
        <is>
          <t xml:space="preserve">YAE-jht::real-estate::51047-112378163</t>
        </is>
      </c>
      <c r="B764" t="inlineStr">
        <is>
          <t xml:space="preserve">Piso en venta, Aloha en Nueva Andalucía en Marbella</t>
        </is>
      </c>
      <c r="C764" t="inlineStr">
        <is>
          <t xml:space="preserve">Marbella</t>
        </is>
      </c>
      <c r="D764">
        <v>450000</v>
      </c>
      <c r="E764" t="inlineStr">
        <is>
          <t xml:space="preserve">60.00</t>
        </is>
      </c>
      <c r="F764">
        <v>7500</v>
      </c>
      <c r="G764">
        <f>IFERROR(INDEX(04_Area_Stats!$D$5:$D$999,MATCH(C764,04_Area_Stats!$A$5:$A$999,0)),"")</f>
      </c>
      <c r="H764">
        <f>IFERROR(ROUND(D764*(03_Assumptions!$B$7+03_Assumptions!$B$8),0),"")</f>
      </c>
      <c r="I764">
        <f>IFERROR(ROUND(E764*G764*03_Assumptions!$B$38-D764-H764,0),"")</f>
      </c>
      <c r="J764"/>
      <c r="K764">
        <f>IFERROR(D764+H764+IF(J764="",MAX(I764,0),J764),"")</f>
      </c>
      <c r="L764">
        <f>IFERROR(K764/E764,"")</f>
      </c>
      <c r="M764">
        <f>IFERROR(ROUND(E764*G764-K764,0),"")</f>
      </c>
      <c r="N764">
        <f>IFERROR(M764/K764,"")</f>
      </c>
      <c r="O764"/>
      <c r="P764"/>
      <c r="Q764"/>
      <c r="R764"/>
      <c r="S764"/>
      <c r="T764"/>
    </row>
    <row r="765">
      <c r="A765" t="inlineStr">
        <is>
          <t xml:space="preserve">YAE-jht::real-estate::42426-112385573</t>
        </is>
      </c>
      <c r="B765" t="inlineStr">
        <is>
          <t xml:space="preserve">Piso en venta, Rodeo Alto-Guadaiza-La Campana en Nueva Andalucía en Marbella</t>
        </is>
      </c>
      <c r="C765" t="inlineStr">
        <is>
          <t xml:space="preserve">Marbella</t>
        </is>
      </c>
      <c r="D765">
        <v>220000</v>
      </c>
      <c r="E765" t="inlineStr">
        <is>
          <t xml:space="preserve">60.00</t>
        </is>
      </c>
      <c r="F765">
        <v>3666.6666666667</v>
      </c>
      <c r="G765">
        <f>IFERROR(INDEX(04_Area_Stats!$D$5:$D$999,MATCH(C765,04_Area_Stats!$A$5:$A$999,0)),"")</f>
      </c>
      <c r="H765">
        <f>IFERROR(ROUND(D765*(03_Assumptions!$B$7+03_Assumptions!$B$8),0),"")</f>
      </c>
      <c r="I765">
        <f>IFERROR(ROUND(E765*G765*03_Assumptions!$B$38-D765-H765,0),"")</f>
      </c>
      <c r="J765"/>
      <c r="K765">
        <f>IFERROR(D765+H765+IF(J765="",MAX(I765,0),J765),"")</f>
      </c>
      <c r="L765">
        <f>IFERROR(K765/E765,"")</f>
      </c>
      <c r="M765">
        <f>IFERROR(ROUND(E765*G765-K765,0),"")</f>
      </c>
      <c r="N765">
        <f>IFERROR(M765/K765,"")</f>
      </c>
      <c r="O765"/>
      <c r="P765"/>
      <c r="Q765"/>
      <c r="R765"/>
      <c r="S765"/>
      <c r="T765" t="inlineStr">
        <is>
          <t xml:space="preserve">Good</t>
        </is>
      </c>
    </row>
    <row r="766">
      <c r="A766" t="inlineStr">
        <is>
          <t xml:space="preserve">HTC-55600000000120</t>
        </is>
      </c>
      <c r="B766" t="inlineStr">
        <is>
          <t xml:space="preserve">Apartamento en Gaviotas las (pbl andaluz 45. Casita estilo ibicenco con terraza y licencia turística, a poca</t>
        </is>
      </c>
      <c r="C766" t="inlineStr">
        <is>
          <t xml:space="preserve">Marbella</t>
        </is>
      </c>
      <c r="D766">
        <v>329000</v>
      </c>
      <c r="E766" t="inlineStr">
        <is>
          <t xml:space="preserve">59.00</t>
        </is>
      </c>
      <c r="F766">
        <v>5576.2711864407</v>
      </c>
      <c r="G766">
        <f>IFERROR(INDEX(04_Area_Stats!$D$5:$D$999,MATCH(C766,04_Area_Stats!$A$5:$A$999,0)),"")</f>
      </c>
      <c r="H766">
        <f>IFERROR(ROUND(D766*(03_Assumptions!$B$7+03_Assumptions!$B$8),0),"")</f>
      </c>
      <c r="I766">
        <f>IFERROR(ROUND(E766*G766*03_Assumptions!$B$38-D766-H766,0),"")</f>
      </c>
      <c r="J766"/>
      <c r="K766">
        <f>IFERROR(D766+H766+IF(J766="",MAX(I766,0),J766),"")</f>
      </c>
      <c r="L766">
        <f>IFERROR(K766/E766,"")</f>
      </c>
      <c r="M766">
        <f>IFERROR(ROUND(E766*G766-K766,0),"")</f>
      </c>
      <c r="N766">
        <f>IFERROR(M766/K766,"")</f>
      </c>
      <c r="O766"/>
      <c r="P766"/>
      <c r="Q766"/>
      <c r="R766"/>
      <c r="S766"/>
      <c r="T766"/>
    </row>
    <row r="767">
      <c r="A767" t="inlineStr">
        <is>
          <t xml:space="preserve">HTC-56111000000012</t>
        </is>
      </c>
      <c r="B767" t="inlineStr">
        <is>
          <t xml:space="preserve">Ático Calle padre salvador. Ático de esquina con gran terraza y vistas despejadas en el cent</t>
        </is>
      </c>
      <c r="C767" t="inlineStr">
        <is>
          <t xml:space="preserve">Marbella</t>
        </is>
      </c>
      <c r="D767">
        <v>260000</v>
      </c>
      <c r="E767" t="inlineStr">
        <is>
          <t xml:space="preserve">59.00</t>
        </is>
      </c>
      <c r="F767">
        <v>4406.7796610169</v>
      </c>
      <c r="G767">
        <f>IFERROR(INDEX(04_Area_Stats!$D$5:$D$999,MATCH(C767,04_Area_Stats!$A$5:$A$999,0)),"")</f>
      </c>
      <c r="H767">
        <f>IFERROR(ROUND(D767*(03_Assumptions!$B$7+03_Assumptions!$B$8),0),"")</f>
      </c>
      <c r="I767">
        <f>IFERROR(ROUND(E767*G767*03_Assumptions!$B$38-D767-H767,0),"")</f>
      </c>
      <c r="J767"/>
      <c r="K767">
        <f>IFERROR(D767+H767+IF(J767="",MAX(I767,0),J767),"")</f>
      </c>
      <c r="L767">
        <f>IFERROR(K767/E767,"")</f>
      </c>
      <c r="M767">
        <f>IFERROR(ROUND(E767*G767-K767,0),"")</f>
      </c>
      <c r="N767">
        <f>IFERROR(M767/K767,"")</f>
      </c>
      <c r="O767"/>
      <c r="P767"/>
      <c r="Q767"/>
      <c r="R767"/>
      <c r="S767"/>
      <c r="T767"/>
    </row>
    <row r="768">
      <c r="A768" t="inlineStr">
        <is>
          <t xml:space="preserve">HTC-30596000001847</t>
        </is>
      </c>
      <c r="B768" t="inlineStr">
        <is>
          <t xml:space="preserve">Apartamento en Nueva Andalucía centro. Moderno apartamento en nueva andalucia</t>
        </is>
      </c>
      <c r="C768" t="inlineStr">
        <is>
          <t xml:space="preserve">Marbella</t>
        </is>
      </c>
      <c r="D768">
        <v>345000</v>
      </c>
      <c r="E768" t="inlineStr">
        <is>
          <t xml:space="preserve">59.00</t>
        </is>
      </c>
      <c r="F768">
        <v>5847.4576271186</v>
      </c>
      <c r="G768">
        <f>IFERROR(INDEX(04_Area_Stats!$D$5:$D$999,MATCH(C768,04_Area_Stats!$A$5:$A$999,0)),"")</f>
      </c>
      <c r="H768">
        <f>IFERROR(ROUND(D768*(03_Assumptions!$B$7+03_Assumptions!$B$8),0),"")</f>
      </c>
      <c r="I768">
        <f>IFERROR(ROUND(E768*G768*03_Assumptions!$B$38-D768-H768,0),"")</f>
      </c>
      <c r="J768"/>
      <c r="K768">
        <f>IFERROR(D768+H768+IF(J768="",MAX(I768,0),J768),"")</f>
      </c>
      <c r="L768">
        <f>IFERROR(K768/E768,"")</f>
      </c>
      <c r="M768">
        <f>IFERROR(ROUND(E768*G768-K768,0),"")</f>
      </c>
      <c r="N768">
        <f>IFERROR(M768/K768,"")</f>
      </c>
      <c r="O768"/>
      <c r="P768"/>
      <c r="Q768"/>
      <c r="R768"/>
      <c r="S768"/>
      <c r="T768"/>
    </row>
    <row r="769">
      <c r="A769" t="inlineStr">
        <is>
          <t xml:space="preserve">YAE-jht::real-estate::83067-112333406</t>
        </is>
      </c>
      <c r="B769" t="inlineStr">
        <is>
          <t xml:space="preserve">Piso en venta, Ricardo Soriano en Marbella Pueblo en Marbella</t>
        </is>
      </c>
      <c r="C769" t="inlineStr">
        <is>
          <t xml:space="preserve">Marbella</t>
        </is>
      </c>
      <c r="D769">
        <v>300000</v>
      </c>
      <c r="E769" t="inlineStr">
        <is>
          <t xml:space="preserve">59.00</t>
        </is>
      </c>
      <c r="F769">
        <v>5084.7457627119</v>
      </c>
      <c r="G769">
        <f>IFERROR(INDEX(04_Area_Stats!$D$5:$D$999,MATCH(C769,04_Area_Stats!$A$5:$A$999,0)),"")</f>
      </c>
      <c r="H769">
        <f>IFERROR(ROUND(D769*(03_Assumptions!$B$7+03_Assumptions!$B$8),0),"")</f>
      </c>
      <c r="I769">
        <f>IFERROR(ROUND(E769*G769*03_Assumptions!$B$38-D769-H769,0),"")</f>
      </c>
      <c r="J769"/>
      <c r="K769">
        <f>IFERROR(D769+H769+IF(J769="",MAX(I769,0),J769),"")</f>
      </c>
      <c r="L769">
        <f>IFERROR(K769/E769,"")</f>
      </c>
      <c r="M769">
        <f>IFERROR(ROUND(E769*G769-K769,0),"")</f>
      </c>
      <c r="N769">
        <f>IFERROR(M769/K769,"")</f>
      </c>
      <c r="O769" t="inlineStr">
        <is>
          <t xml:space="preserve">FULL</t>
        </is>
      </c>
      <c r="P769"/>
      <c r="Q769"/>
      <c r="R769"/>
      <c r="S769"/>
      <c r="T769" t="inlineStr">
        <is>
          <t xml:space="preserve">Good</t>
        </is>
      </c>
    </row>
    <row r="770">
      <c r="A770" t="inlineStr">
        <is>
          <t xml:space="preserve">YAE-jht::real-estate::92341-112370686</t>
        </is>
      </c>
      <c r="B770" t="inlineStr">
        <is>
          <t xml:space="preserve">Piso en venta en calle Manuel de Falla, Linda Vista-Nueva Alcántara-Cortijo Blanco en San Pedro de Alcántara en Marbella</t>
        </is>
      </c>
      <c r="C770" t="inlineStr">
        <is>
          <t xml:space="preserve">Marbella</t>
        </is>
      </c>
      <c r="D770">
        <v>342000</v>
      </c>
      <c r="E770" t="inlineStr">
        <is>
          <t xml:space="preserve">59.00</t>
        </is>
      </c>
      <c r="F770">
        <v>5796.6101694915</v>
      </c>
      <c r="G770">
        <f>IFERROR(INDEX(04_Area_Stats!$D$5:$D$999,MATCH(C770,04_Area_Stats!$A$5:$A$999,0)),"")</f>
      </c>
      <c r="H770">
        <f>IFERROR(ROUND(D770*(03_Assumptions!$B$7+03_Assumptions!$B$8),0),"")</f>
      </c>
      <c r="I770">
        <f>IFERROR(ROUND(E770*G770*03_Assumptions!$B$38-D770-H770,0),"")</f>
      </c>
      <c r="J770"/>
      <c r="K770">
        <f>IFERROR(D770+H770+IF(J770="",MAX(I770,0),J770),"")</f>
      </c>
      <c r="L770">
        <f>IFERROR(K770/E770,"")</f>
      </c>
      <c r="M770">
        <f>IFERROR(ROUND(E770*G770-K770,0),"")</f>
      </c>
      <c r="N770">
        <f>IFERROR(M770/K770,"")</f>
      </c>
      <c r="O770"/>
      <c r="P770"/>
      <c r="Q770"/>
      <c r="R770"/>
      <c r="S770"/>
      <c r="T770" t="inlineStr">
        <is>
          <t xml:space="preserve">Good</t>
        </is>
      </c>
    </row>
    <row r="771">
      <c r="A771" t="inlineStr">
        <is>
          <t xml:space="preserve">IDL-112370686</t>
        </is>
      </c>
      <c r="B771" t="inlineStr">
        <is>
          <t xml:space="preserve">Flat / apartment in Calle Manuel de Falla, 1, Linda Vista-Nueva Alcántara-Cortijo Blanco, Marbella</t>
        </is>
      </c>
      <c r="C771" t="inlineStr">
        <is>
          <t xml:space="preserve">Marbella</t>
        </is>
      </c>
      <c r="D771">
        <v>342000</v>
      </c>
      <c r="E771" t="inlineStr">
        <is>
          <t xml:space="preserve">59.00</t>
        </is>
      </c>
      <c r="F771">
        <v>5796.6101694915</v>
      </c>
      <c r="G771">
        <f>IFERROR(INDEX(04_Area_Stats!$D$5:$D$999,MATCH(C771,04_Area_Stats!$A$5:$A$999,0)),"")</f>
      </c>
      <c r="H771">
        <f>IFERROR(ROUND(D771*(03_Assumptions!$B$7+03_Assumptions!$B$8),0),"")</f>
      </c>
      <c r="I771">
        <f>IFERROR(ROUND(E771*G771*03_Assumptions!$B$38-D771-H771,0),"")</f>
      </c>
      <c r="J771"/>
      <c r="K771">
        <f>IFERROR(D771+H771+IF(J771="",MAX(I771,0),J771),"")</f>
      </c>
      <c r="L771">
        <f>IFERROR(K771/E771,"")</f>
      </c>
      <c r="M771">
        <f>IFERROR(ROUND(E771*G771-K771,0),"")</f>
      </c>
      <c r="N771">
        <f>IFERROR(M771/K771,"")</f>
      </c>
      <c r="O771"/>
      <c r="P771"/>
      <c r="Q771"/>
      <c r="R771" t="inlineStr">
        <is>
          <t xml:space="preserve">2</t>
        </is>
      </c>
      <c r="S771" t="inlineStr">
        <is>
          <t xml:space="preserve">Y</t>
        </is>
      </c>
      <c r="T771"/>
    </row>
    <row r="772">
      <c r="A772" t="inlineStr">
        <is>
          <t xml:space="preserve">HTC-49646000055136</t>
        </is>
      </c>
      <c r="B772" t="inlineStr">
        <is>
          <t xml:space="preserve">Piso Pj juan luis vives. Solvia inmobiliaria piso marbella</t>
        </is>
      </c>
      <c r="C772" t="inlineStr">
        <is>
          <t xml:space="preserve">Marbella</t>
        </is>
      </c>
      <c r="D772">
        <v>184000</v>
      </c>
      <c r="E772" t="inlineStr">
        <is>
          <t xml:space="preserve">58.00</t>
        </is>
      </c>
      <c r="F772">
        <v>3172.4137931034</v>
      </c>
      <c r="G772">
        <f>IFERROR(INDEX(04_Area_Stats!$D$5:$D$999,MATCH(C772,04_Area_Stats!$A$5:$A$999,0)),"")</f>
      </c>
      <c r="H772">
        <f>IFERROR(ROUND(D772*(03_Assumptions!$B$7+03_Assumptions!$B$8),0),"")</f>
      </c>
      <c r="I772">
        <f>IFERROR(ROUND(E772*G772*03_Assumptions!$B$38-D772-H772,0),"")</f>
      </c>
      <c r="J772"/>
      <c r="K772">
        <f>IFERROR(D772+H772+IF(J772="",MAX(I772,0),J772),"")</f>
      </c>
      <c r="L772">
        <f>IFERROR(K772/E772,"")</f>
      </c>
      <c r="M772">
        <f>IFERROR(ROUND(E772*G772-K772,0),"")</f>
      </c>
      <c r="N772">
        <f>IFERROR(M772/K772,"")</f>
      </c>
      <c r="O772"/>
      <c r="P772"/>
      <c r="Q772"/>
      <c r="R772"/>
      <c r="S772"/>
      <c r="T772"/>
    </row>
    <row r="773">
      <c r="A773" t="inlineStr">
        <is>
          <t xml:space="preserve">HTC-22285000000387</t>
        </is>
      </c>
      <c r="B773" t="inlineStr">
        <is>
          <t xml:space="preserve">Piso en Avenida ricardo soriano 111. Piso en venta en avenida ricardo soriano 111, marbella</t>
        </is>
      </c>
      <c r="C773" t="inlineStr">
        <is>
          <t xml:space="preserve">Marbella</t>
        </is>
      </c>
      <c r="D773">
        <v>350000</v>
      </c>
      <c r="E773" t="inlineStr">
        <is>
          <t xml:space="preserve">58.00</t>
        </is>
      </c>
      <c r="F773">
        <v>6034.4827586207</v>
      </c>
      <c r="G773">
        <f>IFERROR(INDEX(04_Area_Stats!$D$5:$D$999,MATCH(C773,04_Area_Stats!$A$5:$A$999,0)),"")</f>
      </c>
      <c r="H773">
        <f>IFERROR(ROUND(D773*(03_Assumptions!$B$7+03_Assumptions!$B$8),0),"")</f>
      </c>
      <c r="I773">
        <f>IFERROR(ROUND(E773*G773*03_Assumptions!$B$38-D773-H773,0),"")</f>
      </c>
      <c r="J773"/>
      <c r="K773">
        <f>IFERROR(D773+H773+IF(J773="",MAX(I773,0),J773),"")</f>
      </c>
      <c r="L773">
        <f>IFERROR(K773/E773,"")</f>
      </c>
      <c r="M773">
        <f>IFERROR(ROUND(E773*G773-K773,0),"")</f>
      </c>
      <c r="N773">
        <f>IFERROR(M773/K773,"")</f>
      </c>
      <c r="O773"/>
      <c r="P773"/>
      <c r="Q773"/>
      <c r="R773"/>
      <c r="S773"/>
      <c r="T773"/>
    </row>
    <row r="774">
      <c r="A774" t="inlineStr">
        <is>
          <t xml:space="preserve">HTC-22048000009507</t>
        </is>
      </c>
      <c r="B774" t="inlineStr">
        <is>
          <t xml:space="preserve">Apartamento en Playa Bajadilla - Puertos. Exclusiva nueva urbanización de 2, 3 y 4 dormitorios en la zona</t>
        </is>
      </c>
      <c r="C774" t="inlineStr">
        <is>
          <t xml:space="preserve">Marbella</t>
        </is>
      </c>
      <c r="D774">
        <v>499000</v>
      </c>
      <c r="E774" t="inlineStr">
        <is>
          <t xml:space="preserve">58.00</t>
        </is>
      </c>
      <c r="F774">
        <v>8603.4482758621</v>
      </c>
      <c r="G774">
        <f>IFERROR(INDEX(04_Area_Stats!$D$5:$D$999,MATCH(C774,04_Area_Stats!$A$5:$A$999,0)),"")</f>
      </c>
      <c r="H774">
        <f>IFERROR(ROUND(D774*(03_Assumptions!$B$7+03_Assumptions!$B$8),0),"")</f>
      </c>
      <c r="I774">
        <f>IFERROR(ROUND(E774*G774*03_Assumptions!$B$38-D774-H774,0),"")</f>
      </c>
      <c r="J774"/>
      <c r="K774">
        <f>IFERROR(D774+H774+IF(J774="",MAX(I774,0),J774),"")</f>
      </c>
      <c r="L774">
        <f>IFERROR(K774/E774,"")</f>
      </c>
      <c r="M774">
        <f>IFERROR(ROUND(E774*G774-K774,0),"")</f>
      </c>
      <c r="N774">
        <f>IFERROR(M774/K774,"")</f>
      </c>
      <c r="O774"/>
      <c r="P774"/>
      <c r="Q774"/>
      <c r="R774"/>
      <c r="S774"/>
      <c r="T774"/>
    </row>
    <row r="775">
      <c r="A775" t="inlineStr">
        <is>
          <t xml:space="preserve">HTC-22894000003912</t>
        </is>
      </c>
      <c r="B775" t="inlineStr">
        <is>
          <t xml:space="preserve">Piso en Calle copo, 10, san pedro de alcántara, spain 10. Obra nueva edificio copo, obras iniciadas</t>
        </is>
      </c>
      <c r="C775" t="inlineStr">
        <is>
          <t xml:space="preserve">Marbella</t>
        </is>
      </c>
      <c r="D775">
        <v>300000</v>
      </c>
      <c r="E775" t="inlineStr">
        <is>
          <t xml:space="preserve">57.00</t>
        </is>
      </c>
      <c r="F775">
        <v>5263.1578947368</v>
      </c>
      <c r="G775">
        <f>IFERROR(INDEX(04_Area_Stats!$D$5:$D$999,MATCH(C775,04_Area_Stats!$A$5:$A$999,0)),"")</f>
      </c>
      <c r="H775">
        <f>IFERROR(ROUND(D775*(03_Assumptions!$B$7+03_Assumptions!$B$8),0),"")</f>
      </c>
      <c r="I775">
        <f>IFERROR(ROUND(E775*G775*03_Assumptions!$B$38-D775-H775,0),"")</f>
      </c>
      <c r="J775"/>
      <c r="K775">
        <f>IFERROR(D775+H775+IF(J775="",MAX(I775,0),J775),"")</f>
      </c>
      <c r="L775">
        <f>IFERROR(K775/E775,"")</f>
      </c>
      <c r="M775">
        <f>IFERROR(ROUND(E775*G775-K775,0),"")</f>
      </c>
      <c r="N775">
        <f>IFERROR(M775/K775,"")</f>
      </c>
      <c r="O775"/>
      <c r="P775"/>
      <c r="Q775"/>
      <c r="R775"/>
      <c r="S775"/>
      <c r="T775"/>
    </row>
    <row r="776">
      <c r="A776" t="inlineStr">
        <is>
          <t xml:space="preserve">YAE-jht::real-estate::43799-112375734</t>
        </is>
      </c>
      <c r="B776" t="inlineStr">
        <is>
          <t xml:space="preserve">Piso en venta, Playa Bajadilla-Puertos en Marbella Pueblo en Marbella</t>
        </is>
      </c>
      <c r="C776" t="inlineStr">
        <is>
          <t xml:space="preserve">Marbella</t>
        </is>
      </c>
      <c r="D776">
        <v>399000</v>
      </c>
      <c r="E776" t="inlineStr">
        <is>
          <t xml:space="preserve">57.00</t>
        </is>
      </c>
      <c r="F776">
        <v>7000</v>
      </c>
      <c r="G776">
        <f>IFERROR(INDEX(04_Area_Stats!$D$5:$D$999,MATCH(C776,04_Area_Stats!$A$5:$A$999,0)),"")</f>
      </c>
      <c r="H776">
        <f>IFERROR(ROUND(D776*(03_Assumptions!$B$7+03_Assumptions!$B$8),0),"")</f>
      </c>
      <c r="I776">
        <f>IFERROR(ROUND(E776*G776*03_Assumptions!$B$38-D776-H776,0),"")</f>
      </c>
      <c r="J776"/>
      <c r="K776">
        <f>IFERROR(D776+H776+IF(J776="",MAX(I776,0),J776),"")</f>
      </c>
      <c r="L776">
        <f>IFERROR(K776/E776,"")</f>
      </c>
      <c r="M776">
        <f>IFERROR(ROUND(E776*G776-K776,0),"")</f>
      </c>
      <c r="N776">
        <f>IFERROR(M776/K776,"")</f>
      </c>
      <c r="O776"/>
      <c r="P776"/>
      <c r="Q776"/>
      <c r="R776"/>
      <c r="S776"/>
      <c r="T776" t="inlineStr">
        <is>
          <t xml:space="preserve">Good</t>
        </is>
      </c>
    </row>
    <row r="777">
      <c r="A777" t="inlineStr">
        <is>
          <t xml:space="preserve">YAE-jht::real-estate::50151-112394562</t>
        </is>
      </c>
      <c r="B777" t="inlineStr">
        <is>
          <t xml:space="preserve">Dúplex en venta, Cabopino-Artola en Elviria-Cabopino en Marbella</t>
        </is>
      </c>
      <c r="C777" t="inlineStr">
        <is>
          <t xml:space="preserve">Marbella</t>
        </is>
      </c>
      <c r="D777">
        <v>276000</v>
      </c>
      <c r="E777" t="inlineStr">
        <is>
          <t xml:space="preserve">56.00</t>
        </is>
      </c>
      <c r="F777">
        <v>4928.5714285714</v>
      </c>
      <c r="G777">
        <f>IFERROR(INDEX(04_Area_Stats!$D$5:$D$999,MATCH(C777,04_Area_Stats!$A$5:$A$999,0)),"")</f>
      </c>
      <c r="H777">
        <f>IFERROR(ROUND(D777*(03_Assumptions!$B$7+03_Assumptions!$B$8),0),"")</f>
      </c>
      <c r="I777">
        <f>IFERROR(ROUND(E777*G777*03_Assumptions!$B$38-D777-H777,0),"")</f>
      </c>
      <c r="J777"/>
      <c r="K777">
        <f>IFERROR(D777+H777+IF(J777="",MAX(I777,0),J777),"")</f>
      </c>
      <c r="L777">
        <f>IFERROR(K777/E777,"")</f>
      </c>
      <c r="M777">
        <f>IFERROR(ROUND(E777*G777-K777,0),"")</f>
      </c>
      <c r="N777">
        <f>IFERROR(M777/K777,"")</f>
      </c>
      <c r="O777"/>
      <c r="P777"/>
      <c r="Q777"/>
      <c r="R777"/>
      <c r="S777"/>
      <c r="T777"/>
    </row>
    <row r="778">
      <c r="A778" t="inlineStr">
        <is>
          <t xml:space="preserve">IDL-112394562</t>
        </is>
      </c>
      <c r="B778" t="inlineStr">
        <is>
          <t xml:space="preserve">Duplex in Calle del Faísán, Cabopino - Artola, Marbella</t>
        </is>
      </c>
      <c r="C778" t="inlineStr">
        <is>
          <t xml:space="preserve">Marbella</t>
        </is>
      </c>
      <c r="D778">
        <v>276000</v>
      </c>
      <c r="E778" t="inlineStr">
        <is>
          <t xml:space="preserve">56.00</t>
        </is>
      </c>
      <c r="F778">
        <v>4928.5714285714</v>
      </c>
      <c r="G778">
        <f>IFERROR(INDEX(04_Area_Stats!$D$5:$D$999,MATCH(C778,04_Area_Stats!$A$5:$A$999,0)),"")</f>
      </c>
      <c r="H778">
        <f>IFERROR(ROUND(D778*(03_Assumptions!$B$7+03_Assumptions!$B$8),0),"")</f>
      </c>
      <c r="I778">
        <f>IFERROR(ROUND(E778*G778*03_Assumptions!$B$38-D778-H778,0),"")</f>
      </c>
      <c r="J778"/>
      <c r="K778">
        <f>IFERROR(D778+H778+IF(J778="",MAX(I778,0),J778),"")</f>
      </c>
      <c r="L778">
        <f>IFERROR(K778/E778,"")</f>
      </c>
      <c r="M778">
        <f>IFERROR(ROUND(E778*G778-K778,0),"")</f>
      </c>
      <c r="N778">
        <f>IFERROR(M778/K778,"")</f>
      </c>
      <c r="O778"/>
      <c r="P778"/>
      <c r="Q778"/>
      <c r="R778" t="inlineStr">
        <is>
          <t xml:space="preserve">6</t>
        </is>
      </c>
      <c r="S778" t="inlineStr">
        <is>
          <t xml:space="preserve">Y</t>
        </is>
      </c>
      <c r="T778"/>
    </row>
    <row r="779">
      <c r="A779" t="inlineStr">
        <is>
          <t xml:space="preserve">IDL-112393454</t>
        </is>
      </c>
      <c r="B779" t="inlineStr">
        <is>
          <t xml:space="preserve">Flat / apartment in Avenida de Mijas, Centro Ciudad, Fuengirola</t>
        </is>
      </c>
      <c r="C779" t="inlineStr">
        <is>
          <t xml:space="preserve">Fuengirola</t>
        </is>
      </c>
      <c r="D779">
        <v>245000</v>
      </c>
      <c r="E779" t="inlineStr">
        <is>
          <t xml:space="preserve">60.00</t>
        </is>
      </c>
      <c r="F779">
        <v>4083.3333333333</v>
      </c>
      <c r="G779">
        <f>IFERROR(INDEX(04_Area_Stats!$D$5:$D$999,MATCH(C779,04_Area_Stats!$A$5:$A$999,0)),"")</f>
      </c>
      <c r="H779">
        <f>IFERROR(ROUND(D779*(03_Assumptions!$B$7+03_Assumptions!$B$8),0),"")</f>
      </c>
      <c r="I779">
        <f>IFERROR(ROUND(E779*G779*03_Assumptions!$B$38-D779-H779,0),"")</f>
      </c>
      <c r="J779"/>
      <c r="K779">
        <f>IFERROR(D779+H779+IF(J779="",MAX(I779,0),J779),"")</f>
      </c>
      <c r="L779">
        <f>IFERROR(K779/E779,"")</f>
      </c>
      <c r="M779">
        <f>IFERROR(ROUND(E779*G779-K779,0),"")</f>
      </c>
      <c r="N779">
        <f>IFERROR(M779/K779,"")</f>
      </c>
      <c r="O779"/>
      <c r="P779"/>
      <c r="Q779"/>
      <c r="R779" t="inlineStr">
        <is>
          <t xml:space="preserve">4</t>
        </is>
      </c>
      <c r="S779" t="inlineStr">
        <is>
          <t xml:space="preserve">N</t>
        </is>
      </c>
      <c r="T779" t="inlineStr">
        <is>
          <t xml:space="preserve">Good</t>
        </is>
      </c>
    </row>
    <row r="780">
      <c r="A780" t="inlineStr">
        <is>
          <t xml:space="preserve">IDL-112393612</t>
        </is>
      </c>
      <c r="B780" t="inlineStr">
        <is>
          <t xml:space="preserve">Flat / apartment in Avenida Fuengirola, El Higuerón, Fuengirola</t>
        </is>
      </c>
      <c r="C780" t="inlineStr">
        <is>
          <t xml:space="preserve">Fuengirola</t>
        </is>
      </c>
      <c r="D780">
        <v>285000</v>
      </c>
      <c r="E780" t="inlineStr">
        <is>
          <t xml:space="preserve">60.00</t>
        </is>
      </c>
      <c r="F780">
        <v>4750</v>
      </c>
      <c r="G780">
        <f>IFERROR(INDEX(04_Area_Stats!$D$5:$D$999,MATCH(C780,04_Area_Stats!$A$5:$A$999,0)),"")</f>
      </c>
      <c r="H780">
        <f>IFERROR(ROUND(D780*(03_Assumptions!$B$7+03_Assumptions!$B$8),0),"")</f>
      </c>
      <c r="I780">
        <f>IFERROR(ROUND(E780*G780*03_Assumptions!$B$38-D780-H780,0),"")</f>
      </c>
      <c r="J780"/>
      <c r="K780">
        <f>IFERROR(D780+H780+IF(J780="",MAX(I780,0),J780),"")</f>
      </c>
      <c r="L780">
        <f>IFERROR(K780/E780,"")</f>
      </c>
      <c r="M780">
        <f>IFERROR(ROUND(E780*G780-K780,0),"")</f>
      </c>
      <c r="N780">
        <f>IFERROR(M780/K780,"")</f>
      </c>
      <c r="O780"/>
      <c r="P780"/>
      <c r="Q780"/>
      <c r="R780"/>
      <c r="S780" t="inlineStr">
        <is>
          <t xml:space="preserve">Y</t>
        </is>
      </c>
      <c r="T780"/>
    </row>
    <row r="781">
      <c r="A781" t="inlineStr">
        <is>
          <t xml:space="preserve">HTC-30633000010567</t>
        </is>
      </c>
      <c r="B781" t="inlineStr">
        <is>
          <t xml:space="preserve">Piso en Las Chapas - Alicate Playa. Apartamento a estrenar 1 dormitorio las chapas, marbella</t>
        </is>
      </c>
      <c r="C781" t="inlineStr">
        <is>
          <t xml:space="preserve">Marbella</t>
        </is>
      </c>
      <c r="D781">
        <v>330000</v>
      </c>
      <c r="E781" t="inlineStr">
        <is>
          <t xml:space="preserve">55.00</t>
        </is>
      </c>
      <c r="F781">
        <v>6000</v>
      </c>
      <c r="G781">
        <f>IFERROR(INDEX(04_Area_Stats!$D$5:$D$999,MATCH(C781,04_Area_Stats!$A$5:$A$999,0)),"")</f>
      </c>
      <c r="H781">
        <f>IFERROR(ROUND(D781*(03_Assumptions!$B$7+03_Assumptions!$B$8),0),"")</f>
      </c>
      <c r="I781">
        <f>IFERROR(ROUND(E781*G781*03_Assumptions!$B$38-D781-H781,0),"")</f>
      </c>
      <c r="J781"/>
      <c r="K781">
        <f>IFERROR(D781+H781+IF(J781="",MAX(I781,0),J781),"")</f>
      </c>
      <c r="L781">
        <f>IFERROR(K781/E781,"")</f>
      </c>
      <c r="M781">
        <f>IFERROR(ROUND(E781*G781-K781,0),"")</f>
      </c>
      <c r="N781">
        <f>IFERROR(M781/K781,"")</f>
      </c>
      <c r="O781"/>
      <c r="P781"/>
      <c r="Q781"/>
      <c r="R781"/>
      <c r="S781"/>
      <c r="T781"/>
    </row>
    <row r="782">
      <c r="A782" t="inlineStr">
        <is>
          <t xml:space="preserve">HTC-50519000000505</t>
        </is>
      </c>
      <c r="B782" t="inlineStr">
        <is>
          <t xml:space="preserve">Apartamento en Playa Bajadilla - Puertos</t>
        </is>
      </c>
      <c r="C782" t="inlineStr">
        <is>
          <t xml:space="preserve">Marbella</t>
        </is>
      </c>
      <c r="D782">
        <v>420000</v>
      </c>
      <c r="E782" t="inlineStr">
        <is>
          <t xml:space="preserve">55.00</t>
        </is>
      </c>
      <c r="F782">
        <v>7636.3636363636</v>
      </c>
      <c r="G782">
        <f>IFERROR(INDEX(04_Area_Stats!$D$5:$D$999,MATCH(C782,04_Area_Stats!$A$5:$A$999,0)),"")</f>
      </c>
      <c r="H782">
        <f>IFERROR(ROUND(D782*(03_Assumptions!$B$7+03_Assumptions!$B$8),0),"")</f>
      </c>
      <c r="I782">
        <f>IFERROR(ROUND(E782*G782*03_Assumptions!$B$38-D782-H782,0),"")</f>
      </c>
      <c r="J782"/>
      <c r="K782">
        <f>IFERROR(D782+H782+IF(J782="",MAX(I782,0),J782),"")</f>
      </c>
      <c r="L782">
        <f>IFERROR(K782/E782,"")</f>
      </c>
      <c r="M782">
        <f>IFERROR(ROUND(E782*G782-K782,0),"")</f>
      </c>
      <c r="N782">
        <f>IFERROR(M782/K782,"")</f>
      </c>
      <c r="O782"/>
      <c r="P782"/>
      <c r="Q782"/>
      <c r="R782"/>
      <c r="S782"/>
      <c r="T782"/>
    </row>
    <row r="783">
      <c r="A783" t="inlineStr">
        <is>
          <t xml:space="preserve">YAE-jht::real-estate::81699-112386416</t>
        </is>
      </c>
      <c r="B783" t="inlineStr">
        <is>
          <t xml:space="preserve">Piso en venta, Las Brisas en Nueva Andalucía en Marbella</t>
        </is>
      </c>
      <c r="C783" t="inlineStr">
        <is>
          <t xml:space="preserve">Marbella</t>
        </is>
      </c>
      <c r="D783">
        <v>275000</v>
      </c>
      <c r="E783" t="inlineStr">
        <is>
          <t xml:space="preserve">55.00</t>
        </is>
      </c>
      <c r="F783">
        <v>5000</v>
      </c>
      <c r="G783">
        <f>IFERROR(INDEX(04_Area_Stats!$D$5:$D$999,MATCH(C783,04_Area_Stats!$A$5:$A$999,0)),"")</f>
      </c>
      <c r="H783">
        <f>IFERROR(ROUND(D783*(03_Assumptions!$B$7+03_Assumptions!$B$8),0),"")</f>
      </c>
      <c r="I783">
        <f>IFERROR(ROUND(E783*G783*03_Assumptions!$B$38-D783-H783,0),"")</f>
      </c>
      <c r="J783"/>
      <c r="K783">
        <f>IFERROR(D783+H783+IF(J783="",MAX(I783,0),J783),"")</f>
      </c>
      <c r="L783">
        <f>IFERROR(K783/E783,"")</f>
      </c>
      <c r="M783">
        <f>IFERROR(ROUND(E783*G783-K783,0),"")</f>
      </c>
      <c r="N783">
        <f>IFERROR(M783/K783,"")</f>
      </c>
      <c r="O783"/>
      <c r="P783"/>
      <c r="Q783"/>
      <c r="R783"/>
      <c r="S783"/>
      <c r="T783" t="inlineStr">
        <is>
          <t xml:space="preserve">Good</t>
        </is>
      </c>
    </row>
    <row r="784">
      <c r="A784" t="inlineStr">
        <is>
          <t xml:space="preserve">YAE-jht::real-estate::83156-112376936</t>
        </is>
      </c>
      <c r="B784" t="inlineStr">
        <is>
          <t xml:space="preserve">Piso en venta, Las Chapas-Alicate Playa en Las Chapas-El Rosario en Marbella</t>
        </is>
      </c>
      <c r="C784" t="inlineStr">
        <is>
          <t xml:space="preserve">Marbella</t>
        </is>
      </c>
      <c r="D784">
        <v>330000</v>
      </c>
      <c r="E784" t="inlineStr">
        <is>
          <t xml:space="preserve">55.00</t>
        </is>
      </c>
      <c r="F784">
        <v>6000</v>
      </c>
      <c r="G784">
        <f>IFERROR(INDEX(04_Area_Stats!$D$5:$D$999,MATCH(C784,04_Area_Stats!$A$5:$A$999,0)),"")</f>
      </c>
      <c r="H784">
        <f>IFERROR(ROUND(D784*(03_Assumptions!$B$7+03_Assumptions!$B$8),0),"")</f>
      </c>
      <c r="I784">
        <f>IFERROR(ROUND(E784*G784*03_Assumptions!$B$38-D784-H784,0),"")</f>
      </c>
      <c r="J784"/>
      <c r="K784">
        <f>IFERROR(D784+H784+IF(J784="",MAX(I784,0),J784),"")</f>
      </c>
      <c r="L784">
        <f>IFERROR(K784/E784,"")</f>
      </c>
      <c r="M784">
        <f>IFERROR(ROUND(E784*G784-K784,0),"")</f>
      </c>
      <c r="N784">
        <f>IFERROR(M784/K784,"")</f>
      </c>
      <c r="O784" t="inlineStr">
        <is>
          <t xml:space="preserve">FULL</t>
        </is>
      </c>
      <c r="P784"/>
      <c r="Q784"/>
      <c r="R784" t="inlineStr">
        <is>
          <t xml:space="preserve">1</t>
        </is>
      </c>
      <c r="S784" t="inlineStr">
        <is>
          <t xml:space="preserve">Y</t>
        </is>
      </c>
      <c r="T784" t="inlineStr">
        <is>
          <t xml:space="preserve">New build</t>
        </is>
      </c>
    </row>
    <row r="785">
      <c r="A785" t="inlineStr">
        <is>
          <t xml:space="preserve">HTC-30039000000540</t>
        </is>
      </c>
      <c r="B785" t="inlineStr">
        <is>
          <t xml:space="preserve">Estudio en Cuesta correa ur marbesa. Estudio con vistas panorámicas al mar a 400 m de la playa en las</t>
        </is>
      </c>
      <c r="C785" t="inlineStr">
        <is>
          <t xml:space="preserve">Marbella</t>
        </is>
      </c>
      <c r="D785">
        <v>269500</v>
      </c>
      <c r="E785" t="inlineStr">
        <is>
          <t xml:space="preserve">53.00</t>
        </is>
      </c>
      <c r="F785">
        <v>5084.9056603774</v>
      </c>
      <c r="G785">
        <f>IFERROR(INDEX(04_Area_Stats!$D$5:$D$999,MATCH(C785,04_Area_Stats!$A$5:$A$999,0)),"")</f>
      </c>
      <c r="H785">
        <f>IFERROR(ROUND(D785*(03_Assumptions!$B$7+03_Assumptions!$B$8),0),"")</f>
      </c>
      <c r="I785">
        <f>IFERROR(ROUND(E785*G785*03_Assumptions!$B$38-D785-H785,0),"")</f>
      </c>
      <c r="J785"/>
      <c r="K785">
        <f>IFERROR(D785+H785+IF(J785="",MAX(I785,0),J785),"")</f>
      </c>
      <c r="L785">
        <f>IFERROR(K785/E785,"")</f>
      </c>
      <c r="M785">
        <f>IFERROR(ROUND(E785*G785-K785,0),"")</f>
      </c>
      <c r="N785">
        <f>IFERROR(M785/K785,"")</f>
      </c>
      <c r="O785"/>
      <c r="P785"/>
      <c r="Q785"/>
      <c r="R785"/>
      <c r="S785"/>
      <c r="T785"/>
    </row>
    <row r="786">
      <c r="A786" t="inlineStr">
        <is>
          <t xml:space="preserve">HTC-59216000000026</t>
        </is>
      </c>
      <c r="B786" t="inlineStr">
        <is>
          <t xml:space="preserve">Apartamento en Los Pacos. Los pacos 1d</t>
        </is>
      </c>
      <c r="C786" t="inlineStr">
        <is>
          <t xml:space="preserve">Fuengirola</t>
        </is>
      </c>
      <c r="D786">
        <v>300000</v>
      </c>
      <c r="E786" t="inlineStr">
        <is>
          <t xml:space="preserve">57.00</t>
        </is>
      </c>
      <c r="F786">
        <v>5263.1578947368</v>
      </c>
      <c r="G786">
        <f>IFERROR(INDEX(04_Area_Stats!$D$5:$D$999,MATCH(C786,04_Area_Stats!$A$5:$A$999,0)),"")</f>
      </c>
      <c r="H786">
        <f>IFERROR(ROUND(D786*(03_Assumptions!$B$7+03_Assumptions!$B$8),0),"")</f>
      </c>
      <c r="I786">
        <f>IFERROR(ROUND(E786*G786*03_Assumptions!$B$38-D786-H786,0),"")</f>
      </c>
      <c r="J786"/>
      <c r="K786">
        <f>IFERROR(D786+H786+IF(J786="",MAX(I786,0),J786),"")</f>
      </c>
      <c r="L786">
        <f>IFERROR(K786/E786,"")</f>
      </c>
      <c r="M786">
        <f>IFERROR(ROUND(E786*G786-K786,0),"")</f>
      </c>
      <c r="N786">
        <f>IFERROR(M786/K786,"")</f>
      </c>
      <c r="O786"/>
      <c r="P786"/>
      <c r="Q786"/>
      <c r="R786"/>
      <c r="S786"/>
      <c r="T786"/>
    </row>
    <row r="787">
      <c r="A787" t="inlineStr">
        <is>
          <t xml:space="preserve">HTC-59216000000006</t>
        </is>
      </c>
      <c r="B787" t="inlineStr">
        <is>
          <t xml:space="preserve">Apartamento en Los Pacos. Los pacos 1d</t>
        </is>
      </c>
      <c r="C787" t="inlineStr">
        <is>
          <t xml:space="preserve">Fuengirola</t>
        </is>
      </c>
      <c r="D787">
        <v>300000</v>
      </c>
      <c r="E787" t="inlineStr">
        <is>
          <t xml:space="preserve">57.00</t>
        </is>
      </c>
      <c r="F787">
        <v>5263.1578947368</v>
      </c>
      <c r="G787">
        <f>IFERROR(INDEX(04_Area_Stats!$D$5:$D$999,MATCH(C787,04_Area_Stats!$A$5:$A$999,0)),"")</f>
      </c>
      <c r="H787">
        <f>IFERROR(ROUND(D787*(03_Assumptions!$B$7+03_Assumptions!$B$8),0),"")</f>
      </c>
      <c r="I787">
        <f>IFERROR(ROUND(E787*G787*03_Assumptions!$B$38-D787-H787,0),"")</f>
      </c>
      <c r="J787"/>
      <c r="K787">
        <f>IFERROR(D787+H787+IF(J787="",MAX(I787,0),J787),"")</f>
      </c>
      <c r="L787">
        <f>IFERROR(K787/E787,"")</f>
      </c>
      <c r="M787">
        <f>IFERROR(ROUND(E787*G787-K787,0),"")</f>
      </c>
      <c r="N787">
        <f>IFERROR(M787/K787,"")</f>
      </c>
      <c r="O787"/>
      <c r="P787"/>
      <c r="Q787"/>
      <c r="R787"/>
      <c r="S787"/>
      <c r="T787"/>
    </row>
    <row r="788">
      <c r="A788" t="inlineStr">
        <is>
          <t xml:space="preserve">HTC-24716000006011</t>
        </is>
      </c>
      <c r="B788" t="inlineStr">
        <is>
          <t xml:space="preserve">Ático Calle san francisco #planta 1 #planta 1 #planta. Apartamento dúplex casco antiguo de marbella</t>
        </is>
      </c>
      <c r="C788" t="inlineStr">
        <is>
          <t xml:space="preserve">Marbella</t>
        </is>
      </c>
      <c r="D788">
        <v>398000</v>
      </c>
      <c r="E788" t="inlineStr">
        <is>
          <t xml:space="preserve">52.00</t>
        </is>
      </c>
      <c r="F788">
        <v>7653.8461538462</v>
      </c>
      <c r="G788">
        <f>IFERROR(INDEX(04_Area_Stats!$D$5:$D$999,MATCH(C788,04_Area_Stats!$A$5:$A$999,0)),"")</f>
      </c>
      <c r="H788">
        <f>IFERROR(ROUND(D788*(03_Assumptions!$B$7+03_Assumptions!$B$8),0),"")</f>
      </c>
      <c r="I788">
        <f>IFERROR(ROUND(E788*G788*03_Assumptions!$B$38-D788-H788,0),"")</f>
      </c>
      <c r="J788"/>
      <c r="K788">
        <f>IFERROR(D788+H788+IF(J788="",MAX(I788,0),J788),"")</f>
      </c>
      <c r="L788">
        <f>IFERROR(K788/E788,"")</f>
      </c>
      <c r="M788">
        <f>IFERROR(ROUND(E788*G788-K788,0),"")</f>
      </c>
      <c r="N788">
        <f>IFERROR(M788/K788,"")</f>
      </c>
      <c r="O788"/>
      <c r="P788"/>
      <c r="Q788"/>
      <c r="R788" t="inlineStr">
        <is>
          <t xml:space="preserve">1</t>
        </is>
      </c>
      <c r="S788"/>
      <c r="T788"/>
    </row>
    <row r="789">
      <c r="A789" t="inlineStr">
        <is>
          <t xml:space="preserve">YAE-jht::real-estate::78588-112388463</t>
        </is>
      </c>
      <c r="B789" t="inlineStr">
        <is>
          <t xml:space="preserve">Estudio en venta, Romana Playa en Elviria-Cabopino en Marbella</t>
        </is>
      </c>
      <c r="C789" t="inlineStr">
        <is>
          <t xml:space="preserve">Marbella</t>
        </is>
      </c>
      <c r="D789">
        <v>279000</v>
      </c>
      <c r="E789" t="inlineStr">
        <is>
          <t xml:space="preserve">52.00</t>
        </is>
      </c>
      <c r="F789">
        <v>5365.3846153846</v>
      </c>
      <c r="G789">
        <f>IFERROR(INDEX(04_Area_Stats!$D$5:$D$999,MATCH(C789,04_Area_Stats!$A$5:$A$999,0)),"")</f>
      </c>
      <c r="H789">
        <f>IFERROR(ROUND(D789*(03_Assumptions!$B$7+03_Assumptions!$B$8),0),"")</f>
      </c>
      <c r="I789">
        <f>IFERROR(ROUND(E789*G789*03_Assumptions!$B$38-D789-H789,0),"")</f>
      </c>
      <c r="J789"/>
      <c r="K789">
        <f>IFERROR(D789+H789+IF(J789="",MAX(I789,0),J789),"")</f>
      </c>
      <c r="L789">
        <f>IFERROR(K789/E789,"")</f>
      </c>
      <c r="M789">
        <f>IFERROR(ROUND(E789*G789-K789,0),"")</f>
      </c>
      <c r="N789">
        <f>IFERROR(M789/K789,"")</f>
      </c>
      <c r="O789"/>
      <c r="P789"/>
      <c r="Q789"/>
      <c r="R789"/>
      <c r="S789"/>
      <c r="T789" t="inlineStr">
        <is>
          <t xml:space="preserve">Good</t>
        </is>
      </c>
    </row>
    <row r="790">
      <c r="A790" t="inlineStr">
        <is>
          <t xml:space="preserve">HTC-55419000000300</t>
        </is>
      </c>
      <c r="B790" t="inlineStr">
        <is>
          <t xml:space="preserve">Piso en Centro ciudad</t>
        </is>
      </c>
      <c r="C790" t="inlineStr">
        <is>
          <t xml:space="preserve">Fuengirola</t>
        </is>
      </c>
      <c r="D790">
        <v>258750</v>
      </c>
      <c r="E790" t="inlineStr">
        <is>
          <t xml:space="preserve">56.00</t>
        </is>
      </c>
      <c r="F790">
        <v>4620.5357142857</v>
      </c>
      <c r="G790">
        <f>IFERROR(INDEX(04_Area_Stats!$D$5:$D$999,MATCH(C790,04_Area_Stats!$A$5:$A$999,0)),"")</f>
      </c>
      <c r="H790">
        <f>IFERROR(ROUND(D790*(03_Assumptions!$B$7+03_Assumptions!$B$8),0),"")</f>
      </c>
      <c r="I790">
        <f>IFERROR(ROUND(E790*G790*03_Assumptions!$B$38-D790-H790,0),"")</f>
      </c>
      <c r="J790"/>
      <c r="K790">
        <f>IFERROR(D790+H790+IF(J790="",MAX(I790,0),J790),"")</f>
      </c>
      <c r="L790">
        <f>IFERROR(K790/E790,"")</f>
      </c>
      <c r="M790">
        <f>IFERROR(ROUND(E790*G790-K790,0),"")</f>
      </c>
      <c r="N790">
        <f>IFERROR(M790/K790,"")</f>
      </c>
      <c r="O790"/>
      <c r="P790"/>
      <c r="Q790"/>
      <c r="R790"/>
      <c r="S790"/>
      <c r="T790"/>
    </row>
    <row r="791">
      <c r="A791" t="inlineStr">
        <is>
          <t xml:space="preserve">HTC-23979000001278</t>
        </is>
      </c>
      <c r="B791" t="inlineStr">
        <is>
          <t xml:space="preserve">Piso en Puerto Banús. Excelente oportunidad de inversión en una de las zonas más deman</t>
        </is>
      </c>
      <c r="C791" t="inlineStr">
        <is>
          <t xml:space="preserve">Marbella</t>
        </is>
      </c>
      <c r="D791">
        <v>260000</v>
      </c>
      <c r="E791" t="inlineStr">
        <is>
          <t xml:space="preserve">50.00</t>
        </is>
      </c>
      <c r="F791">
        <v>5200</v>
      </c>
      <c r="G791">
        <f>IFERROR(INDEX(04_Area_Stats!$D$5:$D$999,MATCH(C791,04_Area_Stats!$A$5:$A$999,0)),"")</f>
      </c>
      <c r="H791">
        <f>IFERROR(ROUND(D791*(03_Assumptions!$B$7+03_Assumptions!$B$8),0),"")</f>
      </c>
      <c r="I791">
        <f>IFERROR(ROUND(E791*G791*03_Assumptions!$B$38-D791-H791,0),"")</f>
      </c>
      <c r="J791"/>
      <c r="K791">
        <f>IFERROR(D791+H791+IF(J791="",MAX(I791,0),J791),"")</f>
      </c>
      <c r="L791">
        <f>IFERROR(K791/E791,"")</f>
      </c>
      <c r="M791">
        <f>IFERROR(ROUND(E791*G791-K791,0),"")</f>
      </c>
      <c r="N791">
        <f>IFERROR(M791/K791,"")</f>
      </c>
      <c r="O791"/>
      <c r="P791"/>
      <c r="Q791"/>
      <c r="R791"/>
      <c r="S791"/>
      <c r="T791"/>
    </row>
    <row r="792">
      <c r="A792" t="inlineStr">
        <is>
          <t xml:space="preserve">HTC-53746000000080</t>
        </is>
      </c>
      <c r="B792" t="inlineStr">
        <is>
          <t xml:space="preserve">Piso en Rodeo Alto - Guadaiza - La Campana. Piso en venta en marbella</t>
        </is>
      </c>
      <c r="C792" t="inlineStr">
        <is>
          <t xml:space="preserve">Marbella</t>
        </is>
      </c>
      <c r="D792">
        <v>205000</v>
      </c>
      <c r="E792" t="inlineStr">
        <is>
          <t xml:space="preserve">50.00</t>
        </is>
      </c>
      <c r="F792">
        <v>4100</v>
      </c>
      <c r="G792">
        <f>IFERROR(INDEX(04_Area_Stats!$D$5:$D$999,MATCH(C792,04_Area_Stats!$A$5:$A$999,0)),"")</f>
      </c>
      <c r="H792">
        <f>IFERROR(ROUND(D792*(03_Assumptions!$B$7+03_Assumptions!$B$8),0),"")</f>
      </c>
      <c r="I792">
        <f>IFERROR(ROUND(E792*G792*03_Assumptions!$B$38-D792-H792,0),"")</f>
      </c>
      <c r="J792"/>
      <c r="K792">
        <f>IFERROR(D792+H792+IF(J792="",MAX(I792,0),J792),"")</f>
      </c>
      <c r="L792">
        <f>IFERROR(K792/E792,"")</f>
      </c>
      <c r="M792">
        <f>IFERROR(ROUND(E792*G792-K792,0),"")</f>
      </c>
      <c r="N792">
        <f>IFERROR(M792/K792,"")</f>
      </c>
      <c r="O792"/>
      <c r="P792"/>
      <c r="Q792"/>
      <c r="R792"/>
      <c r="S792"/>
      <c r="T792"/>
    </row>
    <row r="793">
      <c r="A793" t="inlineStr">
        <is>
          <t xml:space="preserve">YAE-jht::real-estate::41307-112378088</t>
        </is>
      </c>
      <c r="B793" t="inlineStr">
        <is>
          <t xml:space="preserve">Piso en venta, Nueva Andalucía en Nueva Andalucía en Marbella</t>
        </is>
      </c>
      <c r="C793" t="inlineStr">
        <is>
          <t xml:space="preserve">Marbella</t>
        </is>
      </c>
      <c r="D793">
        <v>298000</v>
      </c>
      <c r="E793" t="inlineStr">
        <is>
          <t xml:space="preserve">50.00</t>
        </is>
      </c>
      <c r="F793">
        <v>5960</v>
      </c>
      <c r="G793">
        <f>IFERROR(INDEX(04_Area_Stats!$D$5:$D$999,MATCH(C793,04_Area_Stats!$A$5:$A$999,0)),"")</f>
      </c>
      <c r="H793">
        <f>IFERROR(ROUND(D793*(03_Assumptions!$B$7+03_Assumptions!$B$8),0),"")</f>
      </c>
      <c r="I793">
        <f>IFERROR(ROUND(E793*G793*03_Assumptions!$B$38-D793-H793,0),"")</f>
      </c>
      <c r="J793"/>
      <c r="K793">
        <f>IFERROR(D793+H793+IF(J793="",MAX(I793,0),J793),"")</f>
      </c>
      <c r="L793">
        <f>IFERROR(K793/E793,"")</f>
      </c>
      <c r="M793">
        <f>IFERROR(ROUND(E793*G793-K793,0),"")</f>
      </c>
      <c r="N793">
        <f>IFERROR(M793/K793,"")</f>
      </c>
      <c r="O793"/>
      <c r="P793"/>
      <c r="Q793"/>
      <c r="R793"/>
      <c r="S793"/>
      <c r="T793" t="inlineStr">
        <is>
          <t xml:space="preserve">Good</t>
        </is>
      </c>
    </row>
    <row r="794">
      <c r="A794" t="inlineStr">
        <is>
          <t xml:space="preserve">YAE-jht::real-estate::67819-112357363</t>
        </is>
      </c>
      <c r="B794" t="inlineStr">
        <is>
          <t xml:space="preserve">Piso en venta, Rodeo Alto-Guadaiza-La Campana en Nueva Andalucía en Marbella</t>
        </is>
      </c>
      <c r="C794" t="inlineStr">
        <is>
          <t xml:space="preserve">Marbella</t>
        </is>
      </c>
      <c r="D794">
        <v>205000</v>
      </c>
      <c r="E794" t="inlineStr">
        <is>
          <t xml:space="preserve">50.00</t>
        </is>
      </c>
      <c r="F794">
        <v>4100</v>
      </c>
      <c r="G794">
        <f>IFERROR(INDEX(04_Area_Stats!$D$5:$D$999,MATCH(C794,04_Area_Stats!$A$5:$A$999,0)),"")</f>
      </c>
      <c r="H794">
        <f>IFERROR(ROUND(D794*(03_Assumptions!$B$7+03_Assumptions!$B$8),0),"")</f>
      </c>
      <c r="I794">
        <f>IFERROR(ROUND(E794*G794*03_Assumptions!$B$38-D794-H794,0),"")</f>
      </c>
      <c r="J794"/>
      <c r="K794">
        <f>IFERROR(D794+H794+IF(J794="",MAX(I794,0),J794),"")</f>
      </c>
      <c r="L794">
        <f>IFERROR(K794/E794,"")</f>
      </c>
      <c r="M794">
        <f>IFERROR(ROUND(E794*G794-K794,0),"")</f>
      </c>
      <c r="N794">
        <f>IFERROR(M794/K794,"")</f>
      </c>
      <c r="O794"/>
      <c r="P794"/>
      <c r="Q794"/>
      <c r="R794" t="inlineStr">
        <is>
          <t xml:space="preserve">2</t>
        </is>
      </c>
      <c r="S794"/>
      <c r="T794"/>
    </row>
    <row r="795">
      <c r="A795" t="inlineStr">
        <is>
          <t xml:space="preserve">YAE-jht::real-estate::70283-112392810</t>
        </is>
      </c>
      <c r="B795" t="inlineStr">
        <is>
          <t xml:space="preserve">Piso en venta, Romana Playa en Elviria-Cabopino en Marbella</t>
        </is>
      </c>
      <c r="C795" t="inlineStr">
        <is>
          <t xml:space="preserve">Marbella</t>
        </is>
      </c>
      <c r="D795">
        <v>337000</v>
      </c>
      <c r="E795" t="inlineStr">
        <is>
          <t xml:space="preserve">50.00</t>
        </is>
      </c>
      <c r="F795">
        <v>6740</v>
      </c>
      <c r="G795">
        <f>IFERROR(INDEX(04_Area_Stats!$D$5:$D$999,MATCH(C795,04_Area_Stats!$A$5:$A$999,0)),"")</f>
      </c>
      <c r="H795">
        <f>IFERROR(ROUND(D795*(03_Assumptions!$B$7+03_Assumptions!$B$8),0),"")</f>
      </c>
      <c r="I795">
        <f>IFERROR(ROUND(E795*G795*03_Assumptions!$B$38-D795-H795,0),"")</f>
      </c>
      <c r="J795"/>
      <c r="K795">
        <f>IFERROR(D795+H795+IF(J795="",MAX(I795,0),J795),"")</f>
      </c>
      <c r="L795">
        <f>IFERROR(K795/E795,"")</f>
      </c>
      <c r="M795">
        <f>IFERROR(ROUND(E795*G795-K795,0),"")</f>
      </c>
      <c r="N795">
        <f>IFERROR(M795/K795,"")</f>
      </c>
      <c r="O795"/>
      <c r="P795"/>
      <c r="Q795"/>
      <c r="R795"/>
      <c r="S795"/>
      <c r="T795"/>
    </row>
    <row r="796">
      <c r="A796" t="inlineStr">
        <is>
          <t xml:space="preserve">YAE-jht::real-estate::42243-112376114</t>
        </is>
      </c>
      <c r="B796" t="inlineStr">
        <is>
          <t xml:space="preserve">Piso en venta, Casco Antiguo en Marbella Pueblo en Marbella</t>
        </is>
      </c>
      <c r="C796" t="inlineStr">
        <is>
          <t xml:space="preserve">Marbella</t>
        </is>
      </c>
      <c r="D796">
        <v>400000</v>
      </c>
      <c r="E796" t="inlineStr">
        <is>
          <t xml:space="preserve">50.00</t>
        </is>
      </c>
      <c r="F796">
        <v>8000</v>
      </c>
      <c r="G796">
        <f>IFERROR(INDEX(04_Area_Stats!$D$5:$D$999,MATCH(C796,04_Area_Stats!$A$5:$A$999,0)),"")</f>
      </c>
      <c r="H796">
        <f>IFERROR(ROUND(D796*(03_Assumptions!$B$7+03_Assumptions!$B$8),0),"")</f>
      </c>
      <c r="I796">
        <f>IFERROR(ROUND(E796*G796*03_Assumptions!$B$38-D796-H796,0),"")</f>
      </c>
      <c r="J796"/>
      <c r="K796">
        <f>IFERROR(D796+H796+IF(J796="",MAX(I796,0),J796),"")</f>
      </c>
      <c r="L796">
        <f>IFERROR(K796/E796,"")</f>
      </c>
      <c r="M796">
        <f>IFERROR(ROUND(E796*G796-K796,0),"")</f>
      </c>
      <c r="N796">
        <f>IFERROR(M796/K796,"")</f>
      </c>
      <c r="O796"/>
      <c r="P796"/>
      <c r="Q796"/>
      <c r="R796"/>
      <c r="S796"/>
      <c r="T796"/>
    </row>
    <row r="797">
      <c r="A797" t="inlineStr">
        <is>
          <t xml:space="preserve">FTC-20741907</t>
        </is>
      </c>
      <c r="B797" t="inlineStr">
        <is>
          <t xml:space="preserve">Obra Nueva  · Planta baja en Calle Skandia, 4, Los Boliches</t>
        </is>
      </c>
      <c r="C797" t="inlineStr">
        <is>
          <t xml:space="preserve">Fuengirola</t>
        </is>
      </c>
      <c r="D797">
        <v>284000</v>
      </c>
      <c r="E797" t="inlineStr">
        <is>
          <t xml:space="preserve">53.00</t>
        </is>
      </c>
      <c r="F797">
        <v>5358.4905660377</v>
      </c>
      <c r="G797">
        <f>IFERROR(INDEX(04_Area_Stats!$D$5:$D$999,MATCH(C797,04_Area_Stats!$A$5:$A$999,0)),"")</f>
      </c>
      <c r="H797">
        <f>IFERROR(ROUND(D797*(03_Assumptions!$B$7+03_Assumptions!$B$8),0),"")</f>
      </c>
      <c r="I797">
        <f>IFERROR(ROUND(E797*G797*03_Assumptions!$B$38-D797-H797,0),"")</f>
      </c>
      <c r="J797"/>
      <c r="K797">
        <f>IFERROR(D797+H797+IF(J797="",MAX(I797,0),J797),"")</f>
      </c>
      <c r="L797">
        <f>IFERROR(K797/E797,"")</f>
      </c>
      <c r="M797">
        <f>IFERROR(ROUND(E797*G797-K797,0),"")</f>
      </c>
      <c r="N797">
        <f>IFERROR(M797/K797,"")</f>
      </c>
      <c r="O797"/>
      <c r="P797"/>
      <c r="Q797"/>
      <c r="R797"/>
      <c r="S797" t="inlineStr">
        <is>
          <t xml:space="preserve">Y</t>
        </is>
      </c>
      <c r="T797"/>
    </row>
    <row r="798">
      <c r="A798" t="inlineStr">
        <is>
          <t xml:space="preserve">IDL-112395861</t>
        </is>
      </c>
      <c r="B798" t="inlineStr">
        <is>
          <t xml:space="preserve">Flat / apartment in Centro Ciudad, Fuengirola</t>
        </is>
      </c>
      <c r="C798" t="inlineStr">
        <is>
          <t xml:space="preserve">Fuengirola</t>
        </is>
      </c>
      <c r="D798">
        <v>407495</v>
      </c>
      <c r="E798" t="inlineStr">
        <is>
          <t xml:space="preserve">52.00</t>
        </is>
      </c>
      <c r="F798">
        <v>7836.4423076923</v>
      </c>
      <c r="G798">
        <f>IFERROR(INDEX(04_Area_Stats!$D$5:$D$999,MATCH(C798,04_Area_Stats!$A$5:$A$999,0)),"")</f>
      </c>
      <c r="H798">
        <f>IFERROR(ROUND(D798*(03_Assumptions!$B$7+03_Assumptions!$B$8),0),"")</f>
      </c>
      <c r="I798">
        <f>IFERROR(ROUND(E798*G798*03_Assumptions!$B$38-D798-H798,0),"")</f>
      </c>
      <c r="J798"/>
      <c r="K798">
        <f>IFERROR(D798+H798+IF(J798="",MAX(I798,0),J798),"")</f>
      </c>
      <c r="L798">
        <f>IFERROR(K798/E798,"")</f>
      </c>
      <c r="M798">
        <f>IFERROR(ROUND(E798*G798-K798,0),"")</f>
      </c>
      <c r="N798">
        <f>IFERROR(M798/K798,"")</f>
      </c>
      <c r="O798"/>
      <c r="P798"/>
      <c r="Q798"/>
      <c r="R798" t="inlineStr">
        <is>
          <t xml:space="preserve">5</t>
        </is>
      </c>
      <c r="S798" t="inlineStr">
        <is>
          <t xml:space="preserve">Y</t>
        </is>
      </c>
      <c r="T798"/>
    </row>
    <row r="799">
      <c r="A799" t="inlineStr">
        <is>
          <t xml:space="preserve">FTC-190404391</t>
        </is>
      </c>
      <c r="B799" t="inlineStr">
        <is>
          <t xml:space="preserve">Ático en Avenida José Manuel Vallés, 32. 9B, 32, Los Jardines de Marbella - La Ermita</t>
        </is>
      </c>
      <c r="C799" t="inlineStr">
        <is>
          <t xml:space="preserve">Marbella</t>
        </is>
      </c>
      <c r="D799">
        <v>255000</v>
      </c>
      <c r="E799" t="inlineStr">
        <is>
          <t xml:space="preserve">47.00</t>
        </is>
      </c>
      <c r="F799">
        <v>5425.5319148936</v>
      </c>
      <c r="G799">
        <f>IFERROR(INDEX(04_Area_Stats!$D$5:$D$999,MATCH(C799,04_Area_Stats!$A$5:$A$999,0)),"")</f>
      </c>
      <c r="H799">
        <f>IFERROR(ROUND(D799*(03_Assumptions!$B$7+03_Assumptions!$B$8),0),"")</f>
      </c>
      <c r="I799">
        <f>IFERROR(ROUND(E799*G799*03_Assumptions!$B$38-D799-H799,0),"")</f>
      </c>
      <c r="J799"/>
      <c r="K799">
        <f>IFERROR(D799+H799+IF(J799="",MAX(I799,0),J799),"")</f>
      </c>
      <c r="L799">
        <f>IFERROR(K799/E799,"")</f>
      </c>
      <c r="M799">
        <f>IFERROR(ROUND(E799*G799-K799,0),"")</f>
      </c>
      <c r="N799">
        <f>IFERROR(M799/K799,"")</f>
      </c>
      <c r="O799"/>
      <c r="P799"/>
      <c r="Q799"/>
      <c r="R799"/>
      <c r="S799" t="inlineStr">
        <is>
          <t xml:space="preserve">Y</t>
        </is>
      </c>
      <c r="T799"/>
    </row>
    <row r="800">
      <c r="A800" t="inlineStr">
        <is>
          <t xml:space="preserve">HTC-48378000000902</t>
        </is>
      </c>
      <c r="B800" t="inlineStr">
        <is>
          <t xml:space="preserve">Ático en Avenida josé manuel vallés, 32. 9b 32. Gran oportunidad! cuatro apartamentos estudio y de 1 dormitorio,</t>
        </is>
      </c>
      <c r="C800" t="inlineStr">
        <is>
          <t xml:space="preserve">Marbella</t>
        </is>
      </c>
      <c r="D800">
        <v>255000</v>
      </c>
      <c r="E800" t="inlineStr">
        <is>
          <t xml:space="preserve">47.00</t>
        </is>
      </c>
      <c r="F800">
        <v>5425.5319148936</v>
      </c>
      <c r="G800">
        <f>IFERROR(INDEX(04_Area_Stats!$D$5:$D$999,MATCH(C800,04_Area_Stats!$A$5:$A$999,0)),"")</f>
      </c>
      <c r="H800">
        <f>IFERROR(ROUND(D800*(03_Assumptions!$B$7+03_Assumptions!$B$8),0),"")</f>
      </c>
      <c r="I800">
        <f>IFERROR(ROUND(E800*G800*03_Assumptions!$B$38-D800-H800,0),"")</f>
      </c>
      <c r="J800"/>
      <c r="K800">
        <f>IFERROR(D800+H800+IF(J800="",MAX(I800,0),J800),"")</f>
      </c>
      <c r="L800">
        <f>IFERROR(K800/E800,"")</f>
      </c>
      <c r="M800">
        <f>IFERROR(ROUND(E800*G800-K800,0),"")</f>
      </c>
      <c r="N800">
        <f>IFERROR(M800/K800,"")</f>
      </c>
      <c r="O800"/>
      <c r="P800"/>
      <c r="Q800"/>
      <c r="R800"/>
      <c r="S800"/>
      <c r="T800"/>
    </row>
    <row r="801">
      <c r="A801" t="inlineStr">
        <is>
          <t xml:space="preserve">HTC-22723000001860</t>
        </is>
      </c>
      <c r="B801" t="inlineStr">
        <is>
          <t xml:space="preserve">Dúplex en Marbesa. Luminoso dúplex en esquina con licencia turística carib playa,</t>
        </is>
      </c>
      <c r="C801" t="inlineStr">
        <is>
          <t xml:space="preserve">Marbella</t>
        </is>
      </c>
      <c r="D801">
        <v>250000</v>
      </c>
      <c r="E801" t="inlineStr">
        <is>
          <t xml:space="preserve">46.00</t>
        </is>
      </c>
      <c r="F801">
        <v>5434.7826086957</v>
      </c>
      <c r="G801">
        <f>IFERROR(INDEX(04_Area_Stats!$D$5:$D$999,MATCH(C801,04_Area_Stats!$A$5:$A$999,0)),"")</f>
      </c>
      <c r="H801">
        <f>IFERROR(ROUND(D801*(03_Assumptions!$B$7+03_Assumptions!$B$8),0),"")</f>
      </c>
      <c r="I801">
        <f>IFERROR(ROUND(E801*G801*03_Assumptions!$B$38-D801-H801,0),"")</f>
      </c>
      <c r="J801"/>
      <c r="K801">
        <f>IFERROR(D801+H801+IF(J801="",MAX(I801,0),J801),"")</f>
      </c>
      <c r="L801">
        <f>IFERROR(K801/E801,"")</f>
      </c>
      <c r="M801">
        <f>IFERROR(ROUND(E801*G801-K801,0),"")</f>
      </c>
      <c r="N801">
        <f>IFERROR(M801/K801,"")</f>
      </c>
      <c r="O801"/>
      <c r="P801"/>
      <c r="Q801"/>
      <c r="R801"/>
      <c r="S801"/>
      <c r="T801"/>
    </row>
    <row r="802">
      <c r="A802" t="inlineStr">
        <is>
          <t xml:space="preserve">HTC-24410000002706</t>
        </is>
      </c>
      <c r="B802" t="inlineStr">
        <is>
          <t xml:space="preserve">Dúplex en Calle del faísán 131</t>
        </is>
      </c>
      <c r="C802" t="inlineStr">
        <is>
          <t xml:space="preserve">Marbella</t>
        </is>
      </c>
      <c r="D802">
        <v>244500</v>
      </c>
      <c r="E802" t="inlineStr">
        <is>
          <t xml:space="preserve">46.00</t>
        </is>
      </c>
      <c r="F802">
        <v>5315.2173913043</v>
      </c>
      <c r="G802">
        <f>IFERROR(INDEX(04_Area_Stats!$D$5:$D$999,MATCH(C802,04_Area_Stats!$A$5:$A$999,0)),"")</f>
      </c>
      <c r="H802">
        <f>IFERROR(ROUND(D802*(03_Assumptions!$B$7+03_Assumptions!$B$8),0),"")</f>
      </c>
      <c r="I802">
        <f>IFERROR(ROUND(E802*G802*03_Assumptions!$B$38-D802-H802,0),"")</f>
      </c>
      <c r="J802"/>
      <c r="K802">
        <f>IFERROR(D802+H802+IF(J802="",MAX(I802,0),J802),"")</f>
      </c>
      <c r="L802">
        <f>IFERROR(K802/E802,"")</f>
      </c>
      <c r="M802">
        <f>IFERROR(ROUND(E802*G802-K802,0),"")</f>
      </c>
      <c r="N802">
        <f>IFERROR(M802/K802,"")</f>
      </c>
      <c r="O802"/>
      <c r="P802"/>
      <c r="Q802"/>
      <c r="R802"/>
      <c r="S802"/>
      <c r="T802"/>
    </row>
    <row r="803">
      <c r="A803" t="inlineStr">
        <is>
          <t xml:space="preserve">HTC-56784000000449</t>
        </is>
      </c>
      <c r="B803" t="inlineStr">
        <is>
          <t xml:space="preserve">Planta baja en Valdeolletas - Las Cancelas - Xarblanca. Piso de 1 dormitorio en avenida las palmeras</t>
        </is>
      </c>
      <c r="C803" t="inlineStr">
        <is>
          <t xml:space="preserve">Marbella</t>
        </is>
      </c>
      <c r="D803">
        <v>201500</v>
      </c>
      <c r="E803" t="inlineStr">
        <is>
          <t xml:space="preserve">46.00</t>
        </is>
      </c>
      <c r="F803">
        <v>4380.4347826087</v>
      </c>
      <c r="G803">
        <f>IFERROR(INDEX(04_Area_Stats!$D$5:$D$999,MATCH(C803,04_Area_Stats!$A$5:$A$999,0)),"")</f>
      </c>
      <c r="H803">
        <f>IFERROR(ROUND(D803*(03_Assumptions!$B$7+03_Assumptions!$B$8),0),"")</f>
      </c>
      <c r="I803">
        <f>IFERROR(ROUND(E803*G803*03_Assumptions!$B$38-D803-H803,0),"")</f>
      </c>
      <c r="J803"/>
      <c r="K803">
        <f>IFERROR(D803+H803+IF(J803="",MAX(I803,0),J803),"")</f>
      </c>
      <c r="L803">
        <f>IFERROR(K803/E803,"")</f>
      </c>
      <c r="M803">
        <f>IFERROR(ROUND(E803*G803-K803,0),"")</f>
      </c>
      <c r="N803">
        <f>IFERROR(M803/K803,"")</f>
      </c>
      <c r="O803"/>
      <c r="P803"/>
      <c r="Q803"/>
      <c r="R803" t="inlineStr">
        <is>
          <t xml:space="preserve">0</t>
        </is>
      </c>
      <c r="S803"/>
      <c r="T803"/>
    </row>
    <row r="804">
      <c r="A804" t="inlineStr">
        <is>
          <t xml:space="preserve">HTC-49302000000052</t>
        </is>
      </c>
      <c r="B804" t="inlineStr">
        <is>
          <t xml:space="preserve">Ático en Divina Pastora. Ático con vistas panorámicas en el corazón de marbella</t>
        </is>
      </c>
      <c r="C804" t="inlineStr">
        <is>
          <t xml:space="preserve">Marbella</t>
        </is>
      </c>
      <c r="D804">
        <v>220000</v>
      </c>
      <c r="E804" t="inlineStr">
        <is>
          <t xml:space="preserve">46.00</t>
        </is>
      </c>
      <c r="F804">
        <v>4782.6086956522</v>
      </c>
      <c r="G804">
        <f>IFERROR(INDEX(04_Area_Stats!$D$5:$D$999,MATCH(C804,04_Area_Stats!$A$5:$A$999,0)),"")</f>
      </c>
      <c r="H804">
        <f>IFERROR(ROUND(D804*(03_Assumptions!$B$7+03_Assumptions!$B$8),0),"")</f>
      </c>
      <c r="I804">
        <f>IFERROR(ROUND(E804*G804*03_Assumptions!$B$38-D804-H804,0),"")</f>
      </c>
      <c r="J804"/>
      <c r="K804">
        <f>IFERROR(D804+H804+IF(J804="",MAX(I804,0),J804),"")</f>
      </c>
      <c r="L804">
        <f>IFERROR(K804/E804,"")</f>
      </c>
      <c r="M804">
        <f>IFERROR(ROUND(E804*G804-K804,0),"")</f>
      </c>
      <c r="N804">
        <f>IFERROR(M804/K804,"")</f>
      </c>
      <c r="O804"/>
      <c r="P804"/>
      <c r="Q804"/>
      <c r="R804"/>
      <c r="S804"/>
      <c r="T804"/>
    </row>
    <row r="805">
      <c r="A805" t="inlineStr">
        <is>
          <t xml:space="preserve">YAE-jht::real-estate::69466-112379200</t>
        </is>
      </c>
      <c r="B805" t="inlineStr">
        <is>
          <t xml:space="preserve">Piso en venta, Las Lomas de Río Verde en Nagüeles-Milla de Oro en Marbella</t>
        </is>
      </c>
      <c r="C805" t="inlineStr">
        <is>
          <t xml:space="preserve">Marbella</t>
        </is>
      </c>
      <c r="D805">
        <v>405000</v>
      </c>
      <c r="E805" t="inlineStr">
        <is>
          <t xml:space="preserve">46.00</t>
        </is>
      </c>
      <c r="F805">
        <v>8804.347826087</v>
      </c>
      <c r="G805">
        <f>IFERROR(INDEX(04_Area_Stats!$D$5:$D$999,MATCH(C805,04_Area_Stats!$A$5:$A$999,0)),"")</f>
      </c>
      <c r="H805">
        <f>IFERROR(ROUND(D805*(03_Assumptions!$B$7+03_Assumptions!$B$8),0),"")</f>
      </c>
      <c r="I805">
        <f>IFERROR(ROUND(E805*G805*03_Assumptions!$B$38-D805-H805,0),"")</f>
      </c>
      <c r="J805"/>
      <c r="K805">
        <f>IFERROR(D805+H805+IF(J805="",MAX(I805,0),J805),"")</f>
      </c>
      <c r="L805">
        <f>IFERROR(K805/E805,"")</f>
      </c>
      <c r="M805">
        <f>IFERROR(ROUND(E805*G805-K805,0),"")</f>
      </c>
      <c r="N805">
        <f>IFERROR(M805/K805,"")</f>
      </c>
      <c r="O805"/>
      <c r="P805"/>
      <c r="Q805"/>
      <c r="R805"/>
      <c r="S805" t="inlineStr">
        <is>
          <t xml:space="preserve">Y</t>
        </is>
      </c>
      <c r="T805" t="inlineStr">
        <is>
          <t xml:space="preserve">Renovated</t>
        </is>
      </c>
    </row>
    <row r="806">
      <c r="A806" t="inlineStr">
        <is>
          <t xml:space="preserve">YAE-jht::real-estate::42987-112347481</t>
        </is>
      </c>
      <c r="B806" t="inlineStr">
        <is>
          <t xml:space="preserve">Piso en venta, Las Lomas de Río Verde en Nagüeles-Milla de Oro en Marbella</t>
        </is>
      </c>
      <c r="C806" t="inlineStr">
        <is>
          <t xml:space="preserve">Marbella</t>
        </is>
      </c>
      <c r="D806">
        <v>405000</v>
      </c>
      <c r="E806" t="inlineStr">
        <is>
          <t xml:space="preserve">46.00</t>
        </is>
      </c>
      <c r="F806">
        <v>8804.347826087</v>
      </c>
      <c r="G806">
        <f>IFERROR(INDEX(04_Area_Stats!$D$5:$D$999,MATCH(C806,04_Area_Stats!$A$5:$A$999,0)),"")</f>
      </c>
      <c r="H806">
        <f>IFERROR(ROUND(D806*(03_Assumptions!$B$7+03_Assumptions!$B$8),0),"")</f>
      </c>
      <c r="I806">
        <f>IFERROR(ROUND(E806*G806*03_Assumptions!$B$38-D806-H806,0),"")</f>
      </c>
      <c r="J806"/>
      <c r="K806">
        <f>IFERROR(D806+H806+IF(J806="",MAX(I806,0),J806),"")</f>
      </c>
      <c r="L806">
        <f>IFERROR(K806/E806,"")</f>
      </c>
      <c r="M806">
        <f>IFERROR(ROUND(E806*G806-K806,0),"")</f>
      </c>
      <c r="N806">
        <f>IFERROR(M806/K806,"")</f>
      </c>
      <c r="O806"/>
      <c r="P806"/>
      <c r="Q806"/>
      <c r="R806"/>
      <c r="S806"/>
      <c r="T806" t="inlineStr">
        <is>
          <t xml:space="preserve">Good</t>
        </is>
      </c>
    </row>
    <row r="807">
      <c r="A807" t="inlineStr">
        <is>
          <t xml:space="preserve">YAE-jht::real-estate::45522-112370314</t>
        </is>
      </c>
      <c r="B807" t="inlineStr">
        <is>
          <t xml:space="preserve">Piso en venta en avenida Las Palmeras, Huerta Belón-Calvario en Marbella Pueblo en Marbella</t>
        </is>
      </c>
      <c r="C807" t="inlineStr">
        <is>
          <t xml:space="preserve">Marbella</t>
        </is>
      </c>
      <c r="D807">
        <v>349000</v>
      </c>
      <c r="E807" t="inlineStr">
        <is>
          <t xml:space="preserve">45.00</t>
        </is>
      </c>
      <c r="F807">
        <v>7755.5555555556</v>
      </c>
      <c r="G807">
        <f>IFERROR(INDEX(04_Area_Stats!$D$5:$D$999,MATCH(C807,04_Area_Stats!$A$5:$A$999,0)),"")</f>
      </c>
      <c r="H807">
        <f>IFERROR(ROUND(D807*(03_Assumptions!$B$7+03_Assumptions!$B$8),0),"")</f>
      </c>
      <c r="I807">
        <f>IFERROR(ROUND(E807*G807*03_Assumptions!$B$38-D807-H807,0),"")</f>
      </c>
      <c r="J807"/>
      <c r="K807">
        <f>IFERROR(D807+H807+IF(J807="",MAX(I807,0),J807),"")</f>
      </c>
      <c r="L807">
        <f>IFERROR(K807/E807,"")</f>
      </c>
      <c r="M807">
        <f>IFERROR(ROUND(E807*G807-K807,0),"")</f>
      </c>
      <c r="N807">
        <f>IFERROR(M807/K807,"")</f>
      </c>
      <c r="O807"/>
      <c r="P807"/>
      <c r="Q807"/>
      <c r="R807"/>
      <c r="S807"/>
      <c r="T807" t="inlineStr">
        <is>
          <t xml:space="preserve">Renovated</t>
        </is>
      </c>
    </row>
    <row r="808">
      <c r="A808" t="inlineStr">
        <is>
          <t xml:space="preserve">IDL-112388400</t>
        </is>
      </c>
      <c r="B808" t="inlineStr">
        <is>
          <t xml:space="preserve">Flat / apartment in Calle Alberto Morgenstern, Zona Sohail, Fuengirola</t>
        </is>
      </c>
      <c r="C808" t="inlineStr">
        <is>
          <t xml:space="preserve">Fuengirola</t>
        </is>
      </c>
      <c r="D808">
        <v>359000</v>
      </c>
      <c r="E808" t="inlineStr">
        <is>
          <t xml:space="preserve">49.00</t>
        </is>
      </c>
      <c r="F808">
        <v>7326.5306122449</v>
      </c>
      <c r="G808">
        <f>IFERROR(INDEX(04_Area_Stats!$D$5:$D$999,MATCH(C808,04_Area_Stats!$A$5:$A$999,0)),"")</f>
      </c>
      <c r="H808">
        <f>IFERROR(ROUND(D808*(03_Assumptions!$B$7+03_Assumptions!$B$8),0),"")</f>
      </c>
      <c r="I808">
        <f>IFERROR(ROUND(E808*G808*03_Assumptions!$B$38-D808-H808,0),"")</f>
      </c>
      <c r="J808"/>
      <c r="K808">
        <f>IFERROR(D808+H808+IF(J808="",MAX(I808,0),J808),"")</f>
      </c>
      <c r="L808">
        <f>IFERROR(K808/E808,"")</f>
      </c>
      <c r="M808">
        <f>IFERROR(ROUND(E808*G808-K808,0),"")</f>
      </c>
      <c r="N808">
        <f>IFERROR(M808/K808,"")</f>
      </c>
      <c r="O808"/>
      <c r="P808"/>
      <c r="Q808"/>
      <c r="R808" t="inlineStr">
        <is>
          <t xml:space="preserve">4</t>
        </is>
      </c>
      <c r="S808" t="inlineStr">
        <is>
          <t xml:space="preserve">Y</t>
        </is>
      </c>
      <c r="T808"/>
    </row>
    <row r="809">
      <c r="A809" t="inlineStr">
        <is>
          <t xml:space="preserve">IDL-112393661</t>
        </is>
      </c>
      <c r="B809" t="inlineStr">
        <is>
          <t xml:space="preserve">Flat / apartment in Avenida Fuengirola, Las Gaviotas, Fuengirola</t>
        </is>
      </c>
      <c r="C809" t="inlineStr">
        <is>
          <t xml:space="preserve">Fuengirola</t>
        </is>
      </c>
      <c r="D809">
        <v>359000</v>
      </c>
      <c r="E809" t="inlineStr">
        <is>
          <t xml:space="preserve">49.00</t>
        </is>
      </c>
      <c r="F809">
        <v>7326.5306122449</v>
      </c>
      <c r="G809">
        <f>IFERROR(INDEX(04_Area_Stats!$D$5:$D$999,MATCH(C809,04_Area_Stats!$A$5:$A$999,0)),"")</f>
      </c>
      <c r="H809">
        <f>IFERROR(ROUND(D809*(03_Assumptions!$B$7+03_Assumptions!$B$8),0),"")</f>
      </c>
      <c r="I809">
        <f>IFERROR(ROUND(E809*G809*03_Assumptions!$B$38-D809-H809,0),"")</f>
      </c>
      <c r="J809"/>
      <c r="K809">
        <f>IFERROR(D809+H809+IF(J809="",MAX(I809,0),J809),"")</f>
      </c>
      <c r="L809">
        <f>IFERROR(K809/E809,"")</f>
      </c>
      <c r="M809">
        <f>IFERROR(ROUND(E809*G809-K809,0),"")</f>
      </c>
      <c r="N809">
        <f>IFERROR(M809/K809,"")</f>
      </c>
      <c r="O809"/>
      <c r="P809"/>
      <c r="Q809"/>
      <c r="R809"/>
      <c r="S809" t="inlineStr">
        <is>
          <t xml:space="preserve">Y</t>
        </is>
      </c>
      <c r="T809"/>
    </row>
    <row r="810">
      <c r="A810" t="inlineStr">
        <is>
          <t xml:space="preserve">IDL-112390452</t>
        </is>
      </c>
      <c r="B810" t="inlineStr">
        <is>
          <t xml:space="preserve">Flat / apartment in Los Boliches, Fuengirola</t>
        </is>
      </c>
      <c r="C810" t="inlineStr">
        <is>
          <t xml:space="preserve">Fuengirola</t>
        </is>
      </c>
      <c r="D810">
        <v>245000</v>
      </c>
      <c r="E810" t="inlineStr">
        <is>
          <t xml:space="preserve">45.00</t>
        </is>
      </c>
      <c r="F810">
        <v>5444.4444444444</v>
      </c>
      <c r="G810">
        <f>IFERROR(INDEX(04_Area_Stats!$D$5:$D$999,MATCH(C810,04_Area_Stats!$A$5:$A$999,0)),"")</f>
      </c>
      <c r="H810">
        <f>IFERROR(ROUND(D810*(03_Assumptions!$B$7+03_Assumptions!$B$8),0),"")</f>
      </c>
      <c r="I810">
        <f>IFERROR(ROUND(E810*G810*03_Assumptions!$B$38-D810-H810,0),"")</f>
      </c>
      <c r="J810"/>
      <c r="K810">
        <f>IFERROR(D810+H810+IF(J810="",MAX(I810,0),J810),"")</f>
      </c>
      <c r="L810">
        <f>IFERROR(K810/E810,"")</f>
      </c>
      <c r="M810">
        <f>IFERROR(ROUND(E810*G810-K810,0),"")</f>
      </c>
      <c r="N810">
        <f>IFERROR(M810/K810,"")</f>
      </c>
      <c r="O810"/>
      <c r="P810"/>
      <c r="Q810"/>
      <c r="R810" t="inlineStr">
        <is>
          <t xml:space="preserve">4</t>
        </is>
      </c>
      <c r="S810" t="inlineStr">
        <is>
          <t xml:space="preserve">N</t>
        </is>
      </c>
      <c r="T810"/>
    </row>
    <row r="811">
      <c r="A811" t="inlineStr">
        <is>
          <t xml:space="preserve">YAE-jht::real-estate::42393-112366146</t>
        </is>
      </c>
      <c r="B811" t="inlineStr">
        <is>
          <t xml:space="preserve">Piso en venta, Real de Zaragoza en Elviria-Cabopino en Marbella</t>
        </is>
      </c>
      <c r="C811" t="inlineStr">
        <is>
          <t xml:space="preserve">Marbella</t>
        </is>
      </c>
      <c r="D811">
        <v>255000</v>
      </c>
      <c r="E811" t="inlineStr">
        <is>
          <t xml:space="preserve">41.00</t>
        </is>
      </c>
      <c r="F811">
        <v>6219.512195122</v>
      </c>
      <c r="G811">
        <f>IFERROR(INDEX(04_Area_Stats!$D$5:$D$999,MATCH(C811,04_Area_Stats!$A$5:$A$999,0)),"")</f>
      </c>
      <c r="H811">
        <f>IFERROR(ROUND(D811*(03_Assumptions!$B$7+03_Assumptions!$B$8),0),"")</f>
      </c>
      <c r="I811">
        <f>IFERROR(ROUND(E811*G811*03_Assumptions!$B$38-D811-H811,0),"")</f>
      </c>
      <c r="J811"/>
      <c r="K811">
        <f>IFERROR(D811+H811+IF(J811="",MAX(I811,0),J811),"")</f>
      </c>
      <c r="L811">
        <f>IFERROR(K811/E811,"")</f>
      </c>
      <c r="M811">
        <f>IFERROR(ROUND(E811*G811-K811,0),"")</f>
      </c>
      <c r="N811">
        <f>IFERROR(M811/K811,"")</f>
      </c>
      <c r="O811"/>
      <c r="P811"/>
      <c r="Q811"/>
      <c r="R811"/>
      <c r="S811"/>
      <c r="T811" t="inlineStr">
        <is>
          <t xml:space="preserve">Good</t>
        </is>
      </c>
    </row>
    <row r="812">
      <c r="A812" t="inlineStr">
        <is>
          <t xml:space="preserve">IDL-106783268</t>
        </is>
      </c>
      <c r="B812" t="inlineStr">
        <is>
          <t xml:space="preserve">Flat / apartment in Calle del Capitan, Zona Puerto Deportivo, Fuengirola</t>
        </is>
      </c>
      <c r="C812" t="inlineStr">
        <is>
          <t xml:space="preserve">Fuengirola</t>
        </is>
      </c>
      <c r="D812">
        <v>210000</v>
      </c>
      <c r="E812" t="inlineStr">
        <is>
          <t xml:space="preserve">41.00</t>
        </is>
      </c>
      <c r="F812">
        <v>5121.9512195122</v>
      </c>
      <c r="G812">
        <f>IFERROR(INDEX(04_Area_Stats!$D$5:$D$999,MATCH(C812,04_Area_Stats!$A$5:$A$999,0)),"")</f>
      </c>
      <c r="H812">
        <f>IFERROR(ROUND(D812*(03_Assumptions!$B$7+03_Assumptions!$B$8),0),"")</f>
      </c>
      <c r="I812">
        <f>IFERROR(ROUND(E812*G812*03_Assumptions!$B$38-D812-H812,0),"")</f>
      </c>
      <c r="J812"/>
      <c r="K812">
        <f>IFERROR(D812+H812+IF(J812="",MAX(I812,0),J812),"")</f>
      </c>
      <c r="L812">
        <f>IFERROR(K812/E812,"")</f>
      </c>
      <c r="M812">
        <f>IFERROR(ROUND(E812*G812-K812,0),"")</f>
      </c>
      <c r="N812">
        <f>IFERROR(M812/K812,"")</f>
      </c>
      <c r="O812"/>
      <c r="P812"/>
      <c r="Q812"/>
      <c r="R812" t="inlineStr">
        <is>
          <t xml:space="preserve">2</t>
        </is>
      </c>
      <c r="S812" t="inlineStr">
        <is>
          <t xml:space="preserve">Y</t>
        </is>
      </c>
      <c r="T812" t="inlineStr">
        <is>
          <t xml:space="preserve">Good</t>
        </is>
      </c>
    </row>
    <row r="813">
      <c r="A813" t="inlineStr">
        <is>
          <t xml:space="preserve">HTC-23150000001224</t>
        </is>
      </c>
      <c r="B813" t="inlineStr">
        <is>
          <t xml:space="preserve">Piso en Del limonar-las chapas 150. Estudio en el rosario</t>
        </is>
      </c>
      <c r="C813" t="inlineStr">
        <is>
          <t xml:space="preserve">Marbella</t>
        </is>
      </c>
      <c r="D813">
        <v>275000</v>
      </c>
      <c r="E813" t="inlineStr">
        <is>
          <t xml:space="preserve">35.00</t>
        </is>
      </c>
      <c r="F813">
        <v>7857.1428571429</v>
      </c>
      <c r="G813">
        <f>IFERROR(INDEX(04_Area_Stats!$D$5:$D$999,MATCH(C813,04_Area_Stats!$A$5:$A$999,0)),"")</f>
      </c>
      <c r="H813">
        <f>IFERROR(ROUND(D813*(03_Assumptions!$B$7+03_Assumptions!$B$8),0),"")</f>
      </c>
      <c r="I813">
        <f>IFERROR(ROUND(E813*G813*03_Assumptions!$B$38-D813-H813,0),"")</f>
      </c>
      <c r="J813"/>
      <c r="K813">
        <f>IFERROR(D813+H813+IF(J813="",MAX(I813,0),J813),"")</f>
      </c>
      <c r="L813">
        <f>IFERROR(K813/E813,"")</f>
      </c>
      <c r="M813">
        <f>IFERROR(ROUND(E813*G813-K813,0),"")</f>
      </c>
      <c r="N813">
        <f>IFERROR(M813/K813,"")</f>
      </c>
      <c r="O813"/>
      <c r="P813"/>
      <c r="Q813"/>
      <c r="R813" t="inlineStr">
        <is>
          <t xml:space="preserve">0</t>
        </is>
      </c>
      <c r="S813"/>
      <c r="T813"/>
    </row>
    <row r="814">
      <c r="A814" t="inlineStr">
        <is>
          <t xml:space="preserve">HTC-25384000000353</t>
        </is>
      </c>
      <c r="B814" t="inlineStr">
        <is>
          <t xml:space="preserve">Estudio en Avenida del limonar 150d. Estudio en residencial con piscina lado playa de el rosario</t>
        </is>
      </c>
      <c r="C814" t="inlineStr">
        <is>
          <t xml:space="preserve">Marbella</t>
        </is>
      </c>
      <c r="D814">
        <v>199500</v>
      </c>
      <c r="E814" t="inlineStr">
        <is>
          <t xml:space="preserve">34.00</t>
        </is>
      </c>
      <c r="F814">
        <v>5867.6470588235</v>
      </c>
      <c r="G814">
        <f>IFERROR(INDEX(04_Area_Stats!$D$5:$D$999,MATCH(C814,04_Area_Stats!$A$5:$A$999,0)),"")</f>
      </c>
      <c r="H814">
        <f>IFERROR(ROUND(D814*(03_Assumptions!$B$7+03_Assumptions!$B$8),0),"")</f>
      </c>
      <c r="I814">
        <f>IFERROR(ROUND(E814*G814*03_Assumptions!$B$38-D814-H814,0),"")</f>
      </c>
      <c r="J814"/>
      <c r="K814">
        <f>IFERROR(D814+H814+IF(J814="",MAX(I814,0),J814),"")</f>
      </c>
      <c r="L814">
        <f>IFERROR(K814/E814,"")</f>
      </c>
      <c r="M814">
        <f>IFERROR(ROUND(E814*G814-K814,0),"")</f>
      </c>
      <c r="N814">
        <f>IFERROR(M814/K814,"")</f>
      </c>
      <c r="O814"/>
      <c r="P814"/>
      <c r="Q814"/>
      <c r="R814" t="inlineStr">
        <is>
          <t xml:space="preserve">0</t>
        </is>
      </c>
      <c r="S814"/>
      <c r="T814"/>
    </row>
    <row r="815">
      <c r="A815" t="inlineStr">
        <is>
          <t xml:space="preserve">HTC-28239000000873</t>
        </is>
      </c>
      <c r="B815" t="inlineStr">
        <is>
          <t xml:space="preserve">Estudio en Prado del 14</t>
        </is>
      </c>
      <c r="C815" t="inlineStr">
        <is>
          <t xml:space="preserve">Marbella</t>
        </is>
      </c>
      <c r="D815">
        <v>185000</v>
      </c>
      <c r="E815" t="inlineStr">
        <is>
          <t xml:space="preserve">32.00</t>
        </is>
      </c>
      <c r="F815">
        <v>5781.25</v>
      </c>
      <c r="G815">
        <f>IFERROR(INDEX(04_Area_Stats!$D$5:$D$999,MATCH(C815,04_Area_Stats!$A$5:$A$999,0)),"")</f>
      </c>
      <c r="H815">
        <f>IFERROR(ROUND(D815*(03_Assumptions!$B$7+03_Assumptions!$B$8),0),"")</f>
      </c>
      <c r="I815">
        <f>IFERROR(ROUND(E815*G815*03_Assumptions!$B$38-D815-H815,0),"")</f>
      </c>
      <c r="J815"/>
      <c r="K815">
        <f>IFERROR(D815+H815+IF(J815="",MAX(I815,0),J815),"")</f>
      </c>
      <c r="L815">
        <f>IFERROR(K815/E815,"")</f>
      </c>
      <c r="M815">
        <f>IFERROR(ROUND(E815*G815-K815,0),"")</f>
      </c>
      <c r="N815">
        <f>IFERROR(M815/K815,"")</f>
      </c>
      <c r="O815"/>
      <c r="P815"/>
      <c r="Q815"/>
      <c r="R815"/>
      <c r="S815"/>
      <c r="T815"/>
    </row>
    <row r="816">
      <c r="A816" t="inlineStr">
        <is>
          <t xml:space="preserve">YAE-jht::real-estate::49718-112397990</t>
        </is>
      </c>
      <c r="B816" t="inlineStr">
        <is>
          <t xml:space="preserve">Estudio en venta en calle Camilo Jose Cela, Playa de la Fontanilla en Marbella Pueblo en Marbella</t>
        </is>
      </c>
      <c r="C816" t="inlineStr">
        <is>
          <t xml:space="preserve">Marbella</t>
        </is>
      </c>
      <c r="D816">
        <v>360000</v>
      </c>
      <c r="E816" t="inlineStr">
        <is>
          <t xml:space="preserve">31.00</t>
        </is>
      </c>
      <c r="F816">
        <v>11612.903225806</v>
      </c>
      <c r="G816">
        <f>IFERROR(INDEX(04_Area_Stats!$D$5:$D$999,MATCH(C816,04_Area_Stats!$A$5:$A$999,0)),"")</f>
      </c>
      <c r="H816">
        <f>IFERROR(ROUND(D816*(03_Assumptions!$B$7+03_Assumptions!$B$8),0),"")</f>
      </c>
      <c r="I816">
        <f>IFERROR(ROUND(E816*G816*03_Assumptions!$B$38-D816-H816,0),"")</f>
      </c>
      <c r="J816"/>
      <c r="K816">
        <f>IFERROR(D816+H816+IF(J816="",MAX(I816,0),J816),"")</f>
      </c>
      <c r="L816">
        <f>IFERROR(K816/E816,"")</f>
      </c>
      <c r="M816">
        <f>IFERROR(ROUND(E816*G816-K816,0),"")</f>
      </c>
      <c r="N816">
        <f>IFERROR(M816/K816,"")</f>
      </c>
      <c r="O816" t="inlineStr">
        <is>
          <t xml:space="preserve">COSMETIC</t>
        </is>
      </c>
      <c r="P816"/>
      <c r="Q816"/>
      <c r="R816"/>
      <c r="S816"/>
      <c r="T816" t="inlineStr">
        <is>
          <t xml:space="preserve">Renovated</t>
        </is>
      </c>
    </row>
    <row r="817">
      <c r="A817" t="inlineStr">
        <is>
          <t xml:space="preserve">YAE-jht::real-estate::74370-112384519</t>
        </is>
      </c>
      <c r="B817" t="inlineStr">
        <is>
          <t xml:space="preserve">Piso en venta en calle Camilo José Cela, Playa de la Fontanilla en Marbella Pueblo en Marbella</t>
        </is>
      </c>
      <c r="C817" t="inlineStr">
        <is>
          <t xml:space="preserve">Marbella</t>
        </is>
      </c>
      <c r="D817">
        <v>280000</v>
      </c>
      <c r="E817" t="inlineStr">
        <is>
          <t xml:space="preserve">31.00</t>
        </is>
      </c>
      <c r="F817">
        <v>9032.2580645161</v>
      </c>
      <c r="G817">
        <f>IFERROR(INDEX(04_Area_Stats!$D$5:$D$999,MATCH(C817,04_Area_Stats!$A$5:$A$999,0)),"")</f>
      </c>
      <c r="H817">
        <f>IFERROR(ROUND(D817*(03_Assumptions!$B$7+03_Assumptions!$B$8),0),"")</f>
      </c>
      <c r="I817">
        <f>IFERROR(ROUND(E817*G817*03_Assumptions!$B$38-D817-H817,0),"")</f>
      </c>
      <c r="J817"/>
      <c r="K817">
        <f>IFERROR(D817+H817+IF(J817="",MAX(I817,0),J817),"")</f>
      </c>
      <c r="L817">
        <f>IFERROR(K817/E817,"")</f>
      </c>
      <c r="M817">
        <f>IFERROR(ROUND(E817*G817-K817,0),"")</f>
      </c>
      <c r="N817">
        <f>IFERROR(M817/K817,"")</f>
      </c>
      <c r="O817" t="inlineStr">
        <is>
          <t xml:space="preserve">COSMETIC</t>
        </is>
      </c>
      <c r="P817"/>
      <c r="Q817"/>
      <c r="R817"/>
      <c r="S817"/>
      <c r="T817" t="inlineStr">
        <is>
          <t xml:space="preserve">Needs updating</t>
        </is>
      </c>
    </row>
    <row r="818">
      <c r="A818" t="inlineStr">
        <is>
          <t xml:space="preserve">IDL-112397990</t>
        </is>
      </c>
      <c r="B818" t="inlineStr">
        <is>
          <t xml:space="preserve">Studio in Camilo Jose Cela, 11, Playa de la Fontanilla, Marbella</t>
        </is>
      </c>
      <c r="C818" t="inlineStr">
        <is>
          <t xml:space="preserve">Marbella</t>
        </is>
      </c>
      <c r="D818">
        <v>360000</v>
      </c>
      <c r="E818" t="inlineStr">
        <is>
          <t xml:space="preserve">31.00</t>
        </is>
      </c>
      <c r="F818">
        <v>11612.903225806</v>
      </c>
      <c r="G818">
        <f>IFERROR(INDEX(04_Area_Stats!$D$5:$D$999,MATCH(C818,04_Area_Stats!$A$5:$A$999,0)),"")</f>
      </c>
      <c r="H818">
        <f>IFERROR(ROUND(D818*(03_Assumptions!$B$7+03_Assumptions!$B$8),0),"")</f>
      </c>
      <c r="I818">
        <f>IFERROR(ROUND(E818*G818*03_Assumptions!$B$38-D818-H818,0),"")</f>
      </c>
      <c r="J818"/>
      <c r="K818">
        <f>IFERROR(D818+H818+IF(J818="",MAX(I818,0),J818),"")</f>
      </c>
      <c r="L818">
        <f>IFERROR(K818/E818,"")</f>
      </c>
      <c r="M818">
        <f>IFERROR(ROUND(E818*G818-K818,0),"")</f>
      </c>
      <c r="N818">
        <f>IFERROR(M818/K818,"")</f>
      </c>
      <c r="O818"/>
      <c r="P818"/>
      <c r="Q818"/>
      <c r="R818" t="inlineStr">
        <is>
          <t xml:space="preserve">4</t>
        </is>
      </c>
      <c r="S818" t="inlineStr">
        <is>
          <t xml:space="preserve">Y</t>
        </is>
      </c>
      <c r="T818"/>
    </row>
    <row r="819">
      <c r="A819" t="inlineStr">
        <is>
          <t xml:space="preserve">IDL-112399153</t>
        </is>
      </c>
      <c r="B819" t="inlineStr">
        <is>
          <t xml:space="preserve">Studio in Calle Camilo José Cela, 6, Playa de la Fontanilla, Marbella</t>
        </is>
      </c>
      <c r="C819" t="inlineStr">
        <is>
          <t xml:space="preserve">Marbella</t>
        </is>
      </c>
      <c r="D819">
        <v>305000</v>
      </c>
      <c r="E819" t="inlineStr">
        <is>
          <t xml:space="preserve">31.00</t>
        </is>
      </c>
      <c r="F819">
        <v>9838.7096774194</v>
      </c>
      <c r="G819">
        <f>IFERROR(INDEX(04_Area_Stats!$D$5:$D$999,MATCH(C819,04_Area_Stats!$A$5:$A$999,0)),"")</f>
      </c>
      <c r="H819">
        <f>IFERROR(ROUND(D819*(03_Assumptions!$B$7+03_Assumptions!$B$8),0),"")</f>
      </c>
      <c r="I819">
        <f>IFERROR(ROUND(E819*G819*03_Assumptions!$B$38-D819-H819,0),"")</f>
      </c>
      <c r="J819"/>
      <c r="K819">
        <f>IFERROR(D819+H819+IF(J819="",MAX(I819,0),J819),"")</f>
      </c>
      <c r="L819">
        <f>IFERROR(K819/E819,"")</f>
      </c>
      <c r="M819">
        <f>IFERROR(ROUND(E819*G819-K819,0),"")</f>
      </c>
      <c r="N819">
        <f>IFERROR(M819/K819,"")</f>
      </c>
      <c r="O819" t="inlineStr">
        <is>
          <t xml:space="preserve">COSMETIC</t>
        </is>
      </c>
      <c r="P819"/>
      <c r="Q819"/>
      <c r="R819" t="inlineStr">
        <is>
          <t xml:space="preserve">1</t>
        </is>
      </c>
      <c r="S819" t="inlineStr">
        <is>
          <t xml:space="preserve">Y</t>
        </is>
      </c>
      <c r="T819"/>
    </row>
    <row r="820">
      <c r="A820" t="inlineStr">
        <is>
          <t xml:space="preserve">HTC-48594000000025</t>
        </is>
      </c>
      <c r="B820" t="inlineStr">
        <is>
          <t xml:space="preserve">Apartamento en Urbanización la judía 12. Estudio en nueva andalucía</t>
        </is>
      </c>
      <c r="C820" t="inlineStr">
        <is>
          <t xml:space="preserve">Marbella</t>
        </is>
      </c>
      <c r="D820">
        <v>185000</v>
      </c>
      <c r="E820" t="inlineStr">
        <is>
          <t xml:space="preserve">30.00</t>
        </is>
      </c>
      <c r="F820">
        <v>6166.6666666667</v>
      </c>
      <c r="G820">
        <f>IFERROR(INDEX(04_Area_Stats!$D$5:$D$999,MATCH(C820,04_Area_Stats!$A$5:$A$999,0)),"")</f>
      </c>
      <c r="H820">
        <f>IFERROR(ROUND(D820*(03_Assumptions!$B$7+03_Assumptions!$B$8),0),"")</f>
      </c>
      <c r="I820">
        <f>IFERROR(ROUND(E820*G820*03_Assumptions!$B$38-D820-H820,0),"")</f>
      </c>
      <c r="J820"/>
      <c r="K820">
        <f>IFERROR(D820+H820+IF(J820="",MAX(I820,0),J820),"")</f>
      </c>
      <c r="L820">
        <f>IFERROR(K820/E820,"")</f>
      </c>
      <c r="M820">
        <f>IFERROR(ROUND(E820*G820-K820,0),"")</f>
      </c>
      <c r="N820">
        <f>IFERROR(M820/K820,"")</f>
      </c>
      <c r="O820"/>
      <c r="P820"/>
      <c r="Q820"/>
      <c r="R820"/>
      <c r="S820"/>
      <c r="T820"/>
    </row>
    <row r="821">
      <c r="A821" t="inlineStr">
        <is>
          <t xml:space="preserve">PIS-61736325297_280500</t>
        </is>
      </c>
      <c r="B821" t="inlineStr">
        <is>
          <t xml:space="preserve">Piso en calle Tramontana</t>
        </is>
      </c>
      <c r="C821" t="inlineStr">
        <is>
          <t xml:space="preserve">Madrid</t>
        </is>
      </c>
      <c r="D821">
        <v>3000</v>
      </c>
      <c r="E821" t="inlineStr">
        <is>
          <t xml:space="preserve">190.00</t>
        </is>
      </c>
      <c r="F821">
        <v>15.789473684211</v>
      </c>
      <c r="G821">
        <f>IFERROR(INDEX(04_Area_Stats!$D$5:$D$999,MATCH(C821,04_Area_Stats!$A$5:$A$999,0)),"")</f>
      </c>
      <c r="H821">
        <f>IFERROR(ROUND(D821*(03_Assumptions!$B$7+03_Assumptions!$B$8),0),"")</f>
      </c>
      <c r="I821">
        <f>IFERROR(ROUND(E821*G821*03_Assumptions!$B$38-D821-H821,0),"")</f>
      </c>
      <c r="J821"/>
      <c r="K821">
        <f>IFERROR(D821+H821+IF(J821="",MAX(I821,0),J821),"")</f>
      </c>
      <c r="L821">
        <f>IFERROR(K821/E821,"")</f>
      </c>
      <c r="M821">
        <f>IFERROR(ROUND(E821*G821-K821,0),"")</f>
      </c>
      <c r="N821">
        <f>IFERROR(M821/K821,"")</f>
      </c>
      <c r="O821"/>
      <c r="P821"/>
      <c r="Q821"/>
      <c r="R821"/>
      <c r="S821"/>
      <c r="T821"/>
    </row>
    <row r="822">
      <c r="A822" t="inlineStr">
        <is>
          <t xml:space="preserve">PIS-65080609685_524671</t>
        </is>
      </c>
      <c r="B822" t="inlineStr">
        <is>
          <t xml:space="preserve">Piso en calle de Alcalá</t>
        </is>
      </c>
      <c r="C822" t="inlineStr">
        <is>
          <t xml:space="preserve">Madrid</t>
        </is>
      </c>
      <c r="D822">
        <v>8500</v>
      </c>
      <c r="E822" t="inlineStr">
        <is>
          <t xml:space="preserve">170.00</t>
        </is>
      </c>
      <c r="F822">
        <v>50</v>
      </c>
      <c r="G822">
        <f>IFERROR(INDEX(04_Area_Stats!$D$5:$D$999,MATCH(C822,04_Area_Stats!$A$5:$A$999,0)),"")</f>
      </c>
      <c r="H822">
        <f>IFERROR(ROUND(D822*(03_Assumptions!$B$7+03_Assumptions!$B$8),0),"")</f>
      </c>
      <c r="I822">
        <f>IFERROR(ROUND(E822*G822*03_Assumptions!$B$38-D822-H822,0),"")</f>
      </c>
      <c r="J822"/>
      <c r="K822">
        <f>IFERROR(D822+H822+IF(J822="",MAX(I822,0),J822),"")</f>
      </c>
      <c r="L822">
        <f>IFERROR(K822/E822,"")</f>
      </c>
      <c r="M822">
        <f>IFERROR(ROUND(E822*G822-K822,0),"")</f>
      </c>
      <c r="N822">
        <f>IFERROR(M822/K822,"")</f>
      </c>
      <c r="O822"/>
      <c r="P822"/>
      <c r="Q822"/>
      <c r="R822"/>
      <c r="S822"/>
      <c r="T822"/>
    </row>
    <row r="823">
      <c r="A823" t="inlineStr">
        <is>
          <t xml:space="preserve">IDL-112397641</t>
        </is>
      </c>
      <c r="B823" t="inlineStr">
        <is>
          <t xml:space="preserve">Flat / apartment in Calle de los Hermanos Machado, 12, Ventas, Madrid</t>
        </is>
      </c>
      <c r="C823" t="inlineStr">
        <is>
          <t xml:space="preserve">Madrid</t>
        </is>
      </c>
      <c r="D823">
        <v>2500</v>
      </c>
      <c r="E823" t="inlineStr">
        <is>
          <t xml:space="preserve">119.00</t>
        </is>
      </c>
      <c r="F823">
        <v>21.008403361345</v>
      </c>
      <c r="G823">
        <f>IFERROR(INDEX(04_Area_Stats!$D$5:$D$999,MATCH(C823,04_Area_Stats!$A$5:$A$999,0)),"")</f>
      </c>
      <c r="H823">
        <f>IFERROR(ROUND(D823*(03_Assumptions!$B$7+03_Assumptions!$B$8),0),"")</f>
      </c>
      <c r="I823">
        <f>IFERROR(ROUND(E823*G823*03_Assumptions!$B$38-D823-H823,0),"")</f>
      </c>
      <c r="J823"/>
      <c r="K823">
        <f>IFERROR(D823+H823+IF(J823="",MAX(I823,0),J823),"")</f>
      </c>
      <c r="L823">
        <f>IFERROR(K823/E823,"")</f>
      </c>
      <c r="M823">
        <f>IFERROR(ROUND(E823*G823-K823,0),"")</f>
      </c>
      <c r="N823">
        <f>IFERROR(M823/K823,"")</f>
      </c>
      <c r="O823"/>
      <c r="P823"/>
      <c r="Q823"/>
      <c r="R823"/>
      <c r="S823" t="inlineStr">
        <is>
          <t xml:space="preserve">N</t>
        </is>
      </c>
      <c r="T823" t="inlineStr">
        <is>
          <t xml:space="preserve">Good</t>
        </is>
      </c>
    </row>
    <row r="824">
      <c r="A824" t="inlineStr">
        <is>
          <t xml:space="preserve">IDL-112397684</t>
        </is>
      </c>
      <c r="B824" t="inlineStr">
        <is>
          <t xml:space="preserve">Flat / apartment in Calle de Quintana, Argüelles, Madrid</t>
        </is>
      </c>
      <c r="C824" t="inlineStr">
        <is>
          <t xml:space="preserve">Madrid</t>
        </is>
      </c>
      <c r="D824">
        <v>2800</v>
      </c>
      <c r="E824" t="inlineStr">
        <is>
          <t xml:space="preserve">114.00</t>
        </is>
      </c>
      <c r="F824">
        <v>24.561403508772</v>
      </c>
      <c r="G824">
        <f>IFERROR(INDEX(04_Area_Stats!$D$5:$D$999,MATCH(C824,04_Area_Stats!$A$5:$A$999,0)),"")</f>
      </c>
      <c r="H824">
        <f>IFERROR(ROUND(D824*(03_Assumptions!$B$7+03_Assumptions!$B$8),0),"")</f>
      </c>
      <c r="I824">
        <f>IFERROR(ROUND(E824*G824*03_Assumptions!$B$38-D824-H824,0),"")</f>
      </c>
      <c r="J824"/>
      <c r="K824">
        <f>IFERROR(D824+H824+IF(J824="",MAX(I824,0),J824),"")</f>
      </c>
      <c r="L824">
        <f>IFERROR(K824/E824,"")</f>
      </c>
      <c r="M824">
        <f>IFERROR(ROUND(E824*G824-K824,0),"")</f>
      </c>
      <c r="N824">
        <f>IFERROR(M824/K824,"")</f>
      </c>
      <c r="O824"/>
      <c r="P824"/>
      <c r="Q824"/>
      <c r="R824"/>
      <c r="S824" t="inlineStr">
        <is>
          <t xml:space="preserve">Y</t>
        </is>
      </c>
      <c r="T824" t="inlineStr">
        <is>
          <t xml:space="preserve">Good</t>
        </is>
      </c>
    </row>
    <row r="825">
      <c r="A825" t="inlineStr">
        <is>
          <t xml:space="preserve">PIS-20026385030_992099</t>
        </is>
      </c>
      <c r="B825" t="inlineStr">
        <is>
          <t xml:space="preserve">Piso en calle Mayor, 45</t>
        </is>
      </c>
      <c r="C825" t="inlineStr">
        <is>
          <t xml:space="preserve">Madrid</t>
        </is>
      </c>
      <c r="D825">
        <v>2550</v>
      </c>
      <c r="E825" t="inlineStr">
        <is>
          <t xml:space="preserve">107.00</t>
        </is>
      </c>
      <c r="F825">
        <v>23.831775700935</v>
      </c>
      <c r="G825">
        <f>IFERROR(INDEX(04_Area_Stats!$D$5:$D$999,MATCH(C825,04_Area_Stats!$A$5:$A$999,0)),"")</f>
      </c>
      <c r="H825">
        <f>IFERROR(ROUND(D825*(03_Assumptions!$B$7+03_Assumptions!$B$8),0),"")</f>
      </c>
      <c r="I825">
        <f>IFERROR(ROUND(E825*G825*03_Assumptions!$B$38-D825-H825,0),"")</f>
      </c>
      <c r="J825"/>
      <c r="K825">
        <f>IFERROR(D825+H825+IF(J825="",MAX(I825,0),J825),"")</f>
      </c>
      <c r="L825">
        <f>IFERROR(K825/E825,"")</f>
      </c>
      <c r="M825">
        <f>IFERROR(ROUND(E825*G825-K825,0),"")</f>
      </c>
      <c r="N825">
        <f>IFERROR(M825/K825,"")</f>
      </c>
      <c r="O825"/>
      <c r="P825"/>
      <c r="Q825"/>
      <c r="R825"/>
      <c r="S825"/>
      <c r="T825"/>
    </row>
    <row r="826">
      <c r="A826" t="inlineStr">
        <is>
          <t xml:space="preserve">IDL-112397557</t>
        </is>
      </c>
      <c r="B826" t="inlineStr">
        <is>
          <t xml:space="preserve">Flat / apartment in Plaza de San Miguel, 8, Palacio, Madrid</t>
        </is>
      </c>
      <c r="C826" t="inlineStr">
        <is>
          <t xml:space="preserve">Madrid</t>
        </is>
      </c>
      <c r="D826">
        <v>3100</v>
      </c>
      <c r="E826" t="inlineStr">
        <is>
          <t xml:space="preserve">90.00</t>
        </is>
      </c>
      <c r="F826">
        <v>34.444444444444</v>
      </c>
      <c r="G826">
        <f>IFERROR(INDEX(04_Area_Stats!$D$5:$D$999,MATCH(C826,04_Area_Stats!$A$5:$A$999,0)),"")</f>
      </c>
      <c r="H826">
        <f>IFERROR(ROUND(D826*(03_Assumptions!$B$7+03_Assumptions!$B$8),0),"")</f>
      </c>
      <c r="I826">
        <f>IFERROR(ROUND(E826*G826*03_Assumptions!$B$38-D826-H826,0),"")</f>
      </c>
      <c r="J826"/>
      <c r="K826">
        <f>IFERROR(D826+H826+IF(J826="",MAX(I826,0),J826),"")</f>
      </c>
      <c r="L826">
        <f>IFERROR(K826/E826,"")</f>
      </c>
      <c r="M826">
        <f>IFERROR(ROUND(E826*G826-K826,0),"")</f>
      </c>
      <c r="N826">
        <f>IFERROR(M826/K826,"")</f>
      </c>
      <c r="O826"/>
      <c r="P826"/>
      <c r="Q826"/>
      <c r="R826"/>
      <c r="S826" t="inlineStr">
        <is>
          <t xml:space="preserve">Y</t>
        </is>
      </c>
      <c r="T826" t="inlineStr">
        <is>
          <t xml:space="preserve">Good</t>
        </is>
      </c>
    </row>
    <row r="827">
      <c r="A827" t="inlineStr">
        <is>
          <t xml:space="preserve">FTC-190157183</t>
        </is>
      </c>
      <c r="B827" t="inlineStr">
        <is>
          <t xml:space="preserve">Piso con ascensor en Calle de Gaztambide, Gaztambide</t>
        </is>
      </c>
      <c r="C827" t="inlineStr">
        <is>
          <t xml:space="preserve">Madrid Capital</t>
        </is>
      </c>
      <c r="D827">
        <v>2700</v>
      </c>
      <c r="E827" t="inlineStr">
        <is>
          <t xml:space="preserve">115.00</t>
        </is>
      </c>
      <c r="F827">
        <v>23.478260869565</v>
      </c>
      <c r="G827">
        <f>IFERROR(INDEX(04_Area_Stats!$D$5:$D$999,MATCH(C827,04_Area_Stats!$A$5:$A$999,0)),"")</f>
      </c>
      <c r="H827">
        <f>IFERROR(ROUND(D827*(03_Assumptions!$B$7+03_Assumptions!$B$8),0),"")</f>
      </c>
      <c r="I827">
        <f>IFERROR(ROUND(E827*G827*03_Assumptions!$B$38-D827-H827,0),"")</f>
      </c>
      <c r="J827"/>
      <c r="K827">
        <f>IFERROR(D827+H827+IF(J827="",MAX(I827,0),J827),"")</f>
      </c>
      <c r="L827">
        <f>IFERROR(K827/E827,"")</f>
      </c>
      <c r="M827">
        <f>IFERROR(ROUND(E827*G827-K827,0),"")</f>
      </c>
      <c r="N827">
        <f>IFERROR(M827/K827,"")</f>
      </c>
      <c r="O827"/>
      <c r="P827"/>
      <c r="Q827"/>
      <c r="R827"/>
      <c r="S827" t="inlineStr">
        <is>
          <t xml:space="preserve">Y</t>
        </is>
      </c>
      <c r="T827"/>
    </row>
    <row r="828">
      <c r="A828" t="inlineStr">
        <is>
          <t xml:space="preserve">IDL-112397639</t>
        </is>
      </c>
      <c r="B828" t="inlineStr">
        <is>
          <t xml:space="preserve">Flat / apartment in Calle del Moscatelar, 34, Conde Orgaz-Piovera, Madrid</t>
        </is>
      </c>
      <c r="C828" t="inlineStr">
        <is>
          <t xml:space="preserve">Madrid</t>
        </is>
      </c>
      <c r="D828">
        <v>2700</v>
      </c>
      <c r="E828" t="inlineStr">
        <is>
          <t xml:space="preserve">87.00</t>
        </is>
      </c>
      <c r="F828">
        <v>31.034482758621</v>
      </c>
      <c r="G828">
        <f>IFERROR(INDEX(04_Area_Stats!$D$5:$D$999,MATCH(C828,04_Area_Stats!$A$5:$A$999,0)),"")</f>
      </c>
      <c r="H828">
        <f>IFERROR(ROUND(D828*(03_Assumptions!$B$7+03_Assumptions!$B$8),0),"")</f>
      </c>
      <c r="I828">
        <f>IFERROR(ROUND(E828*G828*03_Assumptions!$B$38-D828-H828,0),"")</f>
      </c>
      <c r="J828"/>
      <c r="K828">
        <f>IFERROR(D828+H828+IF(J828="",MAX(I828,0),J828),"")</f>
      </c>
      <c r="L828">
        <f>IFERROR(K828/E828,"")</f>
      </c>
      <c r="M828">
        <f>IFERROR(ROUND(E828*G828-K828,0),"")</f>
      </c>
      <c r="N828">
        <f>IFERROR(M828/K828,"")</f>
      </c>
      <c r="O828"/>
      <c r="P828"/>
      <c r="Q828"/>
      <c r="R828"/>
      <c r="S828" t="inlineStr">
        <is>
          <t xml:space="preserve">Y</t>
        </is>
      </c>
      <c r="T828" t="inlineStr">
        <is>
          <t xml:space="preserve">Good</t>
        </is>
      </c>
    </row>
    <row r="829">
      <c r="A829" t="inlineStr">
        <is>
          <t xml:space="preserve">PIS-65072508446_519513</t>
        </is>
      </c>
      <c r="B829" t="inlineStr">
        <is>
          <t xml:space="preserve">Piso en calle de Ponzano, 1</t>
        </is>
      </c>
      <c r="C829" t="inlineStr">
        <is>
          <t xml:space="preserve">Madrid</t>
        </is>
      </c>
      <c r="D829">
        <v>1750</v>
      </c>
      <c r="E829" t="inlineStr">
        <is>
          <t xml:space="preserve">85.00</t>
        </is>
      </c>
      <c r="F829">
        <v>20.588235294118</v>
      </c>
      <c r="G829">
        <f>IFERROR(INDEX(04_Area_Stats!$D$5:$D$999,MATCH(C829,04_Area_Stats!$A$5:$A$999,0)),"")</f>
      </c>
      <c r="H829">
        <f>IFERROR(ROUND(D829*(03_Assumptions!$B$7+03_Assumptions!$B$8),0),"")</f>
      </c>
      <c r="I829">
        <f>IFERROR(ROUND(E829*G829*03_Assumptions!$B$38-D829-H829,0),"")</f>
      </c>
      <c r="J829"/>
      <c r="K829">
        <f>IFERROR(D829+H829+IF(J829="",MAX(I829,0),J829),"")</f>
      </c>
      <c r="L829">
        <f>IFERROR(K829/E829,"")</f>
      </c>
      <c r="M829">
        <f>IFERROR(ROUND(E829*G829-K829,0),"")</f>
      </c>
      <c r="N829">
        <f>IFERROR(M829/K829,"")</f>
      </c>
      <c r="O829"/>
      <c r="P829"/>
      <c r="Q829"/>
      <c r="R829"/>
      <c r="S829"/>
      <c r="T829"/>
    </row>
    <row r="830">
      <c r="A830" t="inlineStr">
        <is>
          <t xml:space="preserve">IDL-112397582</t>
        </is>
      </c>
      <c r="B830" t="inlineStr">
        <is>
          <t xml:space="preserve">Flat / apartment in Paseo de la Castellana, 292, Castilla, Madrid</t>
        </is>
      </c>
      <c r="C830" t="inlineStr">
        <is>
          <t xml:space="preserve">Madrid</t>
        </is>
      </c>
      <c r="D830">
        <v>1800</v>
      </c>
      <c r="E830" t="inlineStr">
        <is>
          <t xml:space="preserve">85.00</t>
        </is>
      </c>
      <c r="F830">
        <v>21.176470588235</v>
      </c>
      <c r="G830">
        <f>IFERROR(INDEX(04_Area_Stats!$D$5:$D$999,MATCH(C830,04_Area_Stats!$A$5:$A$999,0)),"")</f>
      </c>
      <c r="H830">
        <f>IFERROR(ROUND(D830*(03_Assumptions!$B$7+03_Assumptions!$B$8),0),"")</f>
      </c>
      <c r="I830">
        <f>IFERROR(ROUND(E830*G830*03_Assumptions!$B$38-D830-H830,0),"")</f>
      </c>
      <c r="J830"/>
      <c r="K830">
        <f>IFERROR(D830+H830+IF(J830="",MAX(I830,0),J830),"")</f>
      </c>
      <c r="L830">
        <f>IFERROR(K830/E830,"")</f>
      </c>
      <c r="M830">
        <f>IFERROR(ROUND(E830*G830-K830,0),"")</f>
      </c>
      <c r="N830">
        <f>IFERROR(M830/K830,"")</f>
      </c>
      <c r="O830"/>
      <c r="P830"/>
      <c r="Q830"/>
      <c r="R830"/>
      <c r="S830" t="inlineStr">
        <is>
          <t xml:space="preserve">N</t>
        </is>
      </c>
      <c r="T830" t="inlineStr">
        <is>
          <t xml:space="preserve">Good</t>
        </is>
      </c>
    </row>
    <row r="831">
      <c r="A831" t="inlineStr">
        <is>
          <t xml:space="preserve">IDL-34871701</t>
        </is>
      </c>
      <c r="B831" t="inlineStr">
        <is>
          <t xml:space="preserve">Flat / apartment in Calle de Embajadores, 258, Legazpi, Madrid</t>
        </is>
      </c>
      <c r="C831" t="inlineStr">
        <is>
          <t xml:space="preserve">Madrid</t>
        </is>
      </c>
      <c r="D831">
        <v>1500</v>
      </c>
      <c r="E831" t="inlineStr">
        <is>
          <t xml:space="preserve">85.00</t>
        </is>
      </c>
      <c r="F831">
        <v>17.647058823529</v>
      </c>
      <c r="G831">
        <f>IFERROR(INDEX(04_Area_Stats!$D$5:$D$999,MATCH(C831,04_Area_Stats!$A$5:$A$999,0)),"")</f>
      </c>
      <c r="H831">
        <f>IFERROR(ROUND(D831*(03_Assumptions!$B$7+03_Assumptions!$B$8),0),"")</f>
      </c>
      <c r="I831">
        <f>IFERROR(ROUND(E831*G831*03_Assumptions!$B$38-D831-H831,0),"")</f>
      </c>
      <c r="J831"/>
      <c r="K831">
        <f>IFERROR(D831+H831+IF(J831="",MAX(I831,0),J831),"")</f>
      </c>
      <c r="L831">
        <f>IFERROR(K831/E831,"")</f>
      </c>
      <c r="M831">
        <f>IFERROR(ROUND(E831*G831-K831,0),"")</f>
      </c>
      <c r="N831">
        <f>IFERROR(M831/K831,"")</f>
      </c>
      <c r="O831"/>
      <c r="P831"/>
      <c r="Q831"/>
      <c r="R831"/>
      <c r="S831" t="inlineStr">
        <is>
          <t xml:space="preserve">Y</t>
        </is>
      </c>
      <c r="T831" t="inlineStr">
        <is>
          <t xml:space="preserve">Good</t>
        </is>
      </c>
    </row>
    <row r="832">
      <c r="A832" t="inlineStr">
        <is>
          <t xml:space="preserve">YAE-jht::real-estate::73238-112392671</t>
        </is>
      </c>
      <c r="B832" t="inlineStr">
        <is>
          <t xml:space="preserve">Piso en alquiler, Bernabéu - Hispanoamérica en Chamartín en Madrid</t>
        </is>
      </c>
      <c r="C832" t="inlineStr">
        <is>
          <t xml:space="preserve">Madrid</t>
        </is>
      </c>
      <c r="D832">
        <v>2490</v>
      </c>
      <c r="E832" t="inlineStr">
        <is>
          <t xml:space="preserve">82.00</t>
        </is>
      </c>
      <c r="F832">
        <v>30.365853658537</v>
      </c>
      <c r="G832">
        <f>IFERROR(INDEX(04_Area_Stats!$D$5:$D$999,MATCH(C832,04_Area_Stats!$A$5:$A$999,0)),"")</f>
      </c>
      <c r="H832">
        <f>IFERROR(ROUND(D832*(03_Assumptions!$B$7+03_Assumptions!$B$8),0),"")</f>
      </c>
      <c r="I832">
        <f>IFERROR(ROUND(E832*G832*03_Assumptions!$B$38-D832-H832,0),"")</f>
      </c>
      <c r="J832"/>
      <c r="K832">
        <f>IFERROR(D832+H832+IF(J832="",MAX(I832,0),J832),"")</f>
      </c>
      <c r="L832">
        <f>IFERROR(K832/E832,"")</f>
      </c>
      <c r="M832">
        <f>IFERROR(ROUND(E832*G832-K832,0),"")</f>
      </c>
      <c r="N832">
        <f>IFERROR(M832/K832,"")</f>
      </c>
      <c r="O832" t="inlineStr">
        <is>
          <t xml:space="preserve">COSMETIC</t>
        </is>
      </c>
      <c r="P832"/>
      <c r="Q832"/>
      <c r="R832" t="inlineStr">
        <is>
          <t xml:space="preserve">high floor</t>
        </is>
      </c>
      <c r="S832"/>
      <c r="T832" t="inlineStr">
        <is>
          <t xml:space="preserve">Renovated</t>
        </is>
      </c>
    </row>
    <row r="833">
      <c r="A833" t="inlineStr">
        <is>
          <t xml:space="preserve">IDL-112397357</t>
        </is>
      </c>
      <c r="B833" t="inlineStr">
        <is>
          <t xml:space="preserve">Flat / apartment in Calle de Matilde Landa, Ventilla-Almenara, Madrid</t>
        </is>
      </c>
      <c r="C833" t="inlineStr">
        <is>
          <t xml:space="preserve">Madrid</t>
        </is>
      </c>
      <c r="D833">
        <v>1800</v>
      </c>
      <c r="E833" t="inlineStr">
        <is>
          <t xml:space="preserve">78.00</t>
        </is>
      </c>
      <c r="F833">
        <v>23.076923076923</v>
      </c>
      <c r="G833">
        <f>IFERROR(INDEX(04_Area_Stats!$D$5:$D$999,MATCH(C833,04_Area_Stats!$A$5:$A$999,0)),"")</f>
      </c>
      <c r="H833">
        <f>IFERROR(ROUND(D833*(03_Assumptions!$B$7+03_Assumptions!$B$8),0),"")</f>
      </c>
      <c r="I833">
        <f>IFERROR(ROUND(E833*G833*03_Assumptions!$B$38-D833-H833,0),"")</f>
      </c>
      <c r="J833"/>
      <c r="K833">
        <f>IFERROR(D833+H833+IF(J833="",MAX(I833,0),J833),"")</f>
      </c>
      <c r="L833">
        <f>IFERROR(K833/E833,"")</f>
      </c>
      <c r="M833">
        <f>IFERROR(ROUND(E833*G833-K833,0),"")</f>
      </c>
      <c r="N833">
        <f>IFERROR(M833/K833,"")</f>
      </c>
      <c r="O833"/>
      <c r="P833"/>
      <c r="Q833"/>
      <c r="R833"/>
      <c r="S833" t="inlineStr">
        <is>
          <t xml:space="preserve">Y</t>
        </is>
      </c>
      <c r="T833" t="inlineStr">
        <is>
          <t xml:space="preserve">Good</t>
        </is>
      </c>
    </row>
    <row r="834">
      <c r="A834" t="inlineStr">
        <is>
          <t xml:space="preserve">IDL-112397495</t>
        </is>
      </c>
      <c r="B834" t="inlineStr">
        <is>
          <t xml:space="preserve">Flat / apartment in Calle de Cervantes, 8, Huertas-Cortes, Madrid</t>
        </is>
      </c>
      <c r="C834" t="inlineStr">
        <is>
          <t xml:space="preserve">Madrid</t>
        </is>
      </c>
      <c r="D834">
        <v>2500</v>
      </c>
      <c r="E834" t="inlineStr">
        <is>
          <t xml:space="preserve">74.00</t>
        </is>
      </c>
      <c r="F834">
        <v>33.783783783784</v>
      </c>
      <c r="G834">
        <f>IFERROR(INDEX(04_Area_Stats!$D$5:$D$999,MATCH(C834,04_Area_Stats!$A$5:$A$999,0)),"")</f>
      </c>
      <c r="H834">
        <f>IFERROR(ROUND(D834*(03_Assumptions!$B$7+03_Assumptions!$B$8),0),"")</f>
      </c>
      <c r="I834">
        <f>IFERROR(ROUND(E834*G834*03_Assumptions!$B$38-D834-H834,0),"")</f>
      </c>
      <c r="J834"/>
      <c r="K834">
        <f>IFERROR(D834+H834+IF(J834="",MAX(I834,0),J834),"")</f>
      </c>
      <c r="L834">
        <f>IFERROR(K834/E834,"")</f>
      </c>
      <c r="M834">
        <f>IFERROR(ROUND(E834*G834-K834,0),"")</f>
      </c>
      <c r="N834">
        <f>IFERROR(M834/K834,"")</f>
      </c>
      <c r="O834"/>
      <c r="P834"/>
      <c r="Q834"/>
      <c r="R834"/>
      <c r="S834" t="inlineStr">
        <is>
          <t xml:space="preserve">Y</t>
        </is>
      </c>
      <c r="T834" t="inlineStr">
        <is>
          <t xml:space="preserve">Good</t>
        </is>
      </c>
    </row>
    <row r="835">
      <c r="A835" t="inlineStr">
        <is>
          <t xml:space="preserve">IDL-112397604</t>
        </is>
      </c>
      <c r="B835" t="inlineStr">
        <is>
          <t xml:space="preserve">Flat / apartment in Calle de Illescas, 49, Aluche, Madrid</t>
        </is>
      </c>
      <c r="C835" t="inlineStr">
        <is>
          <t xml:space="preserve">Madrid</t>
        </is>
      </c>
      <c r="D835">
        <v>1270</v>
      </c>
      <c r="E835" t="inlineStr">
        <is>
          <t xml:space="preserve">74.00</t>
        </is>
      </c>
      <c r="F835">
        <v>17.162162162162</v>
      </c>
      <c r="G835">
        <f>IFERROR(INDEX(04_Area_Stats!$D$5:$D$999,MATCH(C835,04_Area_Stats!$A$5:$A$999,0)),"")</f>
      </c>
      <c r="H835">
        <f>IFERROR(ROUND(D835*(03_Assumptions!$B$7+03_Assumptions!$B$8),0),"")</f>
      </c>
      <c r="I835">
        <f>IFERROR(ROUND(E835*G835*03_Assumptions!$B$38-D835-H835,0),"")</f>
      </c>
      <c r="J835"/>
      <c r="K835">
        <f>IFERROR(D835+H835+IF(J835="",MAX(I835,0),J835),"")</f>
      </c>
      <c r="L835">
        <f>IFERROR(K835/E835,"")</f>
      </c>
      <c r="M835">
        <f>IFERROR(ROUND(E835*G835-K835,0),"")</f>
      </c>
      <c r="N835">
        <f>IFERROR(M835/K835,"")</f>
      </c>
      <c r="O835"/>
      <c r="P835"/>
      <c r="Q835"/>
      <c r="R835"/>
      <c r="S835" t="inlineStr">
        <is>
          <t xml:space="preserve">N</t>
        </is>
      </c>
      <c r="T835" t="inlineStr">
        <is>
          <t xml:space="preserve">Good</t>
        </is>
      </c>
    </row>
    <row r="836">
      <c r="A836" t="inlineStr">
        <is>
          <t xml:space="preserve">FTC-187588896</t>
        </is>
      </c>
      <c r="B836" t="inlineStr">
        <is>
          <t xml:space="preserve">Piso en Calle de la Ribera de Curtidores, 34, Acacias</t>
        </is>
      </c>
      <c r="C836" t="inlineStr">
        <is>
          <t xml:space="preserve">Madrid Capital</t>
        </is>
      </c>
      <c r="D836">
        <v>2500</v>
      </c>
      <c r="E836" t="inlineStr">
        <is>
          <t xml:space="preserve">94.00</t>
        </is>
      </c>
      <c r="F836">
        <v>26.595744680851</v>
      </c>
      <c r="G836">
        <f>IFERROR(INDEX(04_Area_Stats!$D$5:$D$999,MATCH(C836,04_Area_Stats!$A$5:$A$999,0)),"")</f>
      </c>
      <c r="H836">
        <f>IFERROR(ROUND(D836*(03_Assumptions!$B$7+03_Assumptions!$B$8),0),"")</f>
      </c>
      <c r="I836">
        <f>IFERROR(ROUND(E836*G836*03_Assumptions!$B$38-D836-H836,0),"")</f>
      </c>
      <c r="J836"/>
      <c r="K836">
        <f>IFERROR(D836+H836+IF(J836="",MAX(I836,0),J836),"")</f>
      </c>
      <c r="L836">
        <f>IFERROR(K836/E836,"")</f>
      </c>
      <c r="M836">
        <f>IFERROR(ROUND(E836*G836-K836,0),"")</f>
      </c>
      <c r="N836">
        <f>IFERROR(M836/K836,"")</f>
      </c>
      <c r="O836"/>
      <c r="P836"/>
      <c r="Q836"/>
      <c r="R836"/>
      <c r="S836" t="inlineStr">
        <is>
          <t xml:space="preserve">Y</t>
        </is>
      </c>
      <c r="T836"/>
    </row>
    <row r="837">
      <c r="A837" t="inlineStr">
        <is>
          <t xml:space="preserve">FTC-187678593</t>
        </is>
      </c>
      <c r="B837" t="inlineStr">
        <is>
          <t xml:space="preserve">Piso en Calle de Juan Ignacio Luca de Tena, 28, Salvador</t>
        </is>
      </c>
      <c r="C837" t="inlineStr">
        <is>
          <t xml:space="preserve">Madrid Capital</t>
        </is>
      </c>
      <c r="D837">
        <v>1825</v>
      </c>
      <c r="E837" t="inlineStr">
        <is>
          <t xml:space="preserve">81.00</t>
        </is>
      </c>
      <c r="F837">
        <v>22.530864197531</v>
      </c>
      <c r="G837">
        <f>IFERROR(INDEX(04_Area_Stats!$D$5:$D$999,MATCH(C837,04_Area_Stats!$A$5:$A$999,0)),"")</f>
      </c>
      <c r="H837">
        <f>IFERROR(ROUND(D837*(03_Assumptions!$B$7+03_Assumptions!$B$8),0),"")</f>
      </c>
      <c r="I837">
        <f>IFERROR(ROUND(E837*G837*03_Assumptions!$B$38-D837-H837,0),"")</f>
      </c>
      <c r="J837"/>
      <c r="K837">
        <f>IFERROR(D837+H837+IF(J837="",MAX(I837,0),J837),"")</f>
      </c>
      <c r="L837">
        <f>IFERROR(K837/E837,"")</f>
      </c>
      <c r="M837">
        <f>IFERROR(ROUND(E837*G837-K837,0),"")</f>
      </c>
      <c r="N837">
        <f>IFERROR(M837/K837,"")</f>
      </c>
      <c r="O837"/>
      <c r="P837"/>
      <c r="Q837"/>
      <c r="R837"/>
      <c r="S837" t="inlineStr">
        <is>
          <t xml:space="preserve">Y</t>
        </is>
      </c>
      <c r="T837"/>
    </row>
    <row r="838">
      <c r="A838" t="inlineStr">
        <is>
          <t xml:space="preserve">IDL-112329312</t>
        </is>
      </c>
      <c r="B838" t="inlineStr">
        <is>
          <t xml:space="preserve">Flat / apartment in Calle de Gerardo Cordón, 69, Ventas, Madrid</t>
        </is>
      </c>
      <c r="C838" t="inlineStr">
        <is>
          <t xml:space="preserve">Madrid</t>
        </is>
      </c>
      <c r="D838">
        <v>2900</v>
      </c>
      <c r="E838" t="inlineStr">
        <is>
          <t xml:space="preserve">61.00</t>
        </is>
      </c>
      <c r="F838">
        <v>47.540983606557</v>
      </c>
      <c r="G838">
        <f>IFERROR(INDEX(04_Area_Stats!$D$5:$D$999,MATCH(C838,04_Area_Stats!$A$5:$A$999,0)),"")</f>
      </c>
      <c r="H838">
        <f>IFERROR(ROUND(D838*(03_Assumptions!$B$7+03_Assumptions!$B$8),0),"")</f>
      </c>
      <c r="I838">
        <f>IFERROR(ROUND(E838*G838*03_Assumptions!$B$38-D838-H838,0),"")</f>
      </c>
      <c r="J838"/>
      <c r="K838">
        <f>IFERROR(D838+H838+IF(J838="",MAX(I838,0),J838),"")</f>
      </c>
      <c r="L838">
        <f>IFERROR(K838/E838,"")</f>
      </c>
      <c r="M838">
        <f>IFERROR(ROUND(E838*G838-K838,0),"")</f>
      </c>
      <c r="N838">
        <f>IFERROR(M838/K838,"")</f>
      </c>
      <c r="O838"/>
      <c r="P838"/>
      <c r="Q838"/>
      <c r="R838"/>
      <c r="S838" t="inlineStr">
        <is>
          <t xml:space="preserve">Y</t>
        </is>
      </c>
      <c r="T838" t="inlineStr">
        <is>
          <t xml:space="preserve">Good</t>
        </is>
      </c>
    </row>
    <row r="839">
      <c r="A839" t="inlineStr">
        <is>
          <t xml:space="preserve">IDL-112397738</t>
        </is>
      </c>
      <c r="B839" t="inlineStr">
        <is>
          <t xml:space="preserve">Flat / apartment in Calle de San Aquilino, 31, Ventilla-Almenara, Madrid</t>
        </is>
      </c>
      <c r="C839" t="inlineStr">
        <is>
          <t xml:space="preserve">Madrid</t>
        </is>
      </c>
      <c r="D839">
        <v>2100</v>
      </c>
      <c r="E839" t="inlineStr">
        <is>
          <t xml:space="preserve">60.00</t>
        </is>
      </c>
      <c r="F839">
        <v>35</v>
      </c>
      <c r="G839">
        <f>IFERROR(INDEX(04_Area_Stats!$D$5:$D$999,MATCH(C839,04_Area_Stats!$A$5:$A$999,0)),"")</f>
      </c>
      <c r="H839">
        <f>IFERROR(ROUND(D839*(03_Assumptions!$B$7+03_Assumptions!$B$8),0),"")</f>
      </c>
      <c r="I839">
        <f>IFERROR(ROUND(E839*G839*03_Assumptions!$B$38-D839-H839,0),"")</f>
      </c>
      <c r="J839"/>
      <c r="K839">
        <f>IFERROR(D839+H839+IF(J839="",MAX(I839,0),J839),"")</f>
      </c>
      <c r="L839">
        <f>IFERROR(K839/E839,"")</f>
      </c>
      <c r="M839">
        <f>IFERROR(ROUND(E839*G839-K839,0),"")</f>
      </c>
      <c r="N839">
        <f>IFERROR(M839/K839,"")</f>
      </c>
      <c r="O839"/>
      <c r="P839"/>
      <c r="Q839"/>
      <c r="R839"/>
      <c r="S839" t="inlineStr">
        <is>
          <t xml:space="preserve">N</t>
        </is>
      </c>
      <c r="T839" t="inlineStr">
        <is>
          <t xml:space="preserve">Good</t>
        </is>
      </c>
    </row>
    <row r="840">
      <c r="A840" t="inlineStr">
        <is>
          <t xml:space="preserve">IDL-112287956</t>
        </is>
      </c>
      <c r="B840" t="inlineStr">
        <is>
          <t xml:space="preserve">Flat / apartment in Calle de Lope de Rueda, 28, Ibiza, Madrid</t>
        </is>
      </c>
      <c r="C840" t="inlineStr">
        <is>
          <t xml:space="preserve">Madrid</t>
        </is>
      </c>
      <c r="D840">
        <v>2950</v>
      </c>
      <c r="E840" t="inlineStr">
        <is>
          <t xml:space="preserve">60.00</t>
        </is>
      </c>
      <c r="F840">
        <v>49.166666666667</v>
      </c>
      <c r="G840">
        <f>IFERROR(INDEX(04_Area_Stats!$D$5:$D$999,MATCH(C840,04_Area_Stats!$A$5:$A$999,0)),"")</f>
      </c>
      <c r="H840">
        <f>IFERROR(ROUND(D840*(03_Assumptions!$B$7+03_Assumptions!$B$8),0),"")</f>
      </c>
      <c r="I840">
        <f>IFERROR(ROUND(E840*G840*03_Assumptions!$B$38-D840-H840,0),"")</f>
      </c>
      <c r="J840"/>
      <c r="K840">
        <f>IFERROR(D840+H840+IF(J840="",MAX(I840,0),J840),"")</f>
      </c>
      <c r="L840">
        <f>IFERROR(K840/E840,"")</f>
      </c>
      <c r="M840">
        <f>IFERROR(ROUND(E840*G840-K840,0),"")</f>
      </c>
      <c r="N840">
        <f>IFERROR(M840/K840,"")</f>
      </c>
      <c r="O840"/>
      <c r="P840"/>
      <c r="Q840"/>
      <c r="R840"/>
      <c r="S840" t="inlineStr">
        <is>
          <t xml:space="preserve">Y</t>
        </is>
      </c>
      <c r="T840" t="inlineStr">
        <is>
          <t xml:space="preserve">Good</t>
        </is>
      </c>
    </row>
    <row r="841">
      <c r="A841" t="inlineStr">
        <is>
          <t xml:space="preserve">IDL-112397481</t>
        </is>
      </c>
      <c r="B841" t="inlineStr">
        <is>
          <t xml:space="preserve">Flat / apartment in Calle de Tenerife, 60, Bellas Vistas, Madrid</t>
        </is>
      </c>
      <c r="C841" t="inlineStr">
        <is>
          <t xml:space="preserve">Madrid</t>
        </is>
      </c>
      <c r="D841">
        <v>1800</v>
      </c>
      <c r="E841" t="inlineStr">
        <is>
          <t xml:space="preserve">60.00</t>
        </is>
      </c>
      <c r="F841">
        <v>30</v>
      </c>
      <c r="G841">
        <f>IFERROR(INDEX(04_Area_Stats!$D$5:$D$999,MATCH(C841,04_Area_Stats!$A$5:$A$999,0)),"")</f>
      </c>
      <c r="H841">
        <f>IFERROR(ROUND(D841*(03_Assumptions!$B$7+03_Assumptions!$B$8),0),"")</f>
      </c>
      <c r="I841">
        <f>IFERROR(ROUND(E841*G841*03_Assumptions!$B$38-D841-H841,0),"")</f>
      </c>
      <c r="J841"/>
      <c r="K841">
        <f>IFERROR(D841+H841+IF(J841="",MAX(I841,0),J841),"")</f>
      </c>
      <c r="L841">
        <f>IFERROR(K841/E841,"")</f>
      </c>
      <c r="M841">
        <f>IFERROR(ROUND(E841*G841-K841,0),"")</f>
      </c>
      <c r="N841">
        <f>IFERROR(M841/K841,"")</f>
      </c>
      <c r="O841"/>
      <c r="P841"/>
      <c r="Q841"/>
      <c r="R841"/>
      <c r="S841" t="inlineStr">
        <is>
          <t xml:space="preserve">N</t>
        </is>
      </c>
      <c r="T841" t="inlineStr">
        <is>
          <t xml:space="preserve">Good</t>
        </is>
      </c>
    </row>
    <row r="842">
      <c r="A842" t="inlineStr">
        <is>
          <t xml:space="preserve">YAE-jht::real-estate::60515-112401851</t>
        </is>
      </c>
      <c r="B842" t="inlineStr">
        <is>
          <t xml:space="preserve">Piso en alquiler en calle De Piamonte, Justicia - Chueca en Centro en Madrid</t>
        </is>
      </c>
      <c r="C842" t="inlineStr">
        <is>
          <t xml:space="preserve">Madrid</t>
        </is>
      </c>
      <c r="D842">
        <v>1200</v>
      </c>
      <c r="E842" t="inlineStr">
        <is>
          <t xml:space="preserve">54.00</t>
        </is>
      </c>
      <c r="F842">
        <v>22.222222222222</v>
      </c>
      <c r="G842">
        <f>IFERROR(INDEX(04_Area_Stats!$D$5:$D$999,MATCH(C842,04_Area_Stats!$A$5:$A$999,0)),"")</f>
      </c>
      <c r="H842">
        <f>IFERROR(ROUND(D842*(03_Assumptions!$B$7+03_Assumptions!$B$8),0),"")</f>
      </c>
      <c r="I842">
        <f>IFERROR(ROUND(E842*G842*03_Assumptions!$B$38-D842-H842,0),"")</f>
      </c>
      <c r="J842"/>
      <c r="K842">
        <f>IFERROR(D842+H842+IF(J842="",MAX(I842,0),J842),"")</f>
      </c>
      <c r="L842">
        <f>IFERROR(K842/E842,"")</f>
      </c>
      <c r="M842">
        <f>IFERROR(ROUND(E842*G842-K842,0),"")</f>
      </c>
      <c r="N842">
        <f>IFERROR(M842/K842,"")</f>
      </c>
      <c r="O842"/>
      <c r="P842"/>
      <c r="Q842"/>
      <c r="R842"/>
      <c r="S842"/>
      <c r="T842" t="inlineStr">
        <is>
          <t xml:space="preserve">Good</t>
        </is>
      </c>
    </row>
    <row r="843">
      <c r="A843" t="inlineStr">
        <is>
          <t xml:space="preserve">IDL-112397601</t>
        </is>
      </c>
      <c r="B843" t="inlineStr">
        <is>
          <t xml:space="preserve">Flat / apartment in Calle del Doctor Piga Nn, Lavapiés-Embajadores, Madrid</t>
        </is>
      </c>
      <c r="C843" t="inlineStr">
        <is>
          <t xml:space="preserve">Madrid</t>
        </is>
      </c>
      <c r="D843">
        <v>1300</v>
      </c>
      <c r="E843" t="inlineStr">
        <is>
          <t xml:space="preserve">52.00</t>
        </is>
      </c>
      <c r="F843">
        <v>25</v>
      </c>
      <c r="G843">
        <f>IFERROR(INDEX(04_Area_Stats!$D$5:$D$999,MATCH(C843,04_Area_Stats!$A$5:$A$999,0)),"")</f>
      </c>
      <c r="H843">
        <f>IFERROR(ROUND(D843*(03_Assumptions!$B$7+03_Assumptions!$B$8),0),"")</f>
      </c>
      <c r="I843">
        <f>IFERROR(ROUND(E843*G843*03_Assumptions!$B$38-D843-H843,0),"")</f>
      </c>
      <c r="J843"/>
      <c r="K843">
        <f>IFERROR(D843+H843+IF(J843="",MAX(I843,0),J843),"")</f>
      </c>
      <c r="L843">
        <f>IFERROR(K843/E843,"")</f>
      </c>
      <c r="M843">
        <f>IFERROR(ROUND(E843*G843-K843,0),"")</f>
      </c>
      <c r="N843">
        <f>IFERROR(M843/K843,"")</f>
      </c>
      <c r="O843"/>
      <c r="P843"/>
      <c r="Q843"/>
      <c r="R843"/>
      <c r="S843" t="inlineStr">
        <is>
          <t xml:space="preserve">N</t>
        </is>
      </c>
      <c r="T843" t="inlineStr">
        <is>
          <t xml:space="preserve">Good</t>
        </is>
      </c>
    </row>
    <row r="844">
      <c r="A844" t="inlineStr">
        <is>
          <t xml:space="preserve">IDL-112397483</t>
        </is>
      </c>
      <c r="B844" t="inlineStr">
        <is>
          <t xml:space="preserve">Flat / apartment in Calle de Trujillos, 5, Sol, Madrid</t>
        </is>
      </c>
      <c r="C844" t="inlineStr">
        <is>
          <t xml:space="preserve">Madrid</t>
        </is>
      </c>
      <c r="D844">
        <v>1700</v>
      </c>
      <c r="E844" t="inlineStr">
        <is>
          <t xml:space="preserve">51.00</t>
        </is>
      </c>
      <c r="F844">
        <v>33.333333333333</v>
      </c>
      <c r="G844">
        <f>IFERROR(INDEX(04_Area_Stats!$D$5:$D$999,MATCH(C844,04_Area_Stats!$A$5:$A$999,0)),"")</f>
      </c>
      <c r="H844">
        <f>IFERROR(ROUND(D844*(03_Assumptions!$B$7+03_Assumptions!$B$8),0),"")</f>
      </c>
      <c r="I844">
        <f>IFERROR(ROUND(E844*G844*03_Assumptions!$B$38-D844-H844,0),"")</f>
      </c>
      <c r="J844"/>
      <c r="K844">
        <f>IFERROR(D844+H844+IF(J844="",MAX(I844,0),J844),"")</f>
      </c>
      <c r="L844">
        <f>IFERROR(K844/E844,"")</f>
      </c>
      <c r="M844">
        <f>IFERROR(ROUND(E844*G844-K844,0),"")</f>
      </c>
      <c r="N844">
        <f>IFERROR(M844/K844,"")</f>
      </c>
      <c r="O844"/>
      <c r="P844"/>
      <c r="Q844"/>
      <c r="R844"/>
      <c r="S844" t="inlineStr">
        <is>
          <t xml:space="preserve">Y</t>
        </is>
      </c>
      <c r="T844" t="inlineStr">
        <is>
          <t xml:space="preserve">Good</t>
        </is>
      </c>
    </row>
    <row r="845">
      <c r="A845" t="inlineStr">
        <is>
          <t xml:space="preserve">PIS-66685161150_106100</t>
        </is>
      </c>
      <c r="B845" t="inlineStr">
        <is>
          <t xml:space="preserve">Piso en calle de Dulce Chacón</t>
        </is>
      </c>
      <c r="C845" t="inlineStr">
        <is>
          <t xml:space="preserve">Madrid</t>
        </is>
      </c>
      <c r="D845">
        <v>1390</v>
      </c>
      <c r="E845" t="inlineStr">
        <is>
          <t xml:space="preserve">50.00</t>
        </is>
      </c>
      <c r="F845">
        <v>27.8</v>
      </c>
      <c r="G845">
        <f>IFERROR(INDEX(04_Area_Stats!$D$5:$D$999,MATCH(C845,04_Area_Stats!$A$5:$A$999,0)),"")</f>
      </c>
      <c r="H845">
        <f>IFERROR(ROUND(D845*(03_Assumptions!$B$7+03_Assumptions!$B$8),0),"")</f>
      </c>
      <c r="I845">
        <f>IFERROR(ROUND(E845*G845*03_Assumptions!$B$38-D845-H845,0),"")</f>
      </c>
      <c r="J845"/>
      <c r="K845">
        <f>IFERROR(D845+H845+IF(J845="",MAX(I845,0),J845),"")</f>
      </c>
      <c r="L845">
        <f>IFERROR(K845/E845,"")</f>
      </c>
      <c r="M845">
        <f>IFERROR(ROUND(E845*G845-K845,0),"")</f>
      </c>
      <c r="N845">
        <f>IFERROR(M845/K845,"")</f>
      </c>
      <c r="O845"/>
      <c r="P845"/>
      <c r="Q845"/>
      <c r="R845"/>
      <c r="S845"/>
      <c r="T845"/>
    </row>
    <row r="846">
      <c r="A846" t="inlineStr">
        <is>
          <t xml:space="preserve">IDL-112397564</t>
        </is>
      </c>
      <c r="B846" t="inlineStr">
        <is>
          <t xml:space="preserve">Flat / apartment in Calle de la Madera, 28, Malasaña-Universidad, Madrid</t>
        </is>
      </c>
      <c r="C846" t="inlineStr">
        <is>
          <t xml:space="preserve">Madrid</t>
        </is>
      </c>
      <c r="D846">
        <v>1800</v>
      </c>
      <c r="E846" t="inlineStr">
        <is>
          <t xml:space="preserve">50.00</t>
        </is>
      </c>
      <c r="F846">
        <v>36</v>
      </c>
      <c r="G846">
        <f>IFERROR(INDEX(04_Area_Stats!$D$5:$D$999,MATCH(C846,04_Area_Stats!$A$5:$A$999,0)),"")</f>
      </c>
      <c r="H846">
        <f>IFERROR(ROUND(D846*(03_Assumptions!$B$7+03_Assumptions!$B$8),0),"")</f>
      </c>
      <c r="I846">
        <f>IFERROR(ROUND(E846*G846*03_Assumptions!$B$38-D846-H846,0),"")</f>
      </c>
      <c r="J846"/>
      <c r="K846">
        <f>IFERROR(D846+H846+IF(J846="",MAX(I846,0),J846),"")</f>
      </c>
      <c r="L846">
        <f>IFERROR(K846/E846,"")</f>
      </c>
      <c r="M846">
        <f>IFERROR(ROUND(E846*G846-K846,0),"")</f>
      </c>
      <c r="N846">
        <f>IFERROR(M846/K846,"")</f>
      </c>
      <c r="O846"/>
      <c r="P846"/>
      <c r="Q846"/>
      <c r="R846" t="inlineStr">
        <is>
          <t xml:space="preserve">3</t>
        </is>
      </c>
      <c r="S846" t="inlineStr">
        <is>
          <t xml:space="preserve">Y</t>
        </is>
      </c>
      <c r="T846" t="inlineStr">
        <is>
          <t xml:space="preserve">Good</t>
        </is>
      </c>
    </row>
    <row r="847">
      <c r="A847" t="inlineStr">
        <is>
          <t xml:space="preserve">IDL-112397518</t>
        </is>
      </c>
      <c r="B847" t="inlineStr">
        <is>
          <t xml:space="preserve">Flat / apartment in Calle de Guillermo de Osma, 4, Chopera, Madrid</t>
        </is>
      </c>
      <c r="C847" t="inlineStr">
        <is>
          <t xml:space="preserve">Madrid</t>
        </is>
      </c>
      <c r="D847">
        <v>2200</v>
      </c>
      <c r="E847" t="inlineStr">
        <is>
          <t xml:space="preserve">50.00</t>
        </is>
      </c>
      <c r="F847">
        <v>44</v>
      </c>
      <c r="G847">
        <f>IFERROR(INDEX(04_Area_Stats!$D$5:$D$999,MATCH(C847,04_Area_Stats!$A$5:$A$999,0)),"")</f>
      </c>
      <c r="H847">
        <f>IFERROR(ROUND(D847*(03_Assumptions!$B$7+03_Assumptions!$B$8),0),"")</f>
      </c>
      <c r="I847">
        <f>IFERROR(ROUND(E847*G847*03_Assumptions!$B$38-D847-H847,0),"")</f>
      </c>
      <c r="J847"/>
      <c r="K847">
        <f>IFERROR(D847+H847+IF(J847="",MAX(I847,0),J847),"")</f>
      </c>
      <c r="L847">
        <f>IFERROR(K847/E847,"")</f>
      </c>
      <c r="M847">
        <f>IFERROR(ROUND(E847*G847-K847,0),"")</f>
      </c>
      <c r="N847">
        <f>IFERROR(M847/K847,"")</f>
      </c>
      <c r="O847"/>
      <c r="P847"/>
      <c r="Q847"/>
      <c r="R847"/>
      <c r="S847" t="inlineStr">
        <is>
          <t xml:space="preserve">Y</t>
        </is>
      </c>
      <c r="T847" t="inlineStr">
        <is>
          <t xml:space="preserve">Good</t>
        </is>
      </c>
    </row>
    <row r="848">
      <c r="A848" t="inlineStr">
        <is>
          <t xml:space="preserve">FTC-188320149</t>
        </is>
      </c>
      <c r="B848" t="inlineStr">
        <is>
          <t xml:space="preserve">Piso en Calle del General Oráa, 20, Castellana</t>
        </is>
      </c>
      <c r="C848" t="inlineStr">
        <is>
          <t xml:space="preserve">Madrid Capital</t>
        </is>
      </c>
      <c r="D848">
        <v>1590</v>
      </c>
      <c r="E848" t="inlineStr">
        <is>
          <t xml:space="preserve">60.00</t>
        </is>
      </c>
      <c r="F848">
        <v>26.5</v>
      </c>
      <c r="G848">
        <f>IFERROR(INDEX(04_Area_Stats!$D$5:$D$999,MATCH(C848,04_Area_Stats!$A$5:$A$999,0)),"")</f>
      </c>
      <c r="H848">
        <f>IFERROR(ROUND(D848*(03_Assumptions!$B$7+03_Assumptions!$B$8),0),"")</f>
      </c>
      <c r="I848">
        <f>IFERROR(ROUND(E848*G848*03_Assumptions!$B$38-D848-H848,0),"")</f>
      </c>
      <c r="J848"/>
      <c r="K848">
        <f>IFERROR(D848+H848+IF(J848="",MAX(I848,0),J848),"")</f>
      </c>
      <c r="L848">
        <f>IFERROR(K848/E848,"")</f>
      </c>
      <c r="M848">
        <f>IFERROR(ROUND(E848*G848-K848,0),"")</f>
      </c>
      <c r="N848">
        <f>IFERROR(M848/K848,"")</f>
      </c>
      <c r="O848"/>
      <c r="P848"/>
      <c r="Q848"/>
      <c r="R848"/>
      <c r="S848"/>
      <c r="T848"/>
    </row>
    <row r="849">
      <c r="A849" t="inlineStr">
        <is>
          <t xml:space="preserve">IDL-112332125</t>
        </is>
      </c>
      <c r="B849" t="inlineStr">
        <is>
          <t xml:space="preserve">Flat / apartment in Calle Alverja, 5, Lucero, Madrid</t>
        </is>
      </c>
      <c r="C849" t="inlineStr">
        <is>
          <t xml:space="preserve">Madrid</t>
        </is>
      </c>
      <c r="D849">
        <v>1195</v>
      </c>
      <c r="E849" t="inlineStr">
        <is>
          <t xml:space="preserve">45.00</t>
        </is>
      </c>
      <c r="F849">
        <v>26.555555555556</v>
      </c>
      <c r="G849">
        <f>IFERROR(INDEX(04_Area_Stats!$D$5:$D$999,MATCH(C849,04_Area_Stats!$A$5:$A$999,0)),"")</f>
      </c>
      <c r="H849">
        <f>IFERROR(ROUND(D849*(03_Assumptions!$B$7+03_Assumptions!$B$8),0),"")</f>
      </c>
      <c r="I849">
        <f>IFERROR(ROUND(E849*G849*03_Assumptions!$B$38-D849-H849,0),"")</f>
      </c>
      <c r="J849"/>
      <c r="K849">
        <f>IFERROR(D849+H849+IF(J849="",MAX(I849,0),J849),"")</f>
      </c>
      <c r="L849">
        <f>IFERROR(K849/E849,"")</f>
      </c>
      <c r="M849">
        <f>IFERROR(ROUND(E849*G849-K849,0),"")</f>
      </c>
      <c r="N849">
        <f>IFERROR(M849/K849,"")</f>
      </c>
      <c r="O849"/>
      <c r="P849"/>
      <c r="Q849"/>
      <c r="R849"/>
      <c r="S849" t="inlineStr">
        <is>
          <t xml:space="preserve">N</t>
        </is>
      </c>
      <c r="T849" t="inlineStr">
        <is>
          <t xml:space="preserve">Good</t>
        </is>
      </c>
    </row>
    <row r="850">
      <c r="A850" t="inlineStr">
        <is>
          <t xml:space="preserve">IDL-112397579</t>
        </is>
      </c>
      <c r="B850" t="inlineStr">
        <is>
          <t xml:space="preserve">Flat / apartment in Calle Imperial, 1, Sol, Madrid</t>
        </is>
      </c>
      <c r="C850" t="inlineStr">
        <is>
          <t xml:space="preserve">Madrid</t>
        </is>
      </c>
      <c r="D850">
        <v>1250</v>
      </c>
      <c r="E850" t="inlineStr">
        <is>
          <t xml:space="preserve">43.00</t>
        </is>
      </c>
      <c r="F850">
        <v>29.06976744186</v>
      </c>
      <c r="G850">
        <f>IFERROR(INDEX(04_Area_Stats!$D$5:$D$999,MATCH(C850,04_Area_Stats!$A$5:$A$999,0)),"")</f>
      </c>
      <c r="H850">
        <f>IFERROR(ROUND(D850*(03_Assumptions!$B$7+03_Assumptions!$B$8),0),"")</f>
      </c>
      <c r="I850">
        <f>IFERROR(ROUND(E850*G850*03_Assumptions!$B$38-D850-H850,0),"")</f>
      </c>
      <c r="J850"/>
      <c r="K850">
        <f>IFERROR(D850+H850+IF(J850="",MAX(I850,0),J850),"")</f>
      </c>
      <c r="L850">
        <f>IFERROR(K850/E850,"")</f>
      </c>
      <c r="M850">
        <f>IFERROR(ROUND(E850*G850-K850,0),"")</f>
      </c>
      <c r="N850">
        <f>IFERROR(M850/K850,"")</f>
      </c>
      <c r="O850"/>
      <c r="P850"/>
      <c r="Q850"/>
      <c r="R850"/>
      <c r="S850" t="inlineStr">
        <is>
          <t xml:space="preserve">N</t>
        </is>
      </c>
      <c r="T850" t="inlineStr">
        <is>
          <t xml:space="preserve">Good</t>
        </is>
      </c>
    </row>
    <row r="851">
      <c r="A851" t="inlineStr">
        <is>
          <t xml:space="preserve">IDL-112295979</t>
        </is>
      </c>
      <c r="B851" t="inlineStr">
        <is>
          <t xml:space="preserve">Flat / apartment in Calle Mayor, 13, Sol, Madrid</t>
        </is>
      </c>
      <c r="C851" t="inlineStr">
        <is>
          <t xml:space="preserve">Madrid</t>
        </is>
      </c>
      <c r="D851">
        <v>2700</v>
      </c>
      <c r="E851" t="inlineStr">
        <is>
          <t xml:space="preserve">42.00</t>
        </is>
      </c>
      <c r="F851">
        <v>64.285714285714</v>
      </c>
      <c r="G851">
        <f>IFERROR(INDEX(04_Area_Stats!$D$5:$D$999,MATCH(C851,04_Area_Stats!$A$5:$A$999,0)),"")</f>
      </c>
      <c r="H851">
        <f>IFERROR(ROUND(D851*(03_Assumptions!$B$7+03_Assumptions!$B$8),0),"")</f>
      </c>
      <c r="I851">
        <f>IFERROR(ROUND(E851*G851*03_Assumptions!$B$38-D851-H851,0),"")</f>
      </c>
      <c r="J851"/>
      <c r="K851">
        <f>IFERROR(D851+H851+IF(J851="",MAX(I851,0),J851),"")</f>
      </c>
      <c r="L851">
        <f>IFERROR(K851/E851,"")</f>
      </c>
      <c r="M851">
        <f>IFERROR(ROUND(E851*G851-K851,0),"")</f>
      </c>
      <c r="N851">
        <f>IFERROR(M851/K851,"")</f>
      </c>
      <c r="O851"/>
      <c r="P851"/>
      <c r="Q851"/>
      <c r="R851"/>
      <c r="S851" t="inlineStr">
        <is>
          <t xml:space="preserve">Y</t>
        </is>
      </c>
      <c r="T851" t="inlineStr">
        <is>
          <t xml:space="preserve">Good</t>
        </is>
      </c>
    </row>
    <row r="852">
      <c r="A852" t="inlineStr">
        <is>
          <t xml:space="preserve">IDL-112397563</t>
        </is>
      </c>
      <c r="B852" t="inlineStr">
        <is>
          <t xml:space="preserve">Studio in Calle de Murillo, 8, Trafalgar, Madrid</t>
        </is>
      </c>
      <c r="C852" t="inlineStr">
        <is>
          <t xml:space="preserve">Madrid</t>
        </is>
      </c>
      <c r="D852">
        <v>1500</v>
      </c>
      <c r="E852" t="inlineStr">
        <is>
          <t xml:space="preserve">40.00</t>
        </is>
      </c>
      <c r="F852">
        <v>37.5</v>
      </c>
      <c r="G852">
        <f>IFERROR(INDEX(04_Area_Stats!$D$5:$D$999,MATCH(C852,04_Area_Stats!$A$5:$A$999,0)),"")</f>
      </c>
      <c r="H852">
        <f>IFERROR(ROUND(D852*(03_Assumptions!$B$7+03_Assumptions!$B$8),0),"")</f>
      </c>
      <c r="I852">
        <f>IFERROR(ROUND(E852*G852*03_Assumptions!$B$38-D852-H852,0),"")</f>
      </c>
      <c r="J852"/>
      <c r="K852">
        <f>IFERROR(D852+H852+IF(J852="",MAX(I852,0),J852),"")</f>
      </c>
      <c r="L852">
        <f>IFERROR(K852/E852,"")</f>
      </c>
      <c r="M852">
        <f>IFERROR(ROUND(E852*G852-K852,0),"")</f>
      </c>
      <c r="N852">
        <f>IFERROR(M852/K852,"")</f>
      </c>
      <c r="O852" t="inlineStr">
        <is>
          <t xml:space="preserve">COSMETIC</t>
        </is>
      </c>
      <c r="P852"/>
      <c r="Q852"/>
      <c r="R852"/>
      <c r="S852" t="inlineStr">
        <is>
          <t xml:space="preserve">Y</t>
        </is>
      </c>
      <c r="T852" t="inlineStr">
        <is>
          <t xml:space="preserve">Good</t>
        </is>
      </c>
    </row>
    <row r="853">
      <c r="A853" t="inlineStr">
        <is>
          <t xml:space="preserve">IDL-112397729</t>
        </is>
      </c>
      <c r="B853" t="inlineStr">
        <is>
          <t xml:space="preserve">Flat / apartment in Calle de la Pasa, 4, Palacio, Madrid</t>
        </is>
      </c>
      <c r="C853" t="inlineStr">
        <is>
          <t xml:space="preserve">Madrid</t>
        </is>
      </c>
      <c r="D853">
        <v>1550</v>
      </c>
      <c r="E853" t="inlineStr">
        <is>
          <t xml:space="preserve">40.00</t>
        </is>
      </c>
      <c r="F853">
        <v>38.75</v>
      </c>
      <c r="G853">
        <f>IFERROR(INDEX(04_Area_Stats!$D$5:$D$999,MATCH(C853,04_Area_Stats!$A$5:$A$999,0)),"")</f>
      </c>
      <c r="H853">
        <f>IFERROR(ROUND(D853*(03_Assumptions!$B$7+03_Assumptions!$B$8),0),"")</f>
      </c>
      <c r="I853">
        <f>IFERROR(ROUND(E853*G853*03_Assumptions!$B$38-D853-H853,0),"")</f>
      </c>
      <c r="J853"/>
      <c r="K853">
        <f>IFERROR(D853+H853+IF(J853="",MAX(I853,0),J853),"")</f>
      </c>
      <c r="L853">
        <f>IFERROR(K853/E853,"")</f>
      </c>
      <c r="M853">
        <f>IFERROR(ROUND(E853*G853-K853,0),"")</f>
      </c>
      <c r="N853">
        <f>IFERROR(M853/K853,"")</f>
      </c>
      <c r="O853"/>
      <c r="P853"/>
      <c r="Q853"/>
      <c r="R853"/>
      <c r="S853" t="inlineStr">
        <is>
          <t xml:space="preserve">Y</t>
        </is>
      </c>
      <c r="T853" t="inlineStr">
        <is>
          <t xml:space="preserve">Good</t>
        </is>
      </c>
    </row>
    <row r="854">
      <c r="A854" t="inlineStr">
        <is>
          <t xml:space="preserve">IDL-112397637</t>
        </is>
      </c>
      <c r="B854" t="inlineStr">
        <is>
          <t xml:space="preserve">Flat / apartment in Calle de Argente, 24, San Diego, Madrid</t>
        </is>
      </c>
      <c r="C854" t="inlineStr">
        <is>
          <t xml:space="preserve">Madrid</t>
        </is>
      </c>
      <c r="D854">
        <v>1300</v>
      </c>
      <c r="E854" t="inlineStr">
        <is>
          <t xml:space="preserve">40.00</t>
        </is>
      </c>
      <c r="F854">
        <v>32.5</v>
      </c>
      <c r="G854">
        <f>IFERROR(INDEX(04_Area_Stats!$D$5:$D$999,MATCH(C854,04_Area_Stats!$A$5:$A$999,0)),"")</f>
      </c>
      <c r="H854">
        <f>IFERROR(ROUND(D854*(03_Assumptions!$B$7+03_Assumptions!$B$8),0),"")</f>
      </c>
      <c r="I854">
        <f>IFERROR(ROUND(E854*G854*03_Assumptions!$B$38-D854-H854,0),"")</f>
      </c>
      <c r="J854"/>
      <c r="K854">
        <f>IFERROR(D854+H854+IF(J854="",MAX(I854,0),J854),"")</f>
      </c>
      <c r="L854">
        <f>IFERROR(K854/E854,"")</f>
      </c>
      <c r="M854">
        <f>IFERROR(ROUND(E854*G854-K854,0),"")</f>
      </c>
      <c r="N854">
        <f>IFERROR(M854/K854,"")</f>
      </c>
      <c r="O854"/>
      <c r="P854"/>
      <c r="Q854"/>
      <c r="R854"/>
      <c r="S854" t="inlineStr">
        <is>
          <t xml:space="preserve">Y</t>
        </is>
      </c>
      <c r="T854" t="inlineStr">
        <is>
          <t xml:space="preserve">Good</t>
        </is>
      </c>
    </row>
    <row r="855">
      <c r="A855" t="inlineStr">
        <is>
          <t xml:space="preserve">IDL-112397580</t>
        </is>
      </c>
      <c r="B855" t="inlineStr">
        <is>
          <t xml:space="preserve">Flat / apartment in Camino de Ganapanes, 1, Peñagrande, Madrid</t>
        </is>
      </c>
      <c r="C855" t="inlineStr">
        <is>
          <t xml:space="preserve">Madrid</t>
        </is>
      </c>
      <c r="D855">
        <v>1450</v>
      </c>
      <c r="E855" t="inlineStr">
        <is>
          <t xml:space="preserve">40.00</t>
        </is>
      </c>
      <c r="F855">
        <v>36.25</v>
      </c>
      <c r="G855">
        <f>IFERROR(INDEX(04_Area_Stats!$D$5:$D$999,MATCH(C855,04_Area_Stats!$A$5:$A$999,0)),"")</f>
      </c>
      <c r="H855">
        <f>IFERROR(ROUND(D855*(03_Assumptions!$B$7+03_Assumptions!$B$8),0),"")</f>
      </c>
      <c r="I855">
        <f>IFERROR(ROUND(E855*G855*03_Assumptions!$B$38-D855-H855,0),"")</f>
      </c>
      <c r="J855"/>
      <c r="K855">
        <f>IFERROR(D855+H855+IF(J855="",MAX(I855,0),J855),"")</f>
      </c>
      <c r="L855">
        <f>IFERROR(K855/E855,"")</f>
      </c>
      <c r="M855">
        <f>IFERROR(ROUND(E855*G855-K855,0),"")</f>
      </c>
      <c r="N855">
        <f>IFERROR(M855/K855,"")</f>
      </c>
      <c r="O855"/>
      <c r="P855"/>
      <c r="Q855"/>
      <c r="R855"/>
      <c r="S855" t="inlineStr">
        <is>
          <t xml:space="preserve">Y</t>
        </is>
      </c>
      <c r="T855" t="inlineStr">
        <is>
          <t xml:space="preserve">Good</t>
        </is>
      </c>
    </row>
    <row r="856">
      <c r="A856" t="inlineStr">
        <is>
          <t xml:space="preserve">FTC-184124742</t>
        </is>
      </c>
      <c r="B856" t="inlineStr">
        <is>
          <t xml:space="preserve">Apartamento con ascensor en Ponzano, Ríos Rosas - Nuevos Ministerios</t>
        </is>
      </c>
      <c r="C856" t="inlineStr">
        <is>
          <t xml:space="preserve">Madrid Capital</t>
        </is>
      </c>
      <c r="D856">
        <v>2600</v>
      </c>
      <c r="E856" t="inlineStr">
        <is>
          <t xml:space="preserve">50.00</t>
        </is>
      </c>
      <c r="F856">
        <v>52</v>
      </c>
      <c r="G856">
        <f>IFERROR(INDEX(04_Area_Stats!$D$5:$D$999,MATCH(C856,04_Area_Stats!$A$5:$A$999,0)),"")</f>
      </c>
      <c r="H856">
        <f>IFERROR(ROUND(D856*(03_Assumptions!$B$7+03_Assumptions!$B$8),0),"")</f>
      </c>
      <c r="I856">
        <f>IFERROR(ROUND(E856*G856*03_Assumptions!$B$38-D856-H856,0),"")</f>
      </c>
      <c r="J856"/>
      <c r="K856">
        <f>IFERROR(D856+H856+IF(J856="",MAX(I856,0),J856),"")</f>
      </c>
      <c r="L856">
        <f>IFERROR(K856/E856,"")</f>
      </c>
      <c r="M856">
        <f>IFERROR(ROUND(E856*G856-K856,0),"")</f>
      </c>
      <c r="N856">
        <f>IFERROR(M856/K856,"")</f>
      </c>
      <c r="O856"/>
      <c r="P856"/>
      <c r="Q856"/>
      <c r="R856"/>
      <c r="S856" t="inlineStr">
        <is>
          <t xml:space="preserve">Y</t>
        </is>
      </c>
      <c r="T856"/>
    </row>
    <row r="857">
      <c r="A857" t="inlineStr">
        <is>
          <t xml:space="preserve">IDL-112397638</t>
        </is>
      </c>
      <c r="B857" t="inlineStr">
        <is>
          <t xml:space="preserve">Flat / apartment in Calle de Fernández de Oviedo, 16, Ciudad Jardín, Madrid</t>
        </is>
      </c>
      <c r="C857" t="inlineStr">
        <is>
          <t xml:space="preserve">Madrid</t>
        </is>
      </c>
      <c r="D857">
        <v>1200</v>
      </c>
      <c r="E857" t="inlineStr">
        <is>
          <t xml:space="preserve">36.00</t>
        </is>
      </c>
      <c r="F857">
        <v>33.333333333333</v>
      </c>
      <c r="G857">
        <f>IFERROR(INDEX(04_Area_Stats!$D$5:$D$999,MATCH(C857,04_Area_Stats!$A$5:$A$999,0)),"")</f>
      </c>
      <c r="H857">
        <f>IFERROR(ROUND(D857*(03_Assumptions!$B$7+03_Assumptions!$B$8),0),"")</f>
      </c>
      <c r="I857">
        <f>IFERROR(ROUND(E857*G857*03_Assumptions!$B$38-D857-H857,0),"")</f>
      </c>
      <c r="J857"/>
      <c r="K857">
        <f>IFERROR(D857+H857+IF(J857="",MAX(I857,0),J857),"")</f>
      </c>
      <c r="L857">
        <f>IFERROR(K857/E857,"")</f>
      </c>
      <c r="M857">
        <f>IFERROR(ROUND(E857*G857-K857,0),"")</f>
      </c>
      <c r="N857">
        <f>IFERROR(M857/K857,"")</f>
      </c>
      <c r="O857"/>
      <c r="P857"/>
      <c r="Q857"/>
      <c r="R857"/>
      <c r="S857" t="inlineStr">
        <is>
          <t xml:space="preserve">Y</t>
        </is>
      </c>
      <c r="T857" t="inlineStr">
        <is>
          <t xml:space="preserve">Good</t>
        </is>
      </c>
    </row>
    <row r="858">
      <c r="A858" t="inlineStr">
        <is>
          <t xml:space="preserve">IDL-112332395</t>
        </is>
      </c>
      <c r="B858" t="inlineStr">
        <is>
          <t xml:space="preserve">Flat / apartment in Calle de las Huertas, 1, Huertas-Cortes, Madrid</t>
        </is>
      </c>
      <c r="C858" t="inlineStr">
        <is>
          <t xml:space="preserve">Madrid</t>
        </is>
      </c>
      <c r="D858">
        <v>1200</v>
      </c>
      <c r="E858" t="inlineStr">
        <is>
          <t xml:space="preserve">35.00</t>
        </is>
      </c>
      <c r="F858">
        <v>34.285714285714</v>
      </c>
      <c r="G858">
        <f>IFERROR(INDEX(04_Area_Stats!$D$5:$D$999,MATCH(C858,04_Area_Stats!$A$5:$A$999,0)),"")</f>
      </c>
      <c r="H858">
        <f>IFERROR(ROUND(D858*(03_Assumptions!$B$7+03_Assumptions!$B$8),0),"")</f>
      </c>
      <c r="I858">
        <f>IFERROR(ROUND(E858*G858*03_Assumptions!$B$38-D858-H858,0),"")</f>
      </c>
      <c r="J858"/>
      <c r="K858">
        <f>IFERROR(D858+H858+IF(J858="",MAX(I858,0),J858),"")</f>
      </c>
      <c r="L858">
        <f>IFERROR(K858/E858,"")</f>
      </c>
      <c r="M858">
        <f>IFERROR(ROUND(E858*G858-K858,0),"")</f>
      </c>
      <c r="N858">
        <f>IFERROR(M858/K858,"")</f>
      </c>
      <c r="O858"/>
      <c r="P858"/>
      <c r="Q858"/>
      <c r="R858"/>
      <c r="S858" t="inlineStr">
        <is>
          <t xml:space="preserve">N</t>
        </is>
      </c>
      <c r="T858" t="inlineStr">
        <is>
          <t xml:space="preserve">Good</t>
        </is>
      </c>
    </row>
    <row r="859">
      <c r="A859" t="inlineStr">
        <is>
          <t xml:space="preserve">IDL-112397578</t>
        </is>
      </c>
      <c r="B859" t="inlineStr">
        <is>
          <t xml:space="preserve">Flat / apartment in Calle de Robledo, 6, Valdeacederas, Madrid</t>
        </is>
      </c>
      <c r="C859" t="inlineStr">
        <is>
          <t xml:space="preserve">Madrid</t>
        </is>
      </c>
      <c r="D859">
        <v>1200</v>
      </c>
      <c r="E859" t="inlineStr">
        <is>
          <t xml:space="preserve">35.00</t>
        </is>
      </c>
      <c r="F859">
        <v>34.285714285714</v>
      </c>
      <c r="G859">
        <f>IFERROR(INDEX(04_Area_Stats!$D$5:$D$999,MATCH(C859,04_Area_Stats!$A$5:$A$999,0)),"")</f>
      </c>
      <c r="H859">
        <f>IFERROR(ROUND(D859*(03_Assumptions!$B$7+03_Assumptions!$B$8),0),"")</f>
      </c>
      <c r="I859">
        <f>IFERROR(ROUND(E859*G859*03_Assumptions!$B$38-D859-H859,0),"")</f>
      </c>
      <c r="J859"/>
      <c r="K859">
        <f>IFERROR(D859+H859+IF(J859="",MAX(I859,0),J859),"")</f>
      </c>
      <c r="L859">
        <f>IFERROR(K859/E859,"")</f>
      </c>
      <c r="M859">
        <f>IFERROR(ROUND(E859*G859-K859,0),"")</f>
      </c>
      <c r="N859">
        <f>IFERROR(M859/K859,"")</f>
      </c>
      <c r="O859"/>
      <c r="P859"/>
      <c r="Q859"/>
      <c r="R859"/>
      <c r="S859" t="inlineStr">
        <is>
          <t xml:space="preserve">N</t>
        </is>
      </c>
      <c r="T859" t="inlineStr">
        <is>
          <t xml:space="preserve">Good</t>
        </is>
      </c>
    </row>
    <row r="860">
      <c r="A860" t="inlineStr">
        <is>
          <t xml:space="preserve">IDL-112397622</t>
        </is>
      </c>
      <c r="B860" t="inlineStr">
        <is>
          <t xml:space="preserve">Studio in Calle de San Marcos Nn, Chueca-Justicia, Madrid</t>
        </is>
      </c>
      <c r="C860" t="inlineStr">
        <is>
          <t xml:space="preserve">Madrid</t>
        </is>
      </c>
      <c r="D860">
        <v>1750</v>
      </c>
      <c r="E860" t="inlineStr">
        <is>
          <t xml:space="preserve">35.00</t>
        </is>
      </c>
      <c r="F860">
        <v>50</v>
      </c>
      <c r="G860">
        <f>IFERROR(INDEX(04_Area_Stats!$D$5:$D$999,MATCH(C860,04_Area_Stats!$A$5:$A$999,0)),"")</f>
      </c>
      <c r="H860">
        <f>IFERROR(ROUND(D860*(03_Assumptions!$B$7+03_Assumptions!$B$8),0),"")</f>
      </c>
      <c r="I860">
        <f>IFERROR(ROUND(E860*G860*03_Assumptions!$B$38-D860-H860,0),"")</f>
      </c>
      <c r="J860"/>
      <c r="K860">
        <f>IFERROR(D860+H860+IF(J860="",MAX(I860,0),J860),"")</f>
      </c>
      <c r="L860">
        <f>IFERROR(K860/E860,"")</f>
      </c>
      <c r="M860">
        <f>IFERROR(ROUND(E860*G860-K860,0),"")</f>
      </c>
      <c r="N860">
        <f>IFERROR(M860/K860,"")</f>
      </c>
      <c r="O860"/>
      <c r="P860"/>
      <c r="Q860"/>
      <c r="R860"/>
      <c r="S860" t="inlineStr">
        <is>
          <t xml:space="preserve">N</t>
        </is>
      </c>
      <c r="T860" t="inlineStr">
        <is>
          <t xml:space="preserve">Good</t>
        </is>
      </c>
    </row>
    <row r="861">
      <c r="A861" t="inlineStr">
        <is>
          <t xml:space="preserve">IDL-112397624</t>
        </is>
      </c>
      <c r="B861" t="inlineStr">
        <is>
          <t xml:space="preserve">Studio in Calle Nicolás Godoy Nn, Almendrales, Madrid</t>
        </is>
      </c>
      <c r="C861" t="inlineStr">
        <is>
          <t xml:space="preserve">Madrid</t>
        </is>
      </c>
      <c r="D861">
        <v>1400</v>
      </c>
      <c r="E861" t="inlineStr">
        <is>
          <t xml:space="preserve">35.00</t>
        </is>
      </c>
      <c r="F861">
        <v>40</v>
      </c>
      <c r="G861">
        <f>IFERROR(INDEX(04_Area_Stats!$D$5:$D$999,MATCH(C861,04_Area_Stats!$A$5:$A$999,0)),"")</f>
      </c>
      <c r="H861">
        <f>IFERROR(ROUND(D861*(03_Assumptions!$B$7+03_Assumptions!$B$8),0),"")</f>
      </c>
      <c r="I861">
        <f>IFERROR(ROUND(E861*G861*03_Assumptions!$B$38-D861-H861,0),"")</f>
      </c>
      <c r="J861"/>
      <c r="K861">
        <f>IFERROR(D861+H861+IF(J861="",MAX(I861,0),J861),"")</f>
      </c>
      <c r="L861">
        <f>IFERROR(K861/E861,"")</f>
      </c>
      <c r="M861">
        <f>IFERROR(ROUND(E861*G861-K861,0),"")</f>
      </c>
      <c r="N861">
        <f>IFERROR(M861/K861,"")</f>
      </c>
      <c r="O861"/>
      <c r="P861"/>
      <c r="Q861"/>
      <c r="R861"/>
      <c r="S861" t="inlineStr">
        <is>
          <t xml:space="preserve">N</t>
        </is>
      </c>
      <c r="T861" t="inlineStr">
        <is>
          <t xml:space="preserve">Good</t>
        </is>
      </c>
    </row>
    <row r="862">
      <c r="A862" t="inlineStr">
        <is>
          <t xml:space="preserve">IDL-112332169</t>
        </is>
      </c>
      <c r="B862" t="inlineStr">
        <is>
          <t xml:space="preserve">Studio in Calle Nicolás Godoy Nn, Almendrales, Madrid</t>
        </is>
      </c>
      <c r="C862" t="inlineStr">
        <is>
          <t xml:space="preserve">Madrid</t>
        </is>
      </c>
      <c r="D862">
        <v>1320</v>
      </c>
      <c r="E862" t="inlineStr">
        <is>
          <t xml:space="preserve">35.00</t>
        </is>
      </c>
      <c r="F862">
        <v>37.714285714286</v>
      </c>
      <c r="G862">
        <f>IFERROR(INDEX(04_Area_Stats!$D$5:$D$999,MATCH(C862,04_Area_Stats!$A$5:$A$999,0)),"")</f>
      </c>
      <c r="H862">
        <f>IFERROR(ROUND(D862*(03_Assumptions!$B$7+03_Assumptions!$B$8),0),"")</f>
      </c>
      <c r="I862">
        <f>IFERROR(ROUND(E862*G862*03_Assumptions!$B$38-D862-H862,0),"")</f>
      </c>
      <c r="J862"/>
      <c r="K862">
        <f>IFERROR(D862+H862+IF(J862="",MAX(I862,0),J862),"")</f>
      </c>
      <c r="L862">
        <f>IFERROR(K862/E862,"")</f>
      </c>
      <c r="M862">
        <f>IFERROR(ROUND(E862*G862-K862,0),"")</f>
      </c>
      <c r="N862">
        <f>IFERROR(M862/K862,"")</f>
      </c>
      <c r="O862"/>
      <c r="P862"/>
      <c r="Q862"/>
      <c r="R862"/>
      <c r="S862" t="inlineStr">
        <is>
          <t xml:space="preserve">N</t>
        </is>
      </c>
      <c r="T862" t="inlineStr">
        <is>
          <t xml:space="preserve">Good</t>
        </is>
      </c>
    </row>
    <row r="863">
      <c r="A863" t="inlineStr">
        <is>
          <t xml:space="preserve">IDL-112397623</t>
        </is>
      </c>
      <c r="B863" t="inlineStr">
        <is>
          <t xml:space="preserve">Studio in Calle de San Marcos Nn, Chueca-Justicia, Madrid</t>
        </is>
      </c>
      <c r="C863" t="inlineStr">
        <is>
          <t xml:space="preserve">Madrid</t>
        </is>
      </c>
      <c r="D863">
        <v>1690</v>
      </c>
      <c r="E863" t="inlineStr">
        <is>
          <t xml:space="preserve">35.00</t>
        </is>
      </c>
      <c r="F863">
        <v>48.285714285714</v>
      </c>
      <c r="G863">
        <f>IFERROR(INDEX(04_Area_Stats!$D$5:$D$999,MATCH(C863,04_Area_Stats!$A$5:$A$999,0)),"")</f>
      </c>
      <c r="H863">
        <f>IFERROR(ROUND(D863*(03_Assumptions!$B$7+03_Assumptions!$B$8),0),"")</f>
      </c>
      <c r="I863">
        <f>IFERROR(ROUND(E863*G863*03_Assumptions!$B$38-D863-H863,0),"")</f>
      </c>
      <c r="J863"/>
      <c r="K863">
        <f>IFERROR(D863+H863+IF(J863="",MAX(I863,0),J863),"")</f>
      </c>
      <c r="L863">
        <f>IFERROR(K863/E863,"")</f>
      </c>
      <c r="M863">
        <f>IFERROR(ROUND(E863*G863-K863,0),"")</f>
      </c>
      <c r="N863">
        <f>IFERROR(M863/K863,"")</f>
      </c>
      <c r="O863"/>
      <c r="P863"/>
      <c r="Q863"/>
      <c r="R863"/>
      <c r="S863" t="inlineStr">
        <is>
          <t xml:space="preserve">N</t>
        </is>
      </c>
      <c r="T863" t="inlineStr">
        <is>
          <t xml:space="preserve">Good</t>
        </is>
      </c>
    </row>
    <row r="864">
      <c r="A864" t="inlineStr">
        <is>
          <t xml:space="preserve">IDL-112397609</t>
        </is>
      </c>
      <c r="B864" t="inlineStr">
        <is>
          <t xml:space="preserve">Flat / apartment in Calle de Ricardo Ortiz, 72, Ventas, Madrid</t>
        </is>
      </c>
      <c r="C864" t="inlineStr">
        <is>
          <t xml:space="preserve">Madrid</t>
        </is>
      </c>
      <c r="D864">
        <v>940</v>
      </c>
      <c r="E864" t="inlineStr">
        <is>
          <t xml:space="preserve">33.00</t>
        </is>
      </c>
      <c r="F864">
        <v>28.484848484848</v>
      </c>
      <c r="G864">
        <f>IFERROR(INDEX(04_Area_Stats!$D$5:$D$999,MATCH(C864,04_Area_Stats!$A$5:$A$999,0)),"")</f>
      </c>
      <c r="H864">
        <f>IFERROR(ROUND(D864*(03_Assumptions!$B$7+03_Assumptions!$B$8),0),"")</f>
      </c>
      <c r="I864">
        <f>IFERROR(ROUND(E864*G864*03_Assumptions!$B$38-D864-H864,0),"")</f>
      </c>
      <c r="J864"/>
      <c r="K864">
        <f>IFERROR(D864+H864+IF(J864="",MAX(I864,0),J864),"")</f>
      </c>
      <c r="L864">
        <f>IFERROR(K864/E864,"")</f>
      </c>
      <c r="M864">
        <f>IFERROR(ROUND(E864*G864-K864,0),"")</f>
      </c>
      <c r="N864">
        <f>IFERROR(M864/K864,"")</f>
      </c>
      <c r="O864"/>
      <c r="P864"/>
      <c r="Q864"/>
      <c r="R864"/>
      <c r="S864" t="inlineStr">
        <is>
          <t xml:space="preserve">N</t>
        </is>
      </c>
      <c r="T864" t="inlineStr">
        <is>
          <t xml:space="preserve">Good</t>
        </is>
      </c>
    </row>
    <row r="865">
      <c r="A865" t="inlineStr">
        <is>
          <t xml:space="preserve">YAE-jht::real-estate::60515-112401853</t>
        </is>
      </c>
      <c r="B865" t="inlineStr">
        <is>
          <t xml:space="preserve">Estudio en alquiler, Castilla en Chamartín en Madrid</t>
        </is>
      </c>
      <c r="C865" t="inlineStr">
        <is>
          <t xml:space="preserve">Madrid</t>
        </is>
      </c>
      <c r="D865">
        <v>1200</v>
      </c>
      <c r="E865" t="inlineStr">
        <is>
          <t xml:space="preserve">32.00</t>
        </is>
      </c>
      <c r="F865">
        <v>37.5</v>
      </c>
      <c r="G865">
        <f>IFERROR(INDEX(04_Area_Stats!$D$5:$D$999,MATCH(C865,04_Area_Stats!$A$5:$A$999,0)),"")</f>
      </c>
      <c r="H865">
        <f>IFERROR(ROUND(D865*(03_Assumptions!$B$7+03_Assumptions!$B$8),0),"")</f>
      </c>
      <c r="I865">
        <f>IFERROR(ROUND(E865*G865*03_Assumptions!$B$38-D865-H865,0),"")</f>
      </c>
      <c r="J865"/>
      <c r="K865">
        <f>IFERROR(D865+H865+IF(J865="",MAX(I865,0),J865),"")</f>
      </c>
      <c r="L865">
        <f>IFERROR(K865/E865,"")</f>
      </c>
      <c r="M865">
        <f>IFERROR(ROUND(E865*G865-K865,0),"")</f>
      </c>
      <c r="N865">
        <f>IFERROR(M865/K865,"")</f>
      </c>
      <c r="O865"/>
      <c r="P865"/>
      <c r="Q865"/>
      <c r="R865"/>
      <c r="S865" t="inlineStr">
        <is>
          <t xml:space="preserve">Y</t>
        </is>
      </c>
      <c r="T865" t="inlineStr">
        <is>
          <t xml:space="preserve">Good</t>
        </is>
      </c>
    </row>
    <row r="866">
      <c r="A866" t="inlineStr">
        <is>
          <t xml:space="preserve">IDL-112397490</t>
        </is>
      </c>
      <c r="B866" t="inlineStr">
        <is>
          <t xml:space="preserve">Studio in Paseo de la Castellana, 249, Ventilla-Almenara, Madrid</t>
        </is>
      </c>
      <c r="C866" t="inlineStr">
        <is>
          <t xml:space="preserve">Madrid</t>
        </is>
      </c>
      <c r="D866">
        <v>1200</v>
      </c>
      <c r="E866" t="inlineStr">
        <is>
          <t xml:space="preserve">32.00</t>
        </is>
      </c>
      <c r="F866">
        <v>37.5</v>
      </c>
      <c r="G866">
        <f>IFERROR(INDEX(04_Area_Stats!$D$5:$D$999,MATCH(C866,04_Area_Stats!$A$5:$A$999,0)),"")</f>
      </c>
      <c r="H866">
        <f>IFERROR(ROUND(D866*(03_Assumptions!$B$7+03_Assumptions!$B$8),0),"")</f>
      </c>
      <c r="I866">
        <f>IFERROR(ROUND(E866*G866*03_Assumptions!$B$38-D866-H866,0),"")</f>
      </c>
      <c r="J866"/>
      <c r="K866">
        <f>IFERROR(D866+H866+IF(J866="",MAX(I866,0),J866),"")</f>
      </c>
      <c r="L866">
        <f>IFERROR(K866/E866,"")</f>
      </c>
      <c r="M866">
        <f>IFERROR(ROUND(E866*G866-K866,0),"")</f>
      </c>
      <c r="N866">
        <f>IFERROR(M866/K866,"")</f>
      </c>
      <c r="O866"/>
      <c r="P866"/>
      <c r="Q866"/>
      <c r="R866"/>
      <c r="S866" t="inlineStr">
        <is>
          <t xml:space="preserve">N</t>
        </is>
      </c>
      <c r="T866" t="inlineStr">
        <is>
          <t xml:space="preserve">Good</t>
        </is>
      </c>
    </row>
    <row r="867">
      <c r="A867" t="inlineStr">
        <is>
          <t xml:space="preserve">IDL-112397451</t>
        </is>
      </c>
      <c r="B867" t="inlineStr">
        <is>
          <t xml:space="preserve">Studio in Paseo de la Castellana Nn, Bernabéu-Hispanoamérica, Madrid</t>
        </is>
      </c>
      <c r="C867" t="inlineStr">
        <is>
          <t xml:space="preserve">Madrid</t>
        </is>
      </c>
      <c r="D867">
        <v>1200</v>
      </c>
      <c r="E867" t="inlineStr">
        <is>
          <t xml:space="preserve">32.00</t>
        </is>
      </c>
      <c r="F867">
        <v>37.5</v>
      </c>
      <c r="G867">
        <f>IFERROR(INDEX(04_Area_Stats!$D$5:$D$999,MATCH(C867,04_Area_Stats!$A$5:$A$999,0)),"")</f>
      </c>
      <c r="H867">
        <f>IFERROR(ROUND(D867*(03_Assumptions!$B$7+03_Assumptions!$B$8),0),"")</f>
      </c>
      <c r="I867">
        <f>IFERROR(ROUND(E867*G867*03_Assumptions!$B$38-D867-H867,0),"")</f>
      </c>
      <c r="J867"/>
      <c r="K867">
        <f>IFERROR(D867+H867+IF(J867="",MAX(I867,0),J867),"")</f>
      </c>
      <c r="L867">
        <f>IFERROR(K867/E867,"")</f>
      </c>
      <c r="M867">
        <f>IFERROR(ROUND(E867*G867-K867,0),"")</f>
      </c>
      <c r="N867">
        <f>IFERROR(M867/K867,"")</f>
      </c>
      <c r="O867"/>
      <c r="P867"/>
      <c r="Q867"/>
      <c r="R867"/>
      <c r="S867" t="inlineStr">
        <is>
          <t xml:space="preserve">N</t>
        </is>
      </c>
      <c r="T867" t="inlineStr">
        <is>
          <t xml:space="preserve">Good</t>
        </is>
      </c>
    </row>
    <row r="868">
      <c r="A868" t="inlineStr">
        <is>
          <t xml:space="preserve">IDL-112397521</t>
        </is>
      </c>
      <c r="B868" t="inlineStr">
        <is>
          <t xml:space="preserve">Flat / apartment in Calle de Gonzalo Herrero, 13, Valdeacederas, Madrid</t>
        </is>
      </c>
      <c r="C868" t="inlineStr">
        <is>
          <t xml:space="preserve">Madrid</t>
        </is>
      </c>
      <c r="D868">
        <v>1400</v>
      </c>
      <c r="E868" t="inlineStr">
        <is>
          <t xml:space="preserve">30.00</t>
        </is>
      </c>
      <c r="F868">
        <v>46.666666666667</v>
      </c>
      <c r="G868">
        <f>IFERROR(INDEX(04_Area_Stats!$D$5:$D$999,MATCH(C868,04_Area_Stats!$A$5:$A$999,0)),"")</f>
      </c>
      <c r="H868">
        <f>IFERROR(ROUND(D868*(03_Assumptions!$B$7+03_Assumptions!$B$8),0),"")</f>
      </c>
      <c r="I868">
        <f>IFERROR(ROUND(E868*G868*03_Assumptions!$B$38-D868-H868,0),"")</f>
      </c>
      <c r="J868"/>
      <c r="K868">
        <f>IFERROR(D868+H868+IF(J868="",MAX(I868,0),J868),"")</f>
      </c>
      <c r="L868">
        <f>IFERROR(K868/E868,"")</f>
      </c>
      <c r="M868">
        <f>IFERROR(ROUND(E868*G868-K868,0),"")</f>
      </c>
      <c r="N868">
        <f>IFERROR(M868/K868,"")</f>
      </c>
      <c r="O868"/>
      <c r="P868"/>
      <c r="Q868"/>
      <c r="R868"/>
      <c r="S868" t="inlineStr">
        <is>
          <t xml:space="preserve">Y</t>
        </is>
      </c>
      <c r="T868" t="inlineStr">
        <is>
          <t xml:space="preserve">Good</t>
        </is>
      </c>
    </row>
    <row r="869">
      <c r="A869" t="inlineStr">
        <is>
          <t xml:space="preserve">IDL-112332116</t>
        </is>
      </c>
      <c r="B869" t="inlineStr">
        <is>
          <t xml:space="preserve">Flat / apartment in Calle de Cebreros, 64, Lucero, Madrid</t>
        </is>
      </c>
      <c r="C869" t="inlineStr">
        <is>
          <t xml:space="preserve">Madrid</t>
        </is>
      </c>
      <c r="D869">
        <v>940</v>
      </c>
      <c r="E869" t="inlineStr">
        <is>
          <t xml:space="preserve">30.00</t>
        </is>
      </c>
      <c r="F869">
        <v>31.333333333333</v>
      </c>
      <c r="G869">
        <f>IFERROR(INDEX(04_Area_Stats!$D$5:$D$999,MATCH(C869,04_Area_Stats!$A$5:$A$999,0)),"")</f>
      </c>
      <c r="H869">
        <f>IFERROR(ROUND(D869*(03_Assumptions!$B$7+03_Assumptions!$B$8),0),"")</f>
      </c>
      <c r="I869">
        <f>IFERROR(ROUND(E869*G869*03_Assumptions!$B$38-D869-H869,0),"")</f>
      </c>
      <c r="J869"/>
      <c r="K869">
        <f>IFERROR(D869+H869+IF(J869="",MAX(I869,0),J869),"")</f>
      </c>
      <c r="L869">
        <f>IFERROR(K869/E869,"")</f>
      </c>
      <c r="M869">
        <f>IFERROR(ROUND(E869*G869-K869,0),"")</f>
      </c>
      <c r="N869">
        <f>IFERROR(M869/K869,"")</f>
      </c>
      <c r="O869"/>
      <c r="P869"/>
      <c r="Q869"/>
      <c r="R869"/>
      <c r="S869" t="inlineStr">
        <is>
          <t xml:space="preserve">N</t>
        </is>
      </c>
      <c r="T869" t="inlineStr">
        <is>
          <t xml:space="preserve">Good</t>
        </is>
      </c>
    </row>
    <row r="870">
      <c r="A870" t="inlineStr">
        <is>
          <t xml:space="preserve">IDL-112397596</t>
        </is>
      </c>
      <c r="B870" t="inlineStr">
        <is>
          <t xml:space="preserve">Studio in Paseo de la Castellana Nn, Bernabéu-Hispanoamérica, Madrid</t>
        </is>
      </c>
      <c r="C870" t="inlineStr">
        <is>
          <t xml:space="preserve">Madrid</t>
        </is>
      </c>
      <c r="D870">
        <v>1000</v>
      </c>
      <c r="E870" t="inlineStr">
        <is>
          <t xml:space="preserve">30.00</t>
        </is>
      </c>
      <c r="F870">
        <v>33.333333333333</v>
      </c>
      <c r="G870">
        <f>IFERROR(INDEX(04_Area_Stats!$D$5:$D$999,MATCH(C870,04_Area_Stats!$A$5:$A$999,0)),"")</f>
      </c>
      <c r="H870">
        <f>IFERROR(ROUND(D870*(03_Assumptions!$B$7+03_Assumptions!$B$8),0),"")</f>
      </c>
      <c r="I870">
        <f>IFERROR(ROUND(E870*G870*03_Assumptions!$B$38-D870-H870,0),"")</f>
      </c>
      <c r="J870"/>
      <c r="K870">
        <f>IFERROR(D870+H870+IF(J870="",MAX(I870,0),J870),"")</f>
      </c>
      <c r="L870">
        <f>IFERROR(K870/E870,"")</f>
      </c>
      <c r="M870">
        <f>IFERROR(ROUND(E870*G870-K870,0),"")</f>
      </c>
      <c r="N870">
        <f>IFERROR(M870/K870,"")</f>
      </c>
      <c r="O870"/>
      <c r="P870"/>
      <c r="Q870"/>
      <c r="R870"/>
      <c r="S870" t="inlineStr">
        <is>
          <t xml:space="preserve">N</t>
        </is>
      </c>
      <c r="T870" t="inlineStr">
        <is>
          <t xml:space="preserve">Good</t>
        </is>
      </c>
    </row>
    <row r="871">
      <c r="A871" t="inlineStr">
        <is>
          <t xml:space="preserve">IDL-112397743</t>
        </is>
      </c>
      <c r="B871" t="inlineStr">
        <is>
          <t xml:space="preserve">Studio in Goya, Madrid</t>
        </is>
      </c>
      <c r="C871" t="inlineStr">
        <is>
          <t xml:space="preserve">Madrid</t>
        </is>
      </c>
      <c r="D871">
        <v>1100</v>
      </c>
      <c r="E871" t="inlineStr">
        <is>
          <t xml:space="preserve">30.00</t>
        </is>
      </c>
      <c r="F871">
        <v>36.666666666667</v>
      </c>
      <c r="G871">
        <f>IFERROR(INDEX(04_Area_Stats!$D$5:$D$999,MATCH(C871,04_Area_Stats!$A$5:$A$999,0)),"")</f>
      </c>
      <c r="H871">
        <f>IFERROR(ROUND(D871*(03_Assumptions!$B$7+03_Assumptions!$B$8),0),"")</f>
      </c>
      <c r="I871">
        <f>IFERROR(ROUND(E871*G871*03_Assumptions!$B$38-D871-H871,0),"")</f>
      </c>
      <c r="J871"/>
      <c r="K871">
        <f>IFERROR(D871+H871+IF(J871="",MAX(I871,0),J871),"")</f>
      </c>
      <c r="L871">
        <f>IFERROR(K871/E871,"")</f>
      </c>
      <c r="M871">
        <f>IFERROR(ROUND(E871*G871-K871,0),"")</f>
      </c>
      <c r="N871">
        <f>IFERROR(M871/K871,"")</f>
      </c>
      <c r="O871"/>
      <c r="P871"/>
      <c r="Q871"/>
      <c r="R871"/>
      <c r="S871" t="inlineStr">
        <is>
          <t xml:space="preserve">N</t>
        </is>
      </c>
      <c r="T871" t="inlineStr">
        <is>
          <t xml:space="preserve">Good</t>
        </is>
      </c>
    </row>
    <row r="872">
      <c r="A872" t="inlineStr">
        <is>
          <t xml:space="preserve">IDL-112397374</t>
        </is>
      </c>
      <c r="B872" t="inlineStr">
        <is>
          <t xml:space="preserve">Studio in Paseo de la Castellana Nn, Bernabéu-Hispanoamérica, Madrid</t>
        </is>
      </c>
      <c r="C872" t="inlineStr">
        <is>
          <t xml:space="preserve">Madrid</t>
        </is>
      </c>
      <c r="D872">
        <v>1200</v>
      </c>
      <c r="E872" t="inlineStr">
        <is>
          <t xml:space="preserve">30.00</t>
        </is>
      </c>
      <c r="F872">
        <v>40</v>
      </c>
      <c r="G872">
        <f>IFERROR(INDEX(04_Area_Stats!$D$5:$D$999,MATCH(C872,04_Area_Stats!$A$5:$A$999,0)),"")</f>
      </c>
      <c r="H872">
        <f>IFERROR(ROUND(D872*(03_Assumptions!$B$7+03_Assumptions!$B$8),0),"")</f>
      </c>
      <c r="I872">
        <f>IFERROR(ROUND(E872*G872*03_Assumptions!$B$38-D872-H872,0),"")</f>
      </c>
      <c r="J872"/>
      <c r="K872">
        <f>IFERROR(D872+H872+IF(J872="",MAX(I872,0),J872),"")</f>
      </c>
      <c r="L872">
        <f>IFERROR(K872/E872,"")</f>
      </c>
      <c r="M872">
        <f>IFERROR(ROUND(E872*G872-K872,0),"")</f>
      </c>
      <c r="N872">
        <f>IFERROR(M872/K872,"")</f>
      </c>
      <c r="O872"/>
      <c r="P872"/>
      <c r="Q872"/>
      <c r="R872"/>
      <c r="S872" t="inlineStr">
        <is>
          <t xml:space="preserve">N</t>
        </is>
      </c>
      <c r="T872" t="inlineStr">
        <is>
          <t xml:space="preserve">Good</t>
        </is>
      </c>
    </row>
    <row r="873">
      <c r="A873" t="inlineStr">
        <is>
          <t xml:space="preserve">YAE-jht::real-estate::60515-112401852</t>
        </is>
      </c>
      <c r="B873" t="inlineStr">
        <is>
          <t xml:space="preserve">Estudio en alquiler en paseo De la Castellana, Cuatro Caminos en Tetuán en Madrid</t>
        </is>
      </c>
      <c r="C873" t="inlineStr">
        <is>
          <t xml:space="preserve">Madrid</t>
        </is>
      </c>
      <c r="D873">
        <v>1000</v>
      </c>
      <c r="E873" t="inlineStr">
        <is>
          <t xml:space="preserve">26.00</t>
        </is>
      </c>
      <c r="F873">
        <v>38.461538461538</v>
      </c>
      <c r="G873">
        <f>IFERROR(INDEX(04_Area_Stats!$D$5:$D$999,MATCH(C873,04_Area_Stats!$A$5:$A$999,0)),"")</f>
      </c>
      <c r="H873">
        <f>IFERROR(ROUND(D873*(03_Assumptions!$B$7+03_Assumptions!$B$8),0),"")</f>
      </c>
      <c r="I873">
        <f>IFERROR(ROUND(E873*G873*03_Assumptions!$B$38-D873-H873,0),"")</f>
      </c>
      <c r="J873"/>
      <c r="K873">
        <f>IFERROR(D873+H873+IF(J873="",MAX(I873,0),J873),"")</f>
      </c>
      <c r="L873">
        <f>IFERROR(K873/E873,"")</f>
      </c>
      <c r="M873">
        <f>IFERROR(ROUND(E873*G873-K873,0),"")</f>
      </c>
      <c r="N873">
        <f>IFERROR(M873/K873,"")</f>
      </c>
      <c r="O873"/>
      <c r="P873"/>
      <c r="Q873"/>
      <c r="R873"/>
      <c r="S873"/>
      <c r="T873" t="inlineStr">
        <is>
          <t xml:space="preserve">Good</t>
        </is>
      </c>
    </row>
    <row r="874">
      <c r="A874" t="inlineStr">
        <is>
          <t xml:space="preserve">IDL-112328124</t>
        </is>
      </c>
      <c r="B874" t="inlineStr">
        <is>
          <t xml:space="preserve">Studio in Avenida del Doctor Federico Rubio y Galí, 11, Bellas Vistas, Madrid</t>
        </is>
      </c>
      <c r="C874" t="inlineStr">
        <is>
          <t xml:space="preserve">Madrid</t>
        </is>
      </c>
      <c r="D874">
        <v>1400</v>
      </c>
      <c r="E874" t="inlineStr">
        <is>
          <t xml:space="preserve">15.00</t>
        </is>
      </c>
      <c r="F874">
        <v>93.333333333333</v>
      </c>
      <c r="G874">
        <f>IFERROR(INDEX(04_Area_Stats!$D$5:$D$999,MATCH(C874,04_Area_Stats!$A$5:$A$999,0)),"")</f>
      </c>
      <c r="H874">
        <f>IFERROR(ROUND(D874*(03_Assumptions!$B$7+03_Assumptions!$B$8),0),"")</f>
      </c>
      <c r="I874">
        <f>IFERROR(ROUND(E874*G874*03_Assumptions!$B$38-D874-H874,0),"")</f>
      </c>
      <c r="J874"/>
      <c r="K874">
        <f>IFERROR(D874+H874+IF(J874="",MAX(I874,0),J874),"")</f>
      </c>
      <c r="L874">
        <f>IFERROR(K874/E874,"")</f>
      </c>
      <c r="M874">
        <f>IFERROR(ROUND(E874*G874-K874,0),"")</f>
      </c>
      <c r="N874">
        <f>IFERROR(M874/K874,"")</f>
      </c>
      <c r="O874"/>
      <c r="P874"/>
      <c r="Q874"/>
      <c r="R874"/>
      <c r="S874" t="inlineStr">
        <is>
          <t xml:space="preserve">N</t>
        </is>
      </c>
      <c r="T874" t="inlineStr">
        <is>
          <t xml:space="preserve">Good</t>
        </is>
      </c>
    </row>
    <row r="875">
      <c r="A875" t="inlineStr">
        <is>
          <t xml:space="preserve">MIL-611874326</t>
        </is>
      </c>
      <c r="B875" t="inlineStr">
        <is>
          <t xml:space="preserve">Chamartín - C. del Conde de Torralba</t>
        </is>
      </c>
      <c r="C875" t="inlineStr">
        <is>
          <t xml:space="preserve">Madrid</t>
        </is>
      </c>
      <c r="D875">
        <v>455</v>
      </c>
      <c r="E875"/>
      <c r="F875"/>
      <c r="G875">
        <f>IFERROR(INDEX(04_Area_Stats!$D$5:$D$999,MATCH(C875,04_Area_Stats!$A$5:$A$999,0)),"")</f>
      </c>
      <c r="H875">
        <f>IFERROR(ROUND(D875*(03_Assumptions!$B$7+03_Assumptions!$B$8),0),"")</f>
      </c>
      <c r="I875">
        <f>IFERROR(ROUND(E875*G875*03_Assumptions!$B$38-D875-H875,0),"")</f>
      </c>
      <c r="J875"/>
      <c r="K875">
        <f>IFERROR(D875+H875+IF(J875="",MAX(I875,0),J875),"")</f>
      </c>
      <c r="L875">
        <f>IFERROR(K875/E875,"")</f>
      </c>
      <c r="M875">
        <f>IFERROR(ROUND(E875*G875-K875,0),"")</f>
      </c>
      <c r="N875">
        <f>IFERROR(M875/K875,"")</f>
      </c>
      <c r="O875"/>
      <c r="P875"/>
      <c r="Q875"/>
      <c r="R875"/>
      <c r="S875"/>
      <c r="T875"/>
    </row>
    <row r="876">
      <c r="A876" t="inlineStr">
        <is>
          <t xml:space="preserve">MIL-580355127</t>
        </is>
      </c>
      <c r="B876" t="inlineStr">
        <is>
          <t xml:space="preserve">Campus Unamuno</t>
        </is>
      </c>
      <c r="C876" t="inlineStr">
        <is>
          <t xml:space="preserve">Salamanca</t>
        </is>
      </c>
      <c r="D876">
        <v>275</v>
      </c>
      <c r="E876"/>
      <c r="F876"/>
      <c r="G876">
        <f>IFERROR(INDEX(04_Area_Stats!$D$5:$D$999,MATCH(C876,04_Area_Stats!$A$5:$A$999,0)),"")</f>
      </c>
      <c r="H876">
        <f>IFERROR(ROUND(D876*(03_Assumptions!$B$7+03_Assumptions!$B$8),0),"")</f>
      </c>
      <c r="I876">
        <f>IFERROR(ROUND(E876*G876*03_Assumptions!$B$38-D876-H876,0),"")</f>
      </c>
      <c r="J876"/>
      <c r="K876">
        <f>IFERROR(D876+H876+IF(J876="",MAX(I876,0),J876),"")</f>
      </c>
      <c r="L876">
        <f>IFERROR(K876/E876,"")</f>
      </c>
      <c r="M876">
        <f>IFERROR(ROUND(E876*G876-K876,0),"")</f>
      </c>
      <c r="N876">
        <f>IFERROR(M876/K876,"")</f>
      </c>
      <c r="O876"/>
      <c r="P876"/>
      <c r="Q876"/>
      <c r="R876"/>
      <c r="S876"/>
      <c r="T876"/>
    </row>
    <row r="877">
      <c r="A877" t="inlineStr">
        <is>
          <t xml:space="preserve">MIL-611900409</t>
        </is>
      </c>
      <c r="B877" t="inlineStr">
        <is>
          <t xml:space="preserve">Ciudad Jardín - C. Infanta Doña María</t>
        </is>
      </c>
      <c r="C877" t="inlineStr">
        <is>
          <t xml:space="preserve">Córdoba</t>
        </is>
      </c>
      <c r="D877">
        <v>220</v>
      </c>
      <c r="E877"/>
      <c r="F877"/>
      <c r="G877">
        <f>IFERROR(INDEX(04_Area_Stats!$D$5:$D$999,MATCH(C877,04_Area_Stats!$A$5:$A$999,0)),"")</f>
      </c>
      <c r="H877">
        <f>IFERROR(ROUND(D877*(03_Assumptions!$B$7+03_Assumptions!$B$8),0),"")</f>
      </c>
      <c r="I877">
        <f>IFERROR(ROUND(E877*G877*03_Assumptions!$B$38-D877-H877,0),"")</f>
      </c>
      <c r="J877"/>
      <c r="K877">
        <f>IFERROR(D877+H877+IF(J877="",MAX(I877,0),J877),"")</f>
      </c>
      <c r="L877">
        <f>IFERROR(K877/E877,"")</f>
      </c>
      <c r="M877">
        <f>IFERROR(ROUND(E877*G877-K877,0),"")</f>
      </c>
      <c r="N877">
        <f>IFERROR(M877/K877,"")</f>
      </c>
      <c r="O877"/>
      <c r="P877"/>
      <c r="Q877"/>
      <c r="R877" t="inlineStr">
        <is>
          <t xml:space="preserve">Ground floor</t>
        </is>
      </c>
      <c r="S877"/>
      <c r="T877" t="inlineStr">
        <is>
          <t xml:space="preserve">Good</t>
        </is>
      </c>
    </row>
    <row r="878">
      <c r="A878" t="inlineStr">
        <is>
          <t xml:space="preserve">MIL-610588904</t>
        </is>
      </c>
      <c r="B878" t="inlineStr">
        <is>
          <t xml:space="preserve">Universidad - Rda. de los Derechos Huma</t>
        </is>
      </c>
      <c r="C878" t="inlineStr">
        <is>
          <t xml:space="preserve">Jaén</t>
        </is>
      </c>
      <c r="D878">
        <v>220</v>
      </c>
      <c r="E878"/>
      <c r="F878"/>
      <c r="G878">
        <f>IFERROR(INDEX(04_Area_Stats!$D$5:$D$999,MATCH(C878,04_Area_Stats!$A$5:$A$999,0)),"")</f>
      </c>
      <c r="H878">
        <f>IFERROR(ROUND(D878*(03_Assumptions!$B$7+03_Assumptions!$B$8),0),"")</f>
      </c>
      <c r="I878">
        <f>IFERROR(ROUND(E878*G878*03_Assumptions!$B$38-D878-H878,0),"")</f>
      </c>
      <c r="J878"/>
      <c r="K878">
        <f>IFERROR(D878+H878+IF(J878="",MAX(I878,0),J878),"")</f>
      </c>
      <c r="L878">
        <f>IFERROR(K878/E878,"")</f>
      </c>
      <c r="M878">
        <f>IFERROR(ROUND(E878*G878-K878,0),"")</f>
      </c>
      <c r="N878">
        <f>IFERROR(M878/K878,"")</f>
      </c>
      <c r="O878"/>
      <c r="P878"/>
      <c r="Q878"/>
      <c r="R878"/>
      <c r="S878"/>
      <c r="T878"/>
    </row>
    <row r="879">
      <c r="A879" t="inlineStr">
        <is>
          <t xml:space="preserve">MIL-612192283</t>
        </is>
      </c>
      <c r="B879" t="inlineStr">
        <is>
          <t xml:space="preserve">Universidad - Av. de Madrid</t>
        </is>
      </c>
      <c r="C879" t="inlineStr">
        <is>
          <t xml:space="preserve">Jaén</t>
        </is>
      </c>
      <c r="D879">
        <v>260</v>
      </c>
      <c r="E879"/>
      <c r="F879"/>
      <c r="G879">
        <f>IFERROR(INDEX(04_Area_Stats!$D$5:$D$999,MATCH(C879,04_Area_Stats!$A$5:$A$999,0)),"")</f>
      </c>
      <c r="H879">
        <f>IFERROR(ROUND(D879*(03_Assumptions!$B$7+03_Assumptions!$B$8),0),"")</f>
      </c>
      <c r="I879">
        <f>IFERROR(ROUND(E879*G879*03_Assumptions!$B$38-D879-H879,0),"")</f>
      </c>
      <c r="J879"/>
      <c r="K879">
        <f>IFERROR(D879+H879+IF(J879="",MAX(I879,0),J879),"")</f>
      </c>
      <c r="L879">
        <f>IFERROR(K879/E879,"")</f>
      </c>
      <c r="M879">
        <f>IFERROR(ROUND(E879*G879-K879,0),"")</f>
      </c>
      <c r="N879">
        <f>IFERROR(M879/K879,"")</f>
      </c>
      <c r="O879"/>
      <c r="P879"/>
      <c r="Q879"/>
      <c r="R879"/>
      <c r="S879"/>
      <c r="T879"/>
    </row>
    <row r="880">
      <c r="A880" t="inlineStr">
        <is>
          <t xml:space="preserve">MIL-608178630</t>
        </is>
      </c>
      <c r="B880" t="inlineStr">
        <is>
          <t xml:space="preserve">Madrid Capital</t>
        </is>
      </c>
      <c r="C880" t="inlineStr">
        <is>
          <t xml:space="preserve">Madrid</t>
        </is>
      </c>
      <c r="D880">
        <v>320</v>
      </c>
      <c r="E880"/>
      <c r="F880"/>
      <c r="G880">
        <f>IFERROR(INDEX(04_Area_Stats!$D$5:$D$999,MATCH(C880,04_Area_Stats!$A$5:$A$999,0)),"")</f>
      </c>
      <c r="H880">
        <f>IFERROR(ROUND(D880*(03_Assumptions!$B$7+03_Assumptions!$B$8),0),"")</f>
      </c>
      <c r="I880">
        <f>IFERROR(ROUND(E880*G880*03_Assumptions!$B$38-D880-H880,0),"")</f>
      </c>
      <c r="J880"/>
      <c r="K880">
        <f>IFERROR(D880+H880+IF(J880="",MAX(I880,0),J880),"")</f>
      </c>
      <c r="L880">
        <f>IFERROR(K880/E880,"")</f>
      </c>
      <c r="M880">
        <f>IFERROR(ROUND(E880*G880-K880,0),"")</f>
      </c>
      <c r="N880">
        <f>IFERROR(M880/K880,"")</f>
      </c>
      <c r="O880"/>
      <c r="P880"/>
      <c r="Q880"/>
      <c r="R880"/>
      <c r="S880" t="inlineStr">
        <is>
          <t xml:space="preserve">N</t>
        </is>
      </c>
      <c r="T880" t="inlineStr">
        <is>
          <t xml:space="preserve">Good</t>
        </is>
      </c>
    </row>
    <row r="881">
      <c r="A881" t="inlineStr">
        <is>
          <t xml:space="preserve">MIL-591585782</t>
        </is>
      </c>
      <c r="B881" t="inlineStr">
        <is>
          <t xml:space="preserve">Fontiñas</t>
        </is>
      </c>
      <c r="C881" t="inlineStr">
        <is>
          <t xml:space="preserve">Santiago de Compostela</t>
        </is>
      </c>
      <c r="D881">
        <v>370</v>
      </c>
      <c r="E881"/>
      <c r="F881"/>
      <c r="G881">
        <f>IFERROR(INDEX(04_Area_Stats!$D$5:$D$999,MATCH(C881,04_Area_Stats!$A$5:$A$999,0)),"")</f>
      </c>
      <c r="H881">
        <f>IFERROR(ROUND(D881*(03_Assumptions!$B$7+03_Assumptions!$B$8),0),"")</f>
      </c>
      <c r="I881">
        <f>IFERROR(ROUND(E881*G881*03_Assumptions!$B$38-D881-H881,0),"")</f>
      </c>
      <c r="J881"/>
      <c r="K881">
        <f>IFERROR(D881+H881+IF(J881="",MAX(I881,0),J881),"")</f>
      </c>
      <c r="L881">
        <f>IFERROR(K881/E881,"")</f>
      </c>
      <c r="M881">
        <f>IFERROR(ROUND(E881*G881-K881,0),"")</f>
      </c>
      <c r="N881">
        <f>IFERROR(M881/K881,"")</f>
      </c>
      <c r="O881"/>
      <c r="P881"/>
      <c r="Q881"/>
      <c r="R881"/>
      <c r="S881"/>
      <c r="T881"/>
    </row>
    <row r="882">
      <c r="A882" t="inlineStr">
        <is>
          <t xml:space="preserve">MIL-227220977</t>
        </is>
      </c>
      <c r="B882" t="inlineStr">
        <is>
          <t xml:space="preserve">Mujer busca habitacion</t>
        </is>
      </c>
      <c r="C882" t="inlineStr">
        <is>
          <t xml:space="preserve">Málaga</t>
        </is>
      </c>
      <c r="D882">
        <v>350</v>
      </c>
      <c r="E882"/>
      <c r="F882"/>
      <c r="G882">
        <f>IFERROR(INDEX(04_Area_Stats!$D$5:$D$999,MATCH(C882,04_Area_Stats!$A$5:$A$999,0)),"")</f>
      </c>
      <c r="H882">
        <f>IFERROR(ROUND(D882*(03_Assumptions!$B$7+03_Assumptions!$B$8),0),"")</f>
      </c>
      <c r="I882">
        <f>IFERROR(ROUND(E882*G882*03_Assumptions!$B$38-D882-H882,0),"")</f>
      </c>
      <c r="J882"/>
      <c r="K882">
        <f>IFERROR(D882+H882+IF(J882="",MAX(I882,0),J882),"")</f>
      </c>
      <c r="L882">
        <f>IFERROR(K882/E882,"")</f>
      </c>
      <c r="M882">
        <f>IFERROR(ROUND(E882*G882-K882,0),"")</f>
      </c>
      <c r="N882">
        <f>IFERROR(M882/K882,"")</f>
      </c>
      <c r="O882"/>
      <c r="P882"/>
      <c r="Q882"/>
      <c r="R882"/>
      <c r="S882"/>
      <c r="T882"/>
    </row>
    <row r="883">
      <c r="A883" t="inlineStr">
        <is>
          <t xml:space="preserve">MIL-612046377</t>
        </is>
      </c>
      <c r="B883" t="inlineStr">
        <is>
          <t xml:space="preserve">alquilo habitación.</t>
        </is>
      </c>
      <c r="C883" t="inlineStr">
        <is>
          <t xml:space="preserve">Balneario la Parrilla</t>
        </is>
      </c>
      <c r="D883">
        <v>237</v>
      </c>
      <c r="E883"/>
      <c r="F883"/>
      <c r="G883">
        <f>IFERROR(INDEX(04_Area_Stats!$D$5:$D$999,MATCH(C883,04_Area_Stats!$A$5:$A$999,0)),"")</f>
      </c>
      <c r="H883">
        <f>IFERROR(ROUND(D883*(03_Assumptions!$B$7+03_Assumptions!$B$8),0),"")</f>
      </c>
      <c r="I883">
        <f>IFERROR(ROUND(E883*G883*03_Assumptions!$B$38-D883-H883,0),"")</f>
      </c>
      <c r="J883"/>
      <c r="K883">
        <f>IFERROR(D883+H883+IF(J883="",MAX(I883,0),J883),"")</f>
      </c>
      <c r="L883">
        <f>IFERROR(K883/E883,"")</f>
      </c>
      <c r="M883">
        <f>IFERROR(ROUND(E883*G883-K883,0),"")</f>
      </c>
      <c r="N883">
        <f>IFERROR(M883/K883,"")</f>
      </c>
      <c r="O883"/>
      <c r="P883"/>
      <c r="Q883"/>
      <c r="R883"/>
      <c r="S883"/>
      <c r="T883"/>
    </row>
    <row r="884">
      <c r="A884" t="inlineStr">
        <is>
          <t xml:space="preserve">MIL-603676971</t>
        </is>
      </c>
      <c r="B884" t="inlineStr">
        <is>
          <t xml:space="preserve">Universidades - C. Honduras</t>
        </is>
      </c>
      <c r="C884" t="inlineStr">
        <is>
          <t xml:space="preserve">Santander</t>
        </is>
      </c>
      <c r="D884">
        <v>300</v>
      </c>
      <c r="E884"/>
      <c r="F884"/>
      <c r="G884">
        <f>IFERROR(INDEX(04_Area_Stats!$D$5:$D$999,MATCH(C884,04_Area_Stats!$A$5:$A$999,0)),"")</f>
      </c>
      <c r="H884">
        <f>IFERROR(ROUND(D884*(03_Assumptions!$B$7+03_Assumptions!$B$8),0),"")</f>
      </c>
      <c r="I884">
        <f>IFERROR(ROUND(E884*G884*03_Assumptions!$B$38-D884-H884,0),"")</f>
      </c>
      <c r="J884"/>
      <c r="K884">
        <f>IFERROR(D884+H884+IF(J884="",MAX(I884,0),J884),"")</f>
      </c>
      <c r="L884">
        <f>IFERROR(K884/E884,"")</f>
      </c>
      <c r="M884">
        <f>IFERROR(ROUND(E884*G884-K884,0),"")</f>
      </c>
      <c r="N884">
        <f>IFERROR(M884/K884,"")</f>
      </c>
      <c r="O884"/>
      <c r="P884"/>
      <c r="Q884"/>
      <c r="R884"/>
      <c r="S884"/>
      <c r="T884"/>
    </row>
    <row r="885">
      <c r="A885" t="inlineStr">
        <is>
          <t xml:space="preserve">MIL-609648755</t>
        </is>
      </c>
      <c r="B885" t="inlineStr">
        <is>
          <t xml:space="preserve">Parque Cruz Conde</t>
        </is>
      </c>
      <c r="C885" t="inlineStr">
        <is>
          <t xml:space="preserve">Córdoba</t>
        </is>
      </c>
      <c r="D885">
        <v>188</v>
      </c>
      <c r="E885"/>
      <c r="F885"/>
      <c r="G885">
        <f>IFERROR(INDEX(04_Area_Stats!$D$5:$D$999,MATCH(C885,04_Area_Stats!$A$5:$A$999,0)),"")</f>
      </c>
      <c r="H885">
        <f>IFERROR(ROUND(D885*(03_Assumptions!$B$7+03_Assumptions!$B$8),0),"")</f>
      </c>
      <c r="I885">
        <f>IFERROR(ROUND(E885*G885*03_Assumptions!$B$38-D885-H885,0),"")</f>
      </c>
      <c r="J885"/>
      <c r="K885">
        <f>IFERROR(D885+H885+IF(J885="",MAX(I885,0),J885),"")</f>
      </c>
      <c r="L885">
        <f>IFERROR(K885/E885,"")</f>
      </c>
      <c r="M885">
        <f>IFERROR(ROUND(E885*G885-K885,0),"")</f>
      </c>
      <c r="N885">
        <f>IFERROR(M885/K885,"")</f>
      </c>
      <c r="O885"/>
      <c r="P885"/>
      <c r="Q885"/>
      <c r="R885"/>
      <c r="S885"/>
      <c r="T885" t="inlineStr">
        <is>
          <t xml:space="preserve">Renovated</t>
        </is>
      </c>
    </row>
    <row r="886">
      <c r="A886" t="inlineStr">
        <is>
          <t xml:space="preserve">MIL-606537396</t>
        </is>
      </c>
      <c r="B886" t="inlineStr">
        <is>
          <t xml:space="preserve">Madrid Capital</t>
        </is>
      </c>
      <c r="C886" t="inlineStr">
        <is>
          <t xml:space="preserve">Madrid</t>
        </is>
      </c>
      <c r="D886">
        <v>750</v>
      </c>
      <c r="E886"/>
      <c r="F886"/>
      <c r="G886">
        <f>IFERROR(INDEX(04_Area_Stats!$D$5:$D$999,MATCH(C886,04_Area_Stats!$A$5:$A$999,0)),"")</f>
      </c>
      <c r="H886">
        <f>IFERROR(ROUND(D886*(03_Assumptions!$B$7+03_Assumptions!$B$8),0),"")</f>
      </c>
      <c r="I886">
        <f>IFERROR(ROUND(E886*G886*03_Assumptions!$B$38-D886-H886,0),"")</f>
      </c>
      <c r="J886"/>
      <c r="K886">
        <f>IFERROR(D886+H886+IF(J886="",MAX(I886,0),J886),"")</f>
      </c>
      <c r="L886">
        <f>IFERROR(K886/E886,"")</f>
      </c>
      <c r="M886">
        <f>IFERROR(ROUND(E886*G886-K886,0),"")</f>
      </c>
      <c r="N886">
        <f>IFERROR(M886/K886,"")</f>
      </c>
      <c r="O886"/>
      <c r="P886"/>
      <c r="Q886"/>
      <c r="R886"/>
      <c r="S886"/>
      <c r="T886"/>
    </row>
    <row r="887">
      <c r="A887" t="inlineStr">
        <is>
          <t xml:space="preserve">MIL-518456244</t>
        </is>
      </c>
      <c r="B887" t="inlineStr">
        <is>
          <t xml:space="preserve">Centro - Praza Roxa</t>
        </is>
      </c>
      <c r="C887" t="inlineStr">
        <is>
          <t xml:space="preserve">Santiago de Compostela</t>
        </is>
      </c>
      <c r="D887">
        <v>300</v>
      </c>
      <c r="E887"/>
      <c r="F887"/>
      <c r="G887">
        <f>IFERROR(INDEX(04_Area_Stats!$D$5:$D$999,MATCH(C887,04_Area_Stats!$A$5:$A$999,0)),"")</f>
      </c>
      <c r="H887">
        <f>IFERROR(ROUND(D887*(03_Assumptions!$B$7+03_Assumptions!$B$8),0),"")</f>
      </c>
      <c r="I887">
        <f>IFERROR(ROUND(E887*G887*03_Assumptions!$B$38-D887-H887,0),"")</f>
      </c>
      <c r="J887"/>
      <c r="K887">
        <f>IFERROR(D887+H887+IF(J887="",MAX(I887,0),J887),"")</f>
      </c>
      <c r="L887">
        <f>IFERROR(K887/E887,"")</f>
      </c>
      <c r="M887">
        <f>IFERROR(ROUND(E887*G887-K887,0),"")</f>
      </c>
      <c r="N887">
        <f>IFERROR(M887/K887,"")</f>
      </c>
      <c r="O887"/>
      <c r="P887"/>
      <c r="Q887"/>
      <c r="R887"/>
      <c r="S887"/>
      <c r="T887"/>
    </row>
    <row r="888">
      <c r="A888" t="inlineStr">
        <is>
          <t xml:space="preserve">MIL-611189894</t>
        </is>
      </c>
      <c r="B888" t="inlineStr">
        <is>
          <t xml:space="preserve">Cambiar piso</t>
        </is>
      </c>
      <c r="C888" t="inlineStr">
        <is>
          <t xml:space="preserve">Salou</t>
        </is>
      </c>
      <c r="D888">
        <v>0</v>
      </c>
      <c r="E888"/>
      <c r="F888"/>
      <c r="G888">
        <f>IFERROR(INDEX(04_Area_Stats!$D$5:$D$999,MATCH(C888,04_Area_Stats!$A$5:$A$999,0)),"")</f>
      </c>
      <c r="H888">
        <f>IFERROR(ROUND(D888*(03_Assumptions!$B$7+03_Assumptions!$B$8),0),"")</f>
      </c>
      <c r="I888">
        <f>IFERROR(ROUND(E888*G888*03_Assumptions!$B$38-D888-H888,0),"")</f>
      </c>
      <c r="J888"/>
      <c r="K888">
        <f>IFERROR(D888+H888+IF(J888="",MAX(I888,0),J888),"")</f>
      </c>
      <c r="L888">
        <f>IFERROR(K888/E888,"")</f>
      </c>
      <c r="M888">
        <f>IFERROR(ROUND(E888*G888-K888,0),"")</f>
      </c>
      <c r="N888">
        <f>IFERROR(M888/K888,"")</f>
      </c>
      <c r="O888"/>
      <c r="P888"/>
      <c r="Q888"/>
      <c r="R888"/>
      <c r="S888"/>
      <c r="T888"/>
    </row>
    <row r="889">
      <c r="A889" t="inlineStr">
        <is>
          <t xml:space="preserve">MIL-611725587</t>
        </is>
      </c>
      <c r="B889" t="inlineStr">
        <is>
          <t xml:space="preserve">La Calzada</t>
        </is>
      </c>
      <c r="C889" t="inlineStr">
        <is>
          <t xml:space="preserve">Gijón</t>
        </is>
      </c>
      <c r="D889">
        <v>400</v>
      </c>
      <c r="E889"/>
      <c r="F889"/>
      <c r="G889">
        <f>IFERROR(INDEX(04_Area_Stats!$D$5:$D$999,MATCH(C889,04_Area_Stats!$A$5:$A$999,0)),"")</f>
      </c>
      <c r="H889">
        <f>IFERROR(ROUND(D889*(03_Assumptions!$B$7+03_Assumptions!$B$8),0),"")</f>
      </c>
      <c r="I889">
        <f>IFERROR(ROUND(E889*G889*03_Assumptions!$B$38-D889-H889,0),"")</f>
      </c>
      <c r="J889"/>
      <c r="K889">
        <f>IFERROR(D889+H889+IF(J889="",MAX(I889,0),J889),"")</f>
      </c>
      <c r="L889">
        <f>IFERROR(K889/E889,"")</f>
      </c>
      <c r="M889">
        <f>IFERROR(ROUND(E889*G889-K889,0),"")</f>
      </c>
      <c r="N889">
        <f>IFERROR(M889/K889,"")</f>
      </c>
      <c r="O889"/>
      <c r="P889"/>
      <c r="Q889"/>
      <c r="R889"/>
      <c r="S889"/>
      <c r="T889"/>
    </row>
    <row r="890">
      <c r="A890" t="inlineStr">
        <is>
          <t xml:space="preserve">MIL-611522618</t>
        </is>
      </c>
      <c r="B890" t="inlineStr">
        <is>
          <t xml:space="preserve">Estacion de Tren</t>
        </is>
      </c>
      <c r="C890" t="inlineStr">
        <is>
          <t xml:space="preserve">A Coruña</t>
        </is>
      </c>
      <c r="D890">
        <v>350</v>
      </c>
      <c r="E890"/>
      <c r="F890"/>
      <c r="G890">
        <f>IFERROR(INDEX(04_Area_Stats!$D$5:$D$999,MATCH(C890,04_Area_Stats!$A$5:$A$999,0)),"")</f>
      </c>
      <c r="H890">
        <f>IFERROR(ROUND(D890*(03_Assumptions!$B$7+03_Assumptions!$B$8),0),"")</f>
      </c>
      <c r="I890">
        <f>IFERROR(ROUND(E890*G890*03_Assumptions!$B$38-D890-H890,0),"")</f>
      </c>
      <c r="J890"/>
      <c r="K890">
        <f>IFERROR(D890+H890+IF(J890="",MAX(I890,0),J890),"")</f>
      </c>
      <c r="L890">
        <f>IFERROR(K890/E890,"")</f>
      </c>
      <c r="M890">
        <f>IFERROR(ROUND(E890*G890-K890,0),"")</f>
      </c>
      <c r="N890">
        <f>IFERROR(M890/K890,"")</f>
      </c>
      <c r="O890"/>
      <c r="P890"/>
      <c r="Q890"/>
      <c r="R890"/>
      <c r="S890"/>
      <c r="T890"/>
    </row>
    <row r="891">
      <c r="A891" t="inlineStr">
        <is>
          <t xml:space="preserve">MIL-611897649</t>
        </is>
      </c>
      <c r="B891" t="inlineStr">
        <is>
          <t xml:space="preserve">Los Frates - C. Italia</t>
        </is>
      </c>
      <c r="C891" t="inlineStr">
        <is>
          <t xml:space="preserve">Cáceres</t>
        </is>
      </c>
      <c r="D891">
        <v>170</v>
      </c>
      <c r="E891"/>
      <c r="F891"/>
      <c r="G891">
        <f>IFERROR(INDEX(04_Area_Stats!$D$5:$D$999,MATCH(C891,04_Area_Stats!$A$5:$A$999,0)),"")</f>
      </c>
      <c r="H891">
        <f>IFERROR(ROUND(D891*(03_Assumptions!$B$7+03_Assumptions!$B$8),0),"")</f>
      </c>
      <c r="I891">
        <f>IFERROR(ROUND(E891*G891*03_Assumptions!$B$38-D891-H891,0),"")</f>
      </c>
      <c r="J891"/>
      <c r="K891">
        <f>IFERROR(D891+H891+IF(J891="",MAX(I891,0),J891),"")</f>
      </c>
      <c r="L891">
        <f>IFERROR(K891/E891,"")</f>
      </c>
      <c r="M891">
        <f>IFERROR(ROUND(E891*G891-K891,0),"")</f>
      </c>
      <c r="N891">
        <f>IFERROR(M891/K891,"")</f>
      </c>
      <c r="O891"/>
      <c r="P891"/>
      <c r="Q891"/>
      <c r="R891"/>
      <c r="S891"/>
      <c r="T891"/>
    </row>
    <row r="892">
      <c r="A892" t="inlineStr">
        <is>
          <t xml:space="preserve">MIL-611057854</t>
        </is>
      </c>
      <c r="B892" t="inlineStr">
        <is>
          <t xml:space="preserve">Lagunas - Av. de Buenos Aires</t>
        </is>
      </c>
      <c r="C892" t="inlineStr">
        <is>
          <t xml:space="preserve">Ourense / Orense</t>
        </is>
      </c>
      <c r="D892">
        <v>250</v>
      </c>
      <c r="E892"/>
      <c r="F892"/>
      <c r="G892">
        <f>IFERROR(INDEX(04_Area_Stats!$D$5:$D$999,MATCH(C892,04_Area_Stats!$A$5:$A$999,0)),"")</f>
      </c>
      <c r="H892">
        <f>IFERROR(ROUND(D892*(03_Assumptions!$B$7+03_Assumptions!$B$8),0),"")</f>
      </c>
      <c r="I892">
        <f>IFERROR(ROUND(E892*G892*03_Assumptions!$B$38-D892-H892,0),"")</f>
      </c>
      <c r="J892"/>
      <c r="K892">
        <f>IFERROR(D892+H892+IF(J892="",MAX(I892,0),J892),"")</f>
      </c>
      <c r="L892">
        <f>IFERROR(K892/E892,"")</f>
      </c>
      <c r="M892">
        <f>IFERROR(ROUND(E892*G892-K892,0),"")</f>
      </c>
      <c r="N892">
        <f>IFERROR(M892/K892,"")</f>
      </c>
      <c r="O892"/>
      <c r="P892"/>
      <c r="Q892"/>
      <c r="R892"/>
      <c r="S892"/>
      <c r="T892"/>
    </row>
    <row r="893">
      <c r="A893" t="inlineStr">
        <is>
          <t xml:space="preserve">MIL-474811057</t>
        </is>
      </c>
      <c r="B893" t="inlineStr">
        <is>
          <t xml:space="preserve">Facultad de Derecho - C. Campo Madre de</t>
        </is>
      </c>
      <c r="C893" t="inlineStr">
        <is>
          <t xml:space="preserve">Córdoba</t>
        </is>
      </c>
      <c r="D893">
        <v>300</v>
      </c>
      <c r="E893"/>
      <c r="F893"/>
      <c r="G893">
        <f>IFERROR(INDEX(04_Area_Stats!$D$5:$D$999,MATCH(C893,04_Area_Stats!$A$5:$A$999,0)),"")</f>
      </c>
      <c r="H893">
        <f>IFERROR(ROUND(D893*(03_Assumptions!$B$7+03_Assumptions!$B$8),0),"")</f>
      </c>
      <c r="I893">
        <f>IFERROR(ROUND(E893*G893*03_Assumptions!$B$38-D893-H893,0),"")</f>
      </c>
      <c r="J893"/>
      <c r="K893">
        <f>IFERROR(D893+H893+IF(J893="",MAX(I893,0),J893),"")</f>
      </c>
      <c r="L893">
        <f>IFERROR(K893/E893,"")</f>
      </c>
      <c r="M893">
        <f>IFERROR(ROUND(E893*G893-K893,0),"")</f>
      </c>
      <c r="N893">
        <f>IFERROR(M893/K893,"")</f>
      </c>
      <c r="O893"/>
      <c r="P893"/>
      <c r="Q893"/>
      <c r="R893"/>
      <c r="S893"/>
      <c r="T893"/>
    </row>
    <row r="894">
      <c r="A894" t="inlineStr">
        <is>
          <t xml:space="preserve">MIL-611678051</t>
        </is>
      </c>
      <c r="B894" t="inlineStr">
        <is>
          <t xml:space="preserve">Garrido Sur</t>
        </is>
      </c>
      <c r="C894" t="inlineStr">
        <is>
          <t xml:space="preserve">Salamanca</t>
        </is>
      </c>
      <c r="D894">
        <v>320</v>
      </c>
      <c r="E894"/>
      <c r="F894"/>
      <c r="G894">
        <f>IFERROR(INDEX(04_Area_Stats!$D$5:$D$999,MATCH(C894,04_Area_Stats!$A$5:$A$999,0)),"")</f>
      </c>
      <c r="H894">
        <f>IFERROR(ROUND(D894*(03_Assumptions!$B$7+03_Assumptions!$B$8),0),"")</f>
      </c>
      <c r="I894">
        <f>IFERROR(ROUND(E894*G894*03_Assumptions!$B$38-D894-H894,0),"")</f>
      </c>
      <c r="J894"/>
      <c r="K894">
        <f>IFERROR(D894+H894+IF(J894="",MAX(I894,0),J894),"")</f>
      </c>
      <c r="L894">
        <f>IFERROR(K894/E894,"")</f>
      </c>
      <c r="M894">
        <f>IFERROR(ROUND(E894*G894-K894,0),"")</f>
      </c>
      <c r="N894">
        <f>IFERROR(M894/K894,"")</f>
      </c>
      <c r="O894"/>
      <c r="P894"/>
      <c r="Q894"/>
      <c r="R894"/>
      <c r="S894"/>
      <c r="T894"/>
    </row>
    <row r="895">
      <c r="A895" t="inlineStr">
        <is>
          <t xml:space="preserve">MIL-585121614</t>
        </is>
      </c>
      <c r="B895" t="inlineStr">
        <is>
          <t xml:space="preserve">Burjassot</t>
        </is>
      </c>
      <c r="C895" t="inlineStr">
        <is>
          <t xml:space="preserve">Burjassot</t>
        </is>
      </c>
      <c r="D895">
        <v>330</v>
      </c>
      <c r="E895"/>
      <c r="F895"/>
      <c r="G895">
        <f>IFERROR(INDEX(04_Area_Stats!$D$5:$D$999,MATCH(C895,04_Area_Stats!$A$5:$A$999,0)),"")</f>
      </c>
      <c r="H895">
        <f>IFERROR(ROUND(D895*(03_Assumptions!$B$7+03_Assumptions!$B$8),0),"")</f>
      </c>
      <c r="I895">
        <f>IFERROR(ROUND(E895*G895*03_Assumptions!$B$38-D895-H895,0),"")</f>
      </c>
      <c r="J895"/>
      <c r="K895">
        <f>IFERROR(D895+H895+IF(J895="",MAX(I895,0),J895),"")</f>
      </c>
      <c r="L895">
        <f>IFERROR(K895/E895,"")</f>
      </c>
      <c r="M895">
        <f>IFERROR(ROUND(E895*G895-K895,0),"")</f>
      </c>
      <c r="N895">
        <f>IFERROR(M895/K895,"")</f>
      </c>
      <c r="O895"/>
      <c r="P895"/>
      <c r="Q895"/>
      <c r="R895"/>
      <c r="S895"/>
      <c r="T895" t="inlineStr">
        <is>
          <t xml:space="preserve">Good</t>
        </is>
      </c>
    </row>
    <row r="896">
      <c r="A896" t="inlineStr">
        <is>
          <t xml:space="preserve">MIL-578898372</t>
        </is>
      </c>
      <c r="B896" t="inlineStr">
        <is>
          <t xml:space="preserve">García Barbón - R. de García Barbón</t>
        </is>
      </c>
      <c r="C896" t="inlineStr">
        <is>
          <t xml:space="preserve">Vigo</t>
        </is>
      </c>
      <c r="D896">
        <v>325</v>
      </c>
      <c r="E896"/>
      <c r="F896"/>
      <c r="G896">
        <f>IFERROR(INDEX(04_Area_Stats!$D$5:$D$999,MATCH(C896,04_Area_Stats!$A$5:$A$999,0)),"")</f>
      </c>
      <c r="H896">
        <f>IFERROR(ROUND(D896*(03_Assumptions!$B$7+03_Assumptions!$B$8),0),"")</f>
      </c>
      <c r="I896">
        <f>IFERROR(ROUND(E896*G896*03_Assumptions!$B$38-D896-H896,0),"")</f>
      </c>
      <c r="J896"/>
      <c r="K896">
        <f>IFERROR(D896+H896+IF(J896="",MAX(I896,0),J896),"")</f>
      </c>
      <c r="L896">
        <f>IFERROR(K896/E896,"")</f>
      </c>
      <c r="M896">
        <f>IFERROR(ROUND(E896*G896-K896,0),"")</f>
      </c>
      <c r="N896">
        <f>IFERROR(M896/K896,"")</f>
      </c>
      <c r="O896"/>
      <c r="P896"/>
      <c r="Q896"/>
      <c r="R896"/>
      <c r="S896"/>
      <c r="T896"/>
    </row>
    <row r="897">
      <c r="A897" t="inlineStr">
        <is>
          <t xml:space="preserve">MIL-612202990</t>
        </is>
      </c>
      <c r="B897" t="inlineStr">
        <is>
          <t xml:space="preserve">Romo</t>
        </is>
      </c>
      <c r="C897" t="inlineStr">
        <is>
          <t xml:space="preserve">Las Arenas</t>
        </is>
      </c>
      <c r="D897">
        <v>350</v>
      </c>
      <c r="E897"/>
      <c r="F897"/>
      <c r="G897">
        <f>IFERROR(INDEX(04_Area_Stats!$D$5:$D$999,MATCH(C897,04_Area_Stats!$A$5:$A$999,0)),"")</f>
      </c>
      <c r="H897">
        <f>IFERROR(ROUND(D897*(03_Assumptions!$B$7+03_Assumptions!$B$8),0),"")</f>
      </c>
      <c r="I897">
        <f>IFERROR(ROUND(E897*G897*03_Assumptions!$B$38-D897-H897,0),"")</f>
      </c>
      <c r="J897"/>
      <c r="K897">
        <f>IFERROR(D897+H897+IF(J897="",MAX(I897,0),J897),"")</f>
      </c>
      <c r="L897">
        <f>IFERROR(K897/E897,"")</f>
      </c>
      <c r="M897">
        <f>IFERROR(ROUND(E897*G897-K897,0),"")</f>
      </c>
      <c r="N897">
        <f>IFERROR(M897/K897,"")</f>
      </c>
      <c r="O897"/>
      <c r="P897"/>
      <c r="Q897"/>
      <c r="R897"/>
      <c r="S897"/>
      <c r="T897"/>
    </row>
    <row r="898">
      <c r="A898" t="inlineStr">
        <is>
          <t xml:space="preserve">MIL-611901569</t>
        </is>
      </c>
      <c r="B898" t="inlineStr">
        <is>
          <t xml:space="preserve">Macarena</t>
        </is>
      </c>
      <c r="C898" t="inlineStr">
        <is>
          <t xml:space="preserve">Sevilla</t>
        </is>
      </c>
      <c r="D898">
        <v>333</v>
      </c>
      <c r="E898"/>
      <c r="F898"/>
      <c r="G898">
        <f>IFERROR(INDEX(04_Area_Stats!$D$5:$D$999,MATCH(C898,04_Area_Stats!$A$5:$A$999,0)),"")</f>
      </c>
      <c r="H898">
        <f>IFERROR(ROUND(D898*(03_Assumptions!$B$7+03_Assumptions!$B$8),0),"")</f>
      </c>
      <c r="I898">
        <f>IFERROR(ROUND(E898*G898*03_Assumptions!$B$38-D898-H898,0),"")</f>
      </c>
      <c r="J898"/>
      <c r="K898">
        <f>IFERROR(D898+H898+IF(J898="",MAX(I898,0),J898),"")</f>
      </c>
      <c r="L898">
        <f>IFERROR(K898/E898,"")</f>
      </c>
      <c r="M898">
        <f>IFERROR(ROUND(E898*G898-K898,0),"")</f>
      </c>
      <c r="N898">
        <f>IFERROR(M898/K898,"")</f>
      </c>
      <c r="O898"/>
      <c r="P898"/>
      <c r="Q898"/>
      <c r="R898"/>
      <c r="S898"/>
      <c r="T898" t="inlineStr">
        <is>
          <t xml:space="preserve">New build</t>
        </is>
      </c>
    </row>
    <row r="899">
      <c r="A899" t="inlineStr">
        <is>
          <t xml:space="preserve">MIL-611494582</t>
        </is>
      </c>
      <c r="B899" t="inlineStr">
        <is>
          <t xml:space="preserve">Ciudad Jardin</t>
        </is>
      </c>
      <c r="C899" t="inlineStr">
        <is>
          <t xml:space="preserve">Málaga</t>
        </is>
      </c>
      <c r="D899">
        <v>383</v>
      </c>
      <c r="E899"/>
      <c r="F899"/>
      <c r="G899">
        <f>IFERROR(INDEX(04_Area_Stats!$D$5:$D$999,MATCH(C899,04_Area_Stats!$A$5:$A$999,0)),"")</f>
      </c>
      <c r="H899">
        <f>IFERROR(ROUND(D899*(03_Assumptions!$B$7+03_Assumptions!$B$8),0),"")</f>
      </c>
      <c r="I899">
        <f>IFERROR(ROUND(E899*G899*03_Assumptions!$B$38-D899-H899,0),"")</f>
      </c>
      <c r="J899"/>
      <c r="K899">
        <f>IFERROR(D899+H899+IF(J899="",MAX(I899,0),J899),"")</f>
      </c>
      <c r="L899">
        <f>IFERROR(K899/E899,"")</f>
      </c>
      <c r="M899">
        <f>IFERROR(ROUND(E899*G899-K899,0),"")</f>
      </c>
      <c r="N899">
        <f>IFERROR(M899/K899,"")</f>
      </c>
      <c r="O899"/>
      <c r="P899"/>
      <c r="Q899"/>
      <c r="R899" t="inlineStr">
        <is>
          <t xml:space="preserve">1°</t>
        </is>
      </c>
      <c r="S899"/>
      <c r="T899" t="inlineStr">
        <is>
          <t xml:space="preserve">Good</t>
        </is>
      </c>
    </row>
    <row r="900">
      <c r="A900" t="inlineStr">
        <is>
          <t xml:space="preserve">MIL-611457707</t>
        </is>
      </c>
      <c r="B900" t="inlineStr">
        <is>
          <t xml:space="preserve">Avenida de Barcelona - Plaza la Oca</t>
        </is>
      </c>
      <c r="C900" t="inlineStr">
        <is>
          <t xml:space="preserve">Córdoba</t>
        </is>
      </c>
      <c r="D900">
        <v>125</v>
      </c>
      <c r="E900"/>
      <c r="F900"/>
      <c r="G900">
        <f>IFERROR(INDEX(04_Area_Stats!$D$5:$D$999,MATCH(C900,04_Area_Stats!$A$5:$A$999,0)),"")</f>
      </c>
      <c r="H900">
        <f>IFERROR(ROUND(D900*(03_Assumptions!$B$7+03_Assumptions!$B$8),0),"")</f>
      </c>
      <c r="I900">
        <f>IFERROR(ROUND(E900*G900*03_Assumptions!$B$38-D900-H900,0),"")</f>
      </c>
      <c r="J900"/>
      <c r="K900">
        <f>IFERROR(D900+H900+IF(J900="",MAX(I900,0),J900),"")</f>
      </c>
      <c r="L900">
        <f>IFERROR(K900/E900,"")</f>
      </c>
      <c r="M900">
        <f>IFERROR(ROUND(E900*G900-K900,0),"")</f>
      </c>
      <c r="N900">
        <f>IFERROR(M900/K900,"")</f>
      </c>
      <c r="O900"/>
      <c r="P900"/>
      <c r="Q900"/>
      <c r="R900"/>
      <c r="S900"/>
      <c r="T900"/>
    </row>
    <row r="901">
      <c r="A901" t="inlineStr">
        <is>
          <t xml:space="preserve">MIL-538663390</t>
        </is>
      </c>
      <c r="B901" t="inlineStr">
        <is>
          <t xml:space="preserve">Madrid Capital</t>
        </is>
      </c>
      <c r="C901" t="inlineStr">
        <is>
          <t xml:space="preserve">Madrid</t>
        </is>
      </c>
      <c r="D901">
        <v>880</v>
      </c>
      <c r="E901"/>
      <c r="F901"/>
      <c r="G901">
        <f>IFERROR(INDEX(04_Area_Stats!$D$5:$D$999,MATCH(C901,04_Area_Stats!$A$5:$A$999,0)),"")</f>
      </c>
      <c r="H901">
        <f>IFERROR(ROUND(D901*(03_Assumptions!$B$7+03_Assumptions!$B$8),0),"")</f>
      </c>
      <c r="I901">
        <f>IFERROR(ROUND(E901*G901*03_Assumptions!$B$38-D901-H901,0),"")</f>
      </c>
      <c r="J901"/>
      <c r="K901">
        <f>IFERROR(D901+H901+IF(J901="",MAX(I901,0),J901),"")</f>
      </c>
      <c r="L901">
        <f>IFERROR(K901/E901,"")</f>
      </c>
      <c r="M901">
        <f>IFERROR(ROUND(E901*G901-K901,0),"")</f>
      </c>
      <c r="N901">
        <f>IFERROR(M901/K901,"")</f>
      </c>
      <c r="O901"/>
      <c r="P901"/>
      <c r="Q901"/>
      <c r="R901"/>
      <c r="S901" t="inlineStr">
        <is>
          <t xml:space="preserve">Y</t>
        </is>
      </c>
      <c r="T901"/>
    </row>
    <row r="902">
      <c r="A902" t="inlineStr">
        <is>
          <t xml:space="preserve">MIL-604770054</t>
        </is>
      </c>
      <c r="B902" t="inlineStr">
        <is>
          <t xml:space="preserve">Mostoles - C. Ávila</t>
        </is>
      </c>
      <c r="C902" t="inlineStr">
        <is>
          <t xml:space="preserve">Móstoles</t>
        </is>
      </c>
      <c r="D902">
        <v>590</v>
      </c>
      <c r="E902"/>
      <c r="F902"/>
      <c r="G902">
        <f>IFERROR(INDEX(04_Area_Stats!$D$5:$D$999,MATCH(C902,04_Area_Stats!$A$5:$A$999,0)),"")</f>
      </c>
      <c r="H902">
        <f>IFERROR(ROUND(D902*(03_Assumptions!$B$7+03_Assumptions!$B$8),0),"")</f>
      </c>
      <c r="I902">
        <f>IFERROR(ROUND(E902*G902*03_Assumptions!$B$38-D902-H902,0),"")</f>
      </c>
      <c r="J902"/>
      <c r="K902">
        <f>IFERROR(D902+H902+IF(J902="",MAX(I902,0),J902),"")</f>
      </c>
      <c r="L902">
        <f>IFERROR(K902/E902,"")</f>
      </c>
      <c r="M902">
        <f>IFERROR(ROUND(E902*G902-K902,0),"")</f>
      </c>
      <c r="N902">
        <f>IFERROR(M902/K902,"")</f>
      </c>
      <c r="O902"/>
      <c r="P902"/>
      <c r="Q902"/>
      <c r="R902"/>
      <c r="S902" t="inlineStr">
        <is>
          <t xml:space="preserve">Y</t>
        </is>
      </c>
      <c r="T902"/>
    </row>
    <row r="903">
      <c r="A903" t="inlineStr">
        <is>
          <t xml:space="preserve">MIL-516445300</t>
        </is>
      </c>
      <c r="B903" t="inlineStr">
        <is>
          <t xml:space="preserve">Madrid Capital</t>
        </is>
      </c>
      <c r="C903" t="inlineStr">
        <is>
          <t xml:space="preserve">Madrid</t>
        </is>
      </c>
      <c r="D903">
        <v>750</v>
      </c>
      <c r="E903"/>
      <c r="F903"/>
      <c r="G903">
        <f>IFERROR(INDEX(04_Area_Stats!$D$5:$D$999,MATCH(C903,04_Area_Stats!$A$5:$A$999,0)),"")</f>
      </c>
      <c r="H903">
        <f>IFERROR(ROUND(D903*(03_Assumptions!$B$7+03_Assumptions!$B$8),0),"")</f>
      </c>
      <c r="I903">
        <f>IFERROR(ROUND(E903*G903*03_Assumptions!$B$38-D903-H903,0),"")</f>
      </c>
      <c r="J903"/>
      <c r="K903">
        <f>IFERROR(D903+H903+IF(J903="",MAX(I903,0),J903),"")</f>
      </c>
      <c r="L903">
        <f>IFERROR(K903/E903,"")</f>
      </c>
      <c r="M903">
        <f>IFERROR(ROUND(E903*G903-K903,0),"")</f>
      </c>
      <c r="N903">
        <f>IFERROR(M903/K903,"")</f>
      </c>
      <c r="O903"/>
      <c r="P903"/>
      <c r="Q903"/>
      <c r="R903"/>
      <c r="S903"/>
      <c r="T903" t="inlineStr">
        <is>
          <t xml:space="preserve">Good</t>
        </is>
      </c>
    </row>
    <row r="904">
      <c r="A904" t="inlineStr">
        <is>
          <t xml:space="preserve">MIL-516442267</t>
        </is>
      </c>
      <c r="B904" t="inlineStr">
        <is>
          <t xml:space="preserve">Madrid Capital</t>
        </is>
      </c>
      <c r="C904" t="inlineStr">
        <is>
          <t xml:space="preserve">Madrid</t>
        </is>
      </c>
      <c r="D904">
        <v>800</v>
      </c>
      <c r="E904"/>
      <c r="F904"/>
      <c r="G904">
        <f>IFERROR(INDEX(04_Area_Stats!$D$5:$D$999,MATCH(C904,04_Area_Stats!$A$5:$A$999,0)),"")</f>
      </c>
      <c r="H904">
        <f>IFERROR(ROUND(D904*(03_Assumptions!$B$7+03_Assumptions!$B$8),0),"")</f>
      </c>
      <c r="I904">
        <f>IFERROR(ROUND(E904*G904*03_Assumptions!$B$38-D904-H904,0),"")</f>
      </c>
      <c r="J904"/>
      <c r="K904">
        <f>IFERROR(D904+H904+IF(J904="",MAX(I904,0),J904),"")</f>
      </c>
      <c r="L904">
        <f>IFERROR(K904/E904,"")</f>
      </c>
      <c r="M904">
        <f>IFERROR(ROUND(E904*G904-K904,0),"")</f>
      </c>
      <c r="N904">
        <f>IFERROR(M904/K904,"")</f>
      </c>
      <c r="O904"/>
      <c r="P904"/>
      <c r="Q904"/>
      <c r="R904"/>
      <c r="S904"/>
      <c r="T904" t="inlineStr">
        <is>
          <t xml:space="preserve">Good</t>
        </is>
      </c>
    </row>
    <row r="905">
      <c r="A905" t="inlineStr">
        <is>
          <t xml:space="preserve">MIL-474256527</t>
        </is>
      </c>
      <c r="B905" t="inlineStr">
        <is>
          <t xml:space="preserve">Centro - Rúa Juan Flórez</t>
        </is>
      </c>
      <c r="C905" t="inlineStr">
        <is>
          <t xml:space="preserve">A Coruña</t>
        </is>
      </c>
      <c r="D905">
        <v>360</v>
      </c>
      <c r="E905"/>
      <c r="F905"/>
      <c r="G905">
        <f>IFERROR(INDEX(04_Area_Stats!$D$5:$D$999,MATCH(C905,04_Area_Stats!$A$5:$A$999,0)),"")</f>
      </c>
      <c r="H905">
        <f>IFERROR(ROUND(D905*(03_Assumptions!$B$7+03_Assumptions!$B$8),0),"")</f>
      </c>
      <c r="I905">
        <f>IFERROR(ROUND(E905*G905*03_Assumptions!$B$38-D905-H905,0),"")</f>
      </c>
      <c r="J905"/>
      <c r="K905">
        <f>IFERROR(D905+H905+IF(J905="",MAX(I905,0),J905),"")</f>
      </c>
      <c r="L905">
        <f>IFERROR(K905/E905,"")</f>
      </c>
      <c r="M905">
        <f>IFERROR(ROUND(E905*G905-K905,0),"")</f>
      </c>
      <c r="N905">
        <f>IFERROR(M905/K905,"")</f>
      </c>
      <c r="O905"/>
      <c r="P905"/>
      <c r="Q905"/>
      <c r="R905"/>
      <c r="S905"/>
      <c r="T905"/>
    </row>
    <row r="906">
      <c r="A906" t="inlineStr">
        <is>
          <t xml:space="preserve">MIL-608772992</t>
        </is>
      </c>
      <c r="B906" t="inlineStr">
        <is>
          <t xml:space="preserve">Valdepasillas - Av. Sinforiano Madroñero</t>
        </is>
      </c>
      <c r="C906" t="inlineStr">
        <is>
          <t xml:space="preserve">Badajoz</t>
        </is>
      </c>
      <c r="D906">
        <v>210</v>
      </c>
      <c r="E906"/>
      <c r="F906"/>
      <c r="G906">
        <f>IFERROR(INDEX(04_Area_Stats!$D$5:$D$999,MATCH(C906,04_Area_Stats!$A$5:$A$999,0)),"")</f>
      </c>
      <c r="H906">
        <f>IFERROR(ROUND(D906*(03_Assumptions!$B$7+03_Assumptions!$B$8),0),"")</f>
      </c>
      <c r="I906">
        <f>IFERROR(ROUND(E906*G906*03_Assumptions!$B$38-D906-H906,0),"")</f>
      </c>
      <c r="J906"/>
      <c r="K906">
        <f>IFERROR(D906+H906+IF(J906="",MAX(I906,0),J906),"")</f>
      </c>
      <c r="L906">
        <f>IFERROR(K906/E906,"")</f>
      </c>
      <c r="M906">
        <f>IFERROR(ROUND(E906*G906-K906,0),"")</f>
      </c>
      <c r="N906">
        <f>IFERROR(M906/K906,"")</f>
      </c>
      <c r="O906"/>
      <c r="P906"/>
      <c r="Q906"/>
      <c r="R906"/>
      <c r="S906"/>
      <c r="T906" t="inlineStr">
        <is>
          <t xml:space="preserve">Good</t>
        </is>
      </c>
    </row>
    <row r="907">
      <c r="A907" t="inlineStr">
        <is>
          <t xml:space="preserve">MIL-611186893</t>
        </is>
      </c>
      <c r="B907" t="inlineStr">
        <is>
          <t xml:space="preserve">Miralvalle</t>
        </is>
      </c>
      <c r="C907" t="inlineStr">
        <is>
          <t xml:space="preserve">Plasencia</t>
        </is>
      </c>
      <c r="D907">
        <v>150</v>
      </c>
      <c r="E907"/>
      <c r="F907"/>
      <c r="G907">
        <f>IFERROR(INDEX(04_Area_Stats!$D$5:$D$999,MATCH(C907,04_Area_Stats!$A$5:$A$999,0)),"")</f>
      </c>
      <c r="H907">
        <f>IFERROR(ROUND(D907*(03_Assumptions!$B$7+03_Assumptions!$B$8),0),"")</f>
      </c>
      <c r="I907">
        <f>IFERROR(ROUND(E907*G907*03_Assumptions!$B$38-D907-H907,0),"")</f>
      </c>
      <c r="J907"/>
      <c r="K907">
        <f>IFERROR(D907+H907+IF(J907="",MAX(I907,0),J907),"")</f>
      </c>
      <c r="L907">
        <f>IFERROR(K907/E907,"")</f>
      </c>
      <c r="M907">
        <f>IFERROR(ROUND(E907*G907-K907,0),"")</f>
      </c>
      <c r="N907">
        <f>IFERROR(M907/K907,"")</f>
      </c>
      <c r="O907"/>
      <c r="P907"/>
      <c r="Q907"/>
      <c r="R907"/>
      <c r="S907"/>
      <c r="T907"/>
    </row>
    <row r="908">
      <c r="A908" t="inlineStr">
        <is>
          <t xml:space="preserve">MIL-606989253</t>
        </is>
      </c>
      <c r="B908" t="inlineStr">
        <is>
          <t xml:space="preserve">Madrid Capital</t>
        </is>
      </c>
      <c r="C908" t="inlineStr">
        <is>
          <t xml:space="preserve">Madrid</t>
        </is>
      </c>
      <c r="D908">
        <v>990</v>
      </c>
      <c r="E908"/>
      <c r="F908"/>
      <c r="G908">
        <f>IFERROR(INDEX(04_Area_Stats!$D$5:$D$999,MATCH(C908,04_Area_Stats!$A$5:$A$999,0)),"")</f>
      </c>
      <c r="H908">
        <f>IFERROR(ROUND(D908*(03_Assumptions!$B$7+03_Assumptions!$B$8),0),"")</f>
      </c>
      <c r="I908">
        <f>IFERROR(ROUND(E908*G908*03_Assumptions!$B$38-D908-H908,0),"")</f>
      </c>
      <c r="J908"/>
      <c r="K908">
        <f>IFERROR(D908+H908+IF(J908="",MAX(I908,0),J908),"")</f>
      </c>
      <c r="L908">
        <f>IFERROR(K908/E908,"")</f>
      </c>
      <c r="M908">
        <f>IFERROR(ROUND(E908*G908-K908,0),"")</f>
      </c>
      <c r="N908">
        <f>IFERROR(M908/K908,"")</f>
      </c>
      <c r="O908"/>
      <c r="P908"/>
      <c r="Q908"/>
      <c r="R908"/>
      <c r="S908"/>
      <c r="T908"/>
    </row>
    <row r="909">
      <c r="A909" t="inlineStr">
        <is>
          <t xml:space="preserve">MIL-611612670</t>
        </is>
      </c>
      <c r="B909" t="inlineStr">
        <is>
          <t xml:space="preserve">Zapillo</t>
        </is>
      </c>
      <c r="C909" t="inlineStr">
        <is>
          <t xml:space="preserve">Almería</t>
        </is>
      </c>
      <c r="D909">
        <v>188</v>
      </c>
      <c r="E909"/>
      <c r="F909"/>
      <c r="G909">
        <f>IFERROR(INDEX(04_Area_Stats!$D$5:$D$999,MATCH(C909,04_Area_Stats!$A$5:$A$999,0)),"")</f>
      </c>
      <c r="H909">
        <f>IFERROR(ROUND(D909*(03_Assumptions!$B$7+03_Assumptions!$B$8),0),"")</f>
      </c>
      <c r="I909">
        <f>IFERROR(ROUND(E909*G909*03_Assumptions!$B$38-D909-H909,0),"")</f>
      </c>
      <c r="J909"/>
      <c r="K909">
        <f>IFERROR(D909+H909+IF(J909="",MAX(I909,0),J909),"")</f>
      </c>
      <c r="L909">
        <f>IFERROR(K909/E909,"")</f>
      </c>
      <c r="M909">
        <f>IFERROR(ROUND(E909*G909-K909,0),"")</f>
      </c>
      <c r="N909">
        <f>IFERROR(M909/K909,"")</f>
      </c>
      <c r="O909"/>
      <c r="P909"/>
      <c r="Q909"/>
      <c r="R909"/>
      <c r="S909"/>
      <c r="T909"/>
    </row>
    <row r="910">
      <c r="A910" t="inlineStr">
        <is>
          <t xml:space="preserve">MIL-609263526</t>
        </is>
      </c>
      <c r="B910" t="inlineStr">
        <is>
          <t xml:space="preserve">La Merced</t>
        </is>
      </c>
      <c r="C910" t="inlineStr">
        <is>
          <t xml:space="preserve">Málaga</t>
        </is>
      </c>
      <c r="D910">
        <v>400</v>
      </c>
      <c r="E910"/>
      <c r="F910"/>
      <c r="G910">
        <f>IFERROR(INDEX(04_Area_Stats!$D$5:$D$999,MATCH(C910,04_Area_Stats!$A$5:$A$999,0)),"")</f>
      </c>
      <c r="H910">
        <f>IFERROR(ROUND(D910*(03_Assumptions!$B$7+03_Assumptions!$B$8),0),"")</f>
      </c>
      <c r="I910">
        <f>IFERROR(ROUND(E910*G910*03_Assumptions!$B$38-D910-H910,0),"")</f>
      </c>
      <c r="J910"/>
      <c r="K910">
        <f>IFERROR(D910+H910+IF(J910="",MAX(I910,0),J910),"")</f>
      </c>
      <c r="L910">
        <f>IFERROR(K910/E910,"")</f>
      </c>
      <c r="M910">
        <f>IFERROR(ROUND(E910*G910-K910,0),"")</f>
      </c>
      <c r="N910">
        <f>IFERROR(M910/K910,"")</f>
      </c>
      <c r="O910"/>
      <c r="P910"/>
      <c r="Q910"/>
      <c r="R910"/>
      <c r="S910"/>
      <c r="T910"/>
    </row>
    <row r="911">
      <c r="A911" t="inlineStr">
        <is>
          <t xml:space="preserve">MIL-612204263</t>
        </is>
      </c>
      <c r="B911" t="inlineStr">
        <is>
          <t xml:space="preserve">Carpetana - C. de Carlos Dabán</t>
        </is>
      </c>
      <c r="C911" t="inlineStr">
        <is>
          <t xml:space="preserve">Madrid</t>
        </is>
      </c>
      <c r="D911">
        <v>400</v>
      </c>
      <c r="E911"/>
      <c r="F911"/>
      <c r="G911">
        <f>IFERROR(INDEX(04_Area_Stats!$D$5:$D$999,MATCH(C911,04_Area_Stats!$A$5:$A$999,0)),"")</f>
      </c>
      <c r="H911">
        <f>IFERROR(ROUND(D911*(03_Assumptions!$B$7+03_Assumptions!$B$8),0),"")</f>
      </c>
      <c r="I911">
        <f>IFERROR(ROUND(E911*G911*03_Assumptions!$B$38-D911-H911,0),"")</f>
      </c>
      <c r="J911"/>
      <c r="K911">
        <f>IFERROR(D911+H911+IF(J911="",MAX(I911,0),J911),"")</f>
      </c>
      <c r="L911">
        <f>IFERROR(K911/E911,"")</f>
      </c>
      <c r="M911">
        <f>IFERROR(ROUND(E911*G911-K911,0),"")</f>
      </c>
      <c r="N911">
        <f>IFERROR(M911/K911,"")</f>
      </c>
      <c r="O911"/>
      <c r="P911"/>
      <c r="Q911"/>
      <c r="R911" t="inlineStr">
        <is>
          <t xml:space="preserve">4</t>
        </is>
      </c>
      <c r="S911" t="inlineStr">
        <is>
          <t xml:space="preserve">N</t>
        </is>
      </c>
      <c r="T911"/>
    </row>
    <row r="912">
      <c r="A912" t="inlineStr">
        <is>
          <t xml:space="preserve">MIL-606989252</t>
        </is>
      </c>
      <c r="B912" t="inlineStr">
        <is>
          <t xml:space="preserve">Madrid Capital</t>
        </is>
      </c>
      <c r="C912" t="inlineStr">
        <is>
          <t xml:space="preserve">Madrid</t>
        </is>
      </c>
      <c r="D912">
        <v>990</v>
      </c>
      <c r="E912"/>
      <c r="F912"/>
      <c r="G912">
        <f>IFERROR(INDEX(04_Area_Stats!$D$5:$D$999,MATCH(C912,04_Area_Stats!$A$5:$A$999,0)),"")</f>
      </c>
      <c r="H912">
        <f>IFERROR(ROUND(D912*(03_Assumptions!$B$7+03_Assumptions!$B$8),0),"")</f>
      </c>
      <c r="I912">
        <f>IFERROR(ROUND(E912*G912*03_Assumptions!$B$38-D912-H912,0),"")</f>
      </c>
      <c r="J912"/>
      <c r="K912">
        <f>IFERROR(D912+H912+IF(J912="",MAX(I912,0),J912),"")</f>
      </c>
      <c r="L912">
        <f>IFERROR(K912/E912,"")</f>
      </c>
      <c r="M912">
        <f>IFERROR(ROUND(E912*G912-K912,0),"")</f>
      </c>
      <c r="N912">
        <f>IFERROR(M912/K912,"")</f>
      </c>
      <c r="O912"/>
      <c r="P912"/>
      <c r="Q912"/>
      <c r="R912"/>
      <c r="S912"/>
      <c r="T912"/>
    </row>
    <row r="913">
      <c r="A913" t="inlineStr">
        <is>
          <t xml:space="preserve">MIL-611616430</t>
        </is>
      </c>
      <c r="B913" t="inlineStr">
        <is>
          <t xml:space="preserve">Ensanche Sur - Poligono Pp Ensanche Sur</t>
        </is>
      </c>
      <c r="C913" t="inlineStr">
        <is>
          <t xml:space="preserve">Alcorcón</t>
        </is>
      </c>
      <c r="D913">
        <v>400</v>
      </c>
      <c r="E913"/>
      <c r="F913"/>
      <c r="G913">
        <f>IFERROR(INDEX(04_Area_Stats!$D$5:$D$999,MATCH(C913,04_Area_Stats!$A$5:$A$999,0)),"")</f>
      </c>
      <c r="H913">
        <f>IFERROR(ROUND(D913*(03_Assumptions!$B$7+03_Assumptions!$B$8),0),"")</f>
      </c>
      <c r="I913">
        <f>IFERROR(ROUND(E913*G913*03_Assumptions!$B$38-D913-H913,0),"")</f>
      </c>
      <c r="J913"/>
      <c r="K913">
        <f>IFERROR(D913+H913+IF(J913="",MAX(I913,0),J913),"")</f>
      </c>
      <c r="L913">
        <f>IFERROR(K913/E913,"")</f>
      </c>
      <c r="M913">
        <f>IFERROR(ROUND(E913*G913-K913,0),"")</f>
      </c>
      <c r="N913">
        <f>IFERROR(M913/K913,"")</f>
      </c>
      <c r="O913"/>
      <c r="P913"/>
      <c r="Q913"/>
      <c r="R913"/>
      <c r="S913"/>
      <c r="T913"/>
    </row>
    <row r="914">
      <c r="A914" t="inlineStr">
        <is>
          <t xml:space="preserve">MIL-612002400</t>
        </is>
      </c>
      <c r="B914" t="inlineStr">
        <is>
          <t xml:space="preserve">Gran Vía - Carrer de la Figuera</t>
        </is>
      </c>
      <c r="C914" t="inlineStr">
        <is>
          <t xml:space="preserve">Castellón de la Plana</t>
        </is>
      </c>
      <c r="D914">
        <v>250</v>
      </c>
      <c r="E914"/>
      <c r="F914"/>
      <c r="G914">
        <f>IFERROR(INDEX(04_Area_Stats!$D$5:$D$999,MATCH(C914,04_Area_Stats!$A$5:$A$999,0)),"")</f>
      </c>
      <c r="H914">
        <f>IFERROR(ROUND(D914*(03_Assumptions!$B$7+03_Assumptions!$B$8),0),"")</f>
      </c>
      <c r="I914">
        <f>IFERROR(ROUND(E914*G914*03_Assumptions!$B$38-D914-H914,0),"")</f>
      </c>
      <c r="J914"/>
      <c r="K914">
        <f>IFERROR(D914+H914+IF(J914="",MAX(I914,0),J914),"")</f>
      </c>
      <c r="L914">
        <f>IFERROR(K914/E914,"")</f>
      </c>
      <c r="M914">
        <f>IFERROR(ROUND(E914*G914-K914,0),"")</f>
      </c>
      <c r="N914">
        <f>IFERROR(M914/K914,"")</f>
      </c>
      <c r="O914"/>
      <c r="P914"/>
      <c r="Q914"/>
      <c r="R914"/>
      <c r="S914"/>
      <c r="T914"/>
    </row>
    <row r="915">
      <c r="A915" t="inlineStr">
        <is>
          <t xml:space="preserve">MIL-516444041</t>
        </is>
      </c>
      <c r="B915" t="inlineStr">
        <is>
          <t xml:space="preserve">Barcelona Capital</t>
        </is>
      </c>
      <c r="C915" t="inlineStr">
        <is>
          <t xml:space="preserve">Barcelona</t>
        </is>
      </c>
      <c r="D915">
        <v>407</v>
      </c>
      <c r="E915"/>
      <c r="F915"/>
      <c r="G915">
        <f>IFERROR(INDEX(04_Area_Stats!$D$5:$D$999,MATCH(C915,04_Area_Stats!$A$5:$A$999,0)),"")</f>
      </c>
      <c r="H915">
        <f>IFERROR(ROUND(D915*(03_Assumptions!$B$7+03_Assumptions!$B$8),0),"")</f>
      </c>
      <c r="I915">
        <f>IFERROR(ROUND(E915*G915*03_Assumptions!$B$38-D915-H915,0),"")</f>
      </c>
      <c r="J915"/>
      <c r="K915">
        <f>IFERROR(D915+H915+IF(J915="",MAX(I915,0),J915),"")</f>
      </c>
      <c r="L915">
        <f>IFERROR(K915/E915,"")</f>
      </c>
      <c r="M915">
        <f>IFERROR(ROUND(E915*G915-K915,0),"")</f>
      </c>
      <c r="N915">
        <f>IFERROR(M915/K915,"")</f>
      </c>
      <c r="O915"/>
      <c r="P915"/>
      <c r="Q915"/>
      <c r="R915"/>
      <c r="S915"/>
      <c r="T915"/>
    </row>
    <row r="916">
      <c r="A916" t="inlineStr">
        <is>
          <t xml:space="preserve">MIL-606528636</t>
        </is>
      </c>
      <c r="B916" t="inlineStr">
        <is>
          <t xml:space="preserve">Sevilla Capital</t>
        </is>
      </c>
      <c r="C916" t="inlineStr">
        <is>
          <t xml:space="preserve">Sevilla</t>
        </is>
      </c>
      <c r="D916">
        <v>425</v>
      </c>
      <c r="E916"/>
      <c r="F916"/>
      <c r="G916">
        <f>IFERROR(INDEX(04_Area_Stats!$D$5:$D$999,MATCH(C916,04_Area_Stats!$A$5:$A$999,0)),"")</f>
      </c>
      <c r="H916">
        <f>IFERROR(ROUND(D916*(03_Assumptions!$B$7+03_Assumptions!$B$8),0),"")</f>
      </c>
      <c r="I916">
        <f>IFERROR(ROUND(E916*G916*03_Assumptions!$B$38-D916-H916,0),"")</f>
      </c>
      <c r="J916"/>
      <c r="K916">
        <f>IFERROR(D916+H916+IF(J916="",MAX(I916,0),J916),"")</f>
      </c>
      <c r="L916">
        <f>IFERROR(K916/E916,"")</f>
      </c>
      <c r="M916">
        <f>IFERROR(ROUND(E916*G916-K916,0),"")</f>
      </c>
      <c r="N916">
        <f>IFERROR(M916/K916,"")</f>
      </c>
      <c r="O916"/>
      <c r="P916"/>
      <c r="Q916"/>
      <c r="R916"/>
      <c r="S916"/>
      <c r="T916" t="inlineStr">
        <is>
          <t xml:space="preserve">Good</t>
        </is>
      </c>
    </row>
    <row r="917">
      <c r="A917" t="inlineStr">
        <is>
          <t xml:space="preserve">MIL-493107916</t>
        </is>
      </c>
      <c r="B917" t="inlineStr">
        <is>
          <t xml:space="preserve">Alicante / Alacant</t>
        </is>
      </c>
      <c r="C917" t="inlineStr">
        <is>
          <t xml:space="preserve">Alicante/Alacant</t>
        </is>
      </c>
      <c r="D917">
        <v>750</v>
      </c>
      <c r="E917"/>
      <c r="F917"/>
      <c r="G917">
        <f>IFERROR(INDEX(04_Area_Stats!$D$5:$D$999,MATCH(C917,04_Area_Stats!$A$5:$A$999,0)),"")</f>
      </c>
      <c r="H917">
        <f>IFERROR(ROUND(D917*(03_Assumptions!$B$7+03_Assumptions!$B$8),0),"")</f>
      </c>
      <c r="I917">
        <f>IFERROR(ROUND(E917*G917*03_Assumptions!$B$38-D917-H917,0),"")</f>
      </c>
      <c r="J917"/>
      <c r="K917">
        <f>IFERROR(D917+H917+IF(J917="",MAX(I917,0),J917),"")</f>
      </c>
      <c r="L917">
        <f>IFERROR(K917/E917,"")</f>
      </c>
      <c r="M917">
        <f>IFERROR(ROUND(E917*G917-K917,0),"")</f>
      </c>
      <c r="N917">
        <f>IFERROR(M917/K917,"")</f>
      </c>
      <c r="O917"/>
      <c r="P917"/>
      <c r="Q917"/>
      <c r="R917" t="inlineStr">
        <is>
          <t xml:space="preserve">8</t>
        </is>
      </c>
      <c r="S917" t="inlineStr">
        <is>
          <t xml:space="preserve">Y</t>
        </is>
      </c>
      <c r="T917" t="inlineStr">
        <is>
          <t xml:space="preserve">Good</t>
        </is>
      </c>
    </row>
    <row r="918">
      <c r="A918" t="inlineStr">
        <is>
          <t xml:space="preserve">MIL-358288693</t>
        </is>
      </c>
      <c r="B918" t="inlineStr">
        <is>
          <t xml:space="preserve">Isla Chica</t>
        </is>
      </c>
      <c r="C918" t="inlineStr">
        <is>
          <t xml:space="preserve">Huelva</t>
        </is>
      </c>
      <c r="D918">
        <v>350</v>
      </c>
      <c r="E918"/>
      <c r="F918"/>
      <c r="G918">
        <f>IFERROR(INDEX(04_Area_Stats!$D$5:$D$999,MATCH(C918,04_Area_Stats!$A$5:$A$999,0)),"")</f>
      </c>
      <c r="H918">
        <f>IFERROR(ROUND(D918*(03_Assumptions!$B$7+03_Assumptions!$B$8),0),"")</f>
      </c>
      <c r="I918">
        <f>IFERROR(ROUND(E918*G918*03_Assumptions!$B$38-D918-H918,0),"")</f>
      </c>
      <c r="J918"/>
      <c r="K918">
        <f>IFERROR(D918+H918+IF(J918="",MAX(I918,0),J918),"")</f>
      </c>
      <c r="L918">
        <f>IFERROR(K918/E918,"")</f>
      </c>
      <c r="M918">
        <f>IFERROR(ROUND(E918*G918-K918,0),"")</f>
      </c>
      <c r="N918">
        <f>IFERROR(M918/K918,"")</f>
      </c>
      <c r="O918"/>
      <c r="P918"/>
      <c r="Q918"/>
      <c r="R918"/>
      <c r="S918"/>
      <c r="T918"/>
    </row>
    <row r="919">
      <c r="A919" t="inlineStr">
        <is>
          <t xml:space="preserve">MIL-611873960</t>
        </is>
      </c>
      <c r="B919" t="inlineStr">
        <is>
          <t xml:space="preserve">busco piso de tres o más habitaciones</t>
        </is>
      </c>
      <c r="C919" t="inlineStr">
        <is>
          <t xml:space="preserve">Madrid</t>
        </is>
      </c>
      <c r="D919">
        <v>800</v>
      </c>
      <c r="E919"/>
      <c r="F919"/>
      <c r="G919">
        <f>IFERROR(INDEX(04_Area_Stats!$D$5:$D$999,MATCH(C919,04_Area_Stats!$A$5:$A$999,0)),"")</f>
      </c>
      <c r="H919">
        <f>IFERROR(ROUND(D919*(03_Assumptions!$B$7+03_Assumptions!$B$8),0),"")</f>
      </c>
      <c r="I919">
        <f>IFERROR(ROUND(E919*G919*03_Assumptions!$B$38-D919-H919,0),"")</f>
      </c>
      <c r="J919"/>
      <c r="K919">
        <f>IFERROR(D919+H919+IF(J919="",MAX(I919,0),J919),"")</f>
      </c>
      <c r="L919">
        <f>IFERROR(K919/E919,"")</f>
      </c>
      <c r="M919">
        <f>IFERROR(ROUND(E919*G919-K919,0),"")</f>
      </c>
      <c r="N919">
        <f>IFERROR(M919/K919,"")</f>
      </c>
      <c r="O919"/>
      <c r="P919"/>
      <c r="Q919"/>
      <c r="R919"/>
      <c r="S919"/>
      <c r="T919"/>
    </row>
    <row r="920">
      <c r="A920" t="inlineStr">
        <is>
          <t xml:space="preserve">MIL-611031358</t>
        </is>
      </c>
      <c r="B920" t="inlineStr">
        <is>
          <t xml:space="preserve">Fuentepiña - Calle Sanlúcar de Guadiana</t>
        </is>
      </c>
      <c r="C920" t="inlineStr">
        <is>
          <t xml:space="preserve">Huelva</t>
        </is>
      </c>
      <c r="D920">
        <v>350</v>
      </c>
      <c r="E920"/>
      <c r="F920"/>
      <c r="G920">
        <f>IFERROR(INDEX(04_Area_Stats!$D$5:$D$999,MATCH(C920,04_Area_Stats!$A$5:$A$999,0)),"")</f>
      </c>
      <c r="H920">
        <f>IFERROR(ROUND(D920*(03_Assumptions!$B$7+03_Assumptions!$B$8),0),"")</f>
      </c>
      <c r="I920">
        <f>IFERROR(ROUND(E920*G920*03_Assumptions!$B$38-D920-H920,0),"")</f>
      </c>
      <c r="J920"/>
      <c r="K920">
        <f>IFERROR(D920+H920+IF(J920="",MAX(I920,0),J920),"")</f>
      </c>
      <c r="L920">
        <f>IFERROR(K920/E920,"")</f>
      </c>
      <c r="M920">
        <f>IFERROR(ROUND(E920*G920-K920,0),"")</f>
      </c>
      <c r="N920">
        <f>IFERROR(M920/K920,"")</f>
      </c>
      <c r="O920"/>
      <c r="P920"/>
      <c r="Q920"/>
      <c r="R920" t="inlineStr">
        <is>
          <t xml:space="preserve">3º</t>
        </is>
      </c>
      <c r="S920" t="inlineStr">
        <is>
          <t xml:space="preserve">Y</t>
        </is>
      </c>
      <c r="T920"/>
    </row>
    <row r="921">
      <c r="A921" t="inlineStr">
        <is>
          <t xml:space="preserve">MIL-611898720</t>
        </is>
      </c>
      <c r="B921" t="inlineStr">
        <is>
          <t xml:space="preserve">Centro</t>
        </is>
      </c>
      <c r="C921" t="inlineStr">
        <is>
          <t xml:space="preserve">Avila</t>
        </is>
      </c>
      <c r="D921">
        <v>945</v>
      </c>
      <c r="E921"/>
      <c r="F921"/>
      <c r="G921">
        <f>IFERROR(INDEX(04_Area_Stats!$D$5:$D$999,MATCH(C921,04_Area_Stats!$A$5:$A$999,0)),"")</f>
      </c>
      <c r="H921">
        <f>IFERROR(ROUND(D921*(03_Assumptions!$B$7+03_Assumptions!$B$8),0),"")</f>
      </c>
      <c r="I921">
        <f>IFERROR(ROUND(E921*G921*03_Assumptions!$B$38-D921-H921,0),"")</f>
      </c>
      <c r="J921"/>
      <c r="K921">
        <f>IFERROR(D921+H921+IF(J921="",MAX(I921,0),J921),"")</f>
      </c>
      <c r="L921">
        <f>IFERROR(K921/E921,"")</f>
      </c>
      <c r="M921">
        <f>IFERROR(ROUND(E921*G921-K921,0),"")</f>
      </c>
      <c r="N921">
        <f>IFERROR(M921/K921,"")</f>
      </c>
      <c r="O921"/>
      <c r="P921"/>
      <c r="Q921"/>
      <c r="R921"/>
      <c r="S921"/>
      <c r="T921"/>
    </row>
    <row r="922">
      <c r="A922" t="inlineStr">
        <is>
          <t xml:space="preserve">MIL-573519392</t>
        </is>
      </c>
      <c r="B922" t="inlineStr">
        <is>
          <t xml:space="preserve">Pilarica - P.º del Cauce</t>
        </is>
      </c>
      <c r="C922" t="inlineStr">
        <is>
          <t xml:space="preserve">Valladolid</t>
        </is>
      </c>
      <c r="D922">
        <v>375</v>
      </c>
      <c r="E922"/>
      <c r="F922"/>
      <c r="G922">
        <f>IFERROR(INDEX(04_Area_Stats!$D$5:$D$999,MATCH(C922,04_Area_Stats!$A$5:$A$999,0)),"")</f>
      </c>
      <c r="H922">
        <f>IFERROR(ROUND(D922*(03_Assumptions!$B$7+03_Assumptions!$B$8),0),"")</f>
      </c>
      <c r="I922">
        <f>IFERROR(ROUND(E922*G922*03_Assumptions!$B$38-D922-H922,0),"")</f>
      </c>
      <c r="J922"/>
      <c r="K922">
        <f>IFERROR(D922+H922+IF(J922="",MAX(I922,0),J922),"")</f>
      </c>
      <c r="L922">
        <f>IFERROR(K922/E922,"")</f>
      </c>
      <c r="M922">
        <f>IFERROR(ROUND(E922*G922-K922,0),"")</f>
      </c>
      <c r="N922">
        <f>IFERROR(M922/K922,"")</f>
      </c>
      <c r="O922"/>
      <c r="P922"/>
      <c r="Q922"/>
      <c r="R922"/>
      <c r="S922"/>
      <c r="T922"/>
    </row>
    <row r="923">
      <c r="A923" t="inlineStr">
        <is>
          <t xml:space="preserve">MIL-530865647</t>
        </is>
      </c>
      <c r="B923" t="inlineStr">
        <is>
          <t xml:space="preserve">Madrid Capital</t>
        </is>
      </c>
      <c r="C923" t="inlineStr">
        <is>
          <t xml:space="preserve">Madrid</t>
        </is>
      </c>
      <c r="D923">
        <v>400</v>
      </c>
      <c r="E923"/>
      <c r="F923"/>
      <c r="G923">
        <f>IFERROR(INDEX(04_Area_Stats!$D$5:$D$999,MATCH(C923,04_Area_Stats!$A$5:$A$999,0)),"")</f>
      </c>
      <c r="H923">
        <f>IFERROR(ROUND(D923*(03_Assumptions!$B$7+03_Assumptions!$B$8),0),"")</f>
      </c>
      <c r="I923">
        <f>IFERROR(ROUND(E923*G923*03_Assumptions!$B$38-D923-H923,0),"")</f>
      </c>
      <c r="J923"/>
      <c r="K923">
        <f>IFERROR(D923+H923+IF(J923="",MAX(I923,0),J923),"")</f>
      </c>
      <c r="L923">
        <f>IFERROR(K923/E923,"")</f>
      </c>
      <c r="M923">
        <f>IFERROR(ROUND(E923*G923-K923,0),"")</f>
      </c>
      <c r="N923">
        <f>IFERROR(M923/K923,"")</f>
      </c>
      <c r="O923"/>
      <c r="P923"/>
      <c r="Q923"/>
      <c r="R923"/>
      <c r="S923"/>
      <c r="T923"/>
    </row>
    <row r="924">
      <c r="A924" t="inlineStr">
        <is>
          <t xml:space="preserve">MIL-608388401</t>
        </is>
      </c>
      <c r="B924" t="inlineStr">
        <is>
          <t xml:space="preserve">Universidad - Pl. los Pinos</t>
        </is>
      </c>
      <c r="C924" t="inlineStr">
        <is>
          <t xml:space="preserve">Jerez de la Frontera</t>
        </is>
      </c>
      <c r="D924">
        <v>260</v>
      </c>
      <c r="E924"/>
      <c r="F924"/>
      <c r="G924">
        <f>IFERROR(INDEX(04_Area_Stats!$D$5:$D$999,MATCH(C924,04_Area_Stats!$A$5:$A$999,0)),"")</f>
      </c>
      <c r="H924">
        <f>IFERROR(ROUND(D924*(03_Assumptions!$B$7+03_Assumptions!$B$8),0),"")</f>
      </c>
      <c r="I924">
        <f>IFERROR(ROUND(E924*G924*03_Assumptions!$B$38-D924-H924,0),"")</f>
      </c>
      <c r="J924"/>
      <c r="K924">
        <f>IFERROR(D924+H924+IF(J924="",MAX(I924,0),J924),"")</f>
      </c>
      <c r="L924">
        <f>IFERROR(K924/E924,"")</f>
      </c>
      <c r="M924">
        <f>IFERROR(ROUND(E924*G924-K924,0),"")</f>
      </c>
      <c r="N924">
        <f>IFERROR(M924/K924,"")</f>
      </c>
      <c r="O924"/>
      <c r="P924"/>
      <c r="Q924"/>
      <c r="R924" t="inlineStr">
        <is>
          <t xml:space="preserve">2</t>
        </is>
      </c>
      <c r="S924" t="inlineStr">
        <is>
          <t xml:space="preserve">Y</t>
        </is>
      </c>
      <c r="T924" t="inlineStr">
        <is>
          <t xml:space="preserve">Good</t>
        </is>
      </c>
    </row>
    <row r="925">
      <c r="A925" t="inlineStr">
        <is>
          <t xml:space="preserve">MIL-585313907</t>
        </is>
      </c>
      <c r="B925" t="inlineStr">
        <is>
          <t xml:space="preserve">El Llano</t>
        </is>
      </c>
      <c r="C925" t="inlineStr">
        <is>
          <t xml:space="preserve">Gijón</t>
        </is>
      </c>
      <c r="D925">
        <v>350</v>
      </c>
      <c r="E925"/>
      <c r="F925"/>
      <c r="G925">
        <f>IFERROR(INDEX(04_Area_Stats!$D$5:$D$999,MATCH(C925,04_Area_Stats!$A$5:$A$999,0)),"")</f>
      </c>
      <c r="H925">
        <f>IFERROR(ROUND(D925*(03_Assumptions!$B$7+03_Assumptions!$B$8),0),"")</f>
      </c>
      <c r="I925">
        <f>IFERROR(ROUND(E925*G925*03_Assumptions!$B$38-D925-H925,0),"")</f>
      </c>
      <c r="J925"/>
      <c r="K925">
        <f>IFERROR(D925+H925+IF(J925="",MAX(I925,0),J925),"")</f>
      </c>
      <c r="L925">
        <f>IFERROR(K925/E925,"")</f>
      </c>
      <c r="M925">
        <f>IFERROR(ROUND(E925*G925-K925,0),"")</f>
      </c>
      <c r="N925">
        <f>IFERROR(M925/K925,"")</f>
      </c>
      <c r="O925"/>
      <c r="P925"/>
      <c r="Q925"/>
      <c r="R925"/>
      <c r="S925"/>
      <c r="T925"/>
    </row>
    <row r="926">
      <c r="A926" t="inlineStr">
        <is>
          <t xml:space="preserve">MIL-609949911</t>
        </is>
      </c>
      <c r="B926" t="inlineStr">
        <is>
          <t xml:space="preserve">Los Remedios - C/ Asunción</t>
        </is>
      </c>
      <c r="C926" t="inlineStr">
        <is>
          <t xml:space="preserve">Sevilla</t>
        </is>
      </c>
      <c r="D926">
        <v>350</v>
      </c>
      <c r="E926"/>
      <c r="F926"/>
      <c r="G926">
        <f>IFERROR(INDEX(04_Area_Stats!$D$5:$D$999,MATCH(C926,04_Area_Stats!$A$5:$A$999,0)),"")</f>
      </c>
      <c r="H926">
        <f>IFERROR(ROUND(D926*(03_Assumptions!$B$7+03_Assumptions!$B$8),0),"")</f>
      </c>
      <c r="I926">
        <f>IFERROR(ROUND(E926*G926*03_Assumptions!$B$38-D926-H926,0),"")</f>
      </c>
      <c r="J926"/>
      <c r="K926">
        <f>IFERROR(D926+H926+IF(J926="",MAX(I926,0),J926),"")</f>
      </c>
      <c r="L926">
        <f>IFERROR(K926/E926,"")</f>
      </c>
      <c r="M926">
        <f>IFERROR(ROUND(E926*G926-K926,0),"")</f>
      </c>
      <c r="N926">
        <f>IFERROR(M926/K926,"")</f>
      </c>
      <c r="O926"/>
      <c r="P926"/>
      <c r="Q926"/>
      <c r="R926"/>
      <c r="S926"/>
      <c r="T926" t="inlineStr">
        <is>
          <t xml:space="preserve">Good</t>
        </is>
      </c>
    </row>
    <row r="927">
      <c r="A927" t="inlineStr">
        <is>
          <t xml:space="preserve">MIL-612201778</t>
        </is>
      </c>
      <c r="B927" t="inlineStr">
        <is>
          <t xml:space="preserve">Busco Habitación NUDIS</t>
        </is>
      </c>
      <c r="C927" t="inlineStr">
        <is>
          <t xml:space="preserve">Aleixar L'</t>
        </is>
      </c>
      <c r="D927">
        <v>400</v>
      </c>
      <c r="E927"/>
      <c r="F927"/>
      <c r="G927">
        <f>IFERROR(INDEX(04_Area_Stats!$D$5:$D$999,MATCH(C927,04_Area_Stats!$A$5:$A$999,0)),"")</f>
      </c>
      <c r="H927">
        <f>IFERROR(ROUND(D927*(03_Assumptions!$B$7+03_Assumptions!$B$8),0),"")</f>
      </c>
      <c r="I927">
        <f>IFERROR(ROUND(E927*G927*03_Assumptions!$B$38-D927-H927,0),"")</f>
      </c>
      <c r="J927"/>
      <c r="K927">
        <f>IFERROR(D927+H927+IF(J927="",MAX(I927,0),J927),"")</f>
      </c>
      <c r="L927">
        <f>IFERROR(K927/E927,"")</f>
      </c>
      <c r="M927">
        <f>IFERROR(ROUND(E927*G927-K927,0),"")</f>
      </c>
      <c r="N927">
        <f>IFERROR(M927/K927,"")</f>
      </c>
      <c r="O927"/>
      <c r="P927"/>
      <c r="Q927"/>
      <c r="R927"/>
      <c r="S927"/>
      <c r="T927"/>
    </row>
    <row r="928">
      <c r="A928" t="inlineStr">
        <is>
          <t xml:space="preserve">MIL-568319311</t>
        </is>
      </c>
      <c r="B928" t="inlineStr">
        <is>
          <t xml:space="preserve">Avenida de Barcelona - C. Goya</t>
        </is>
      </c>
      <c r="C928" t="inlineStr">
        <is>
          <t xml:space="preserve">Jaén</t>
        </is>
      </c>
      <c r="D928">
        <v>235</v>
      </c>
      <c r="E928"/>
      <c r="F928"/>
      <c r="G928">
        <f>IFERROR(INDEX(04_Area_Stats!$D$5:$D$999,MATCH(C928,04_Area_Stats!$A$5:$A$999,0)),"")</f>
      </c>
      <c r="H928">
        <f>IFERROR(ROUND(D928*(03_Assumptions!$B$7+03_Assumptions!$B$8),0),"")</f>
      </c>
      <c r="I928">
        <f>IFERROR(ROUND(E928*G928*03_Assumptions!$B$38-D928-H928,0),"")</f>
      </c>
      <c r="J928"/>
      <c r="K928">
        <f>IFERROR(D928+H928+IF(J928="",MAX(I928,0),J928),"")</f>
      </c>
      <c r="L928">
        <f>IFERROR(K928/E928,"")</f>
      </c>
      <c r="M928">
        <f>IFERROR(ROUND(E928*G928-K928,0),"")</f>
      </c>
      <c r="N928">
        <f>IFERROR(M928/K928,"")</f>
      </c>
      <c r="O928"/>
      <c r="P928"/>
      <c r="Q928"/>
      <c r="R928"/>
      <c r="S928"/>
      <c r="T928"/>
    </row>
    <row r="929">
      <c r="A929" t="inlineStr">
        <is>
          <t xml:space="preserve">MIL-611200674</t>
        </is>
      </c>
      <c r="B929" t="inlineStr">
        <is>
          <t xml:space="preserve">Algeciras - C. Salesianos</t>
        </is>
      </c>
      <c r="C929" t="inlineStr">
        <is>
          <t xml:space="preserve">Algeciras</t>
        </is>
      </c>
      <c r="D929">
        <v>200</v>
      </c>
      <c r="E929"/>
      <c r="F929"/>
      <c r="G929">
        <f>IFERROR(INDEX(04_Area_Stats!$D$5:$D$999,MATCH(C929,04_Area_Stats!$A$5:$A$999,0)),"")</f>
      </c>
      <c r="H929">
        <f>IFERROR(ROUND(D929*(03_Assumptions!$B$7+03_Assumptions!$B$8),0),"")</f>
      </c>
      <c r="I929">
        <f>IFERROR(ROUND(E929*G929*03_Assumptions!$B$38-D929-H929,0),"")</f>
      </c>
      <c r="J929"/>
      <c r="K929">
        <f>IFERROR(D929+H929+IF(J929="",MAX(I929,0),J929),"")</f>
      </c>
      <c r="L929">
        <f>IFERROR(K929/E929,"")</f>
      </c>
      <c r="M929">
        <f>IFERROR(ROUND(E929*G929-K929,0),"")</f>
      </c>
      <c r="N929">
        <f>IFERROR(M929/K929,"")</f>
      </c>
      <c r="O929"/>
      <c r="P929"/>
      <c r="Q929"/>
      <c r="R929"/>
      <c r="S929"/>
      <c r="T929"/>
    </row>
    <row r="930">
      <c r="A930" t="inlineStr">
        <is>
          <t xml:space="preserve">MIL-608994361</t>
        </is>
      </c>
      <c r="B930" t="inlineStr">
        <is>
          <t xml:space="preserve">Zapillo - C. Prof. Escobar Manzano</t>
        </is>
      </c>
      <c r="C930" t="inlineStr">
        <is>
          <t xml:space="preserve">Almería</t>
        </is>
      </c>
      <c r="D930">
        <v>250</v>
      </c>
      <c r="E930"/>
      <c r="F930"/>
      <c r="G930">
        <f>IFERROR(INDEX(04_Area_Stats!$D$5:$D$999,MATCH(C930,04_Area_Stats!$A$5:$A$999,0)),"")</f>
      </c>
      <c r="H930">
        <f>IFERROR(ROUND(D930*(03_Assumptions!$B$7+03_Assumptions!$B$8),0),"")</f>
      </c>
      <c r="I930">
        <f>IFERROR(ROUND(E930*G930*03_Assumptions!$B$38-D930-H930,0),"")</f>
      </c>
      <c r="J930"/>
      <c r="K930">
        <f>IFERROR(D930+H930+IF(J930="",MAX(I930,0),J930),"")</f>
      </c>
      <c r="L930">
        <f>IFERROR(K930/E930,"")</f>
      </c>
      <c r="M930">
        <f>IFERROR(ROUND(E930*G930-K930,0),"")</f>
      </c>
      <c r="N930">
        <f>IFERROR(M930/K930,"")</f>
      </c>
      <c r="O930"/>
      <c r="P930"/>
      <c r="Q930"/>
      <c r="R930"/>
      <c r="S930"/>
      <c r="T930"/>
    </row>
    <row r="931">
      <c r="A931" t="inlineStr">
        <is>
          <t xml:space="preserve">MIL-611676872</t>
        </is>
      </c>
      <c r="B931" t="inlineStr">
        <is>
          <t xml:space="preserve">Canovas - Pl. Marrón</t>
        </is>
      </c>
      <c r="C931" t="inlineStr">
        <is>
          <t xml:space="preserve">Cáceres</t>
        </is>
      </c>
      <c r="D931">
        <v>700</v>
      </c>
      <c r="E931"/>
      <c r="F931"/>
      <c r="G931">
        <f>IFERROR(INDEX(04_Area_Stats!$D$5:$D$999,MATCH(C931,04_Area_Stats!$A$5:$A$999,0)),"")</f>
      </c>
      <c r="H931">
        <f>IFERROR(ROUND(D931*(03_Assumptions!$B$7+03_Assumptions!$B$8),0),"")</f>
      </c>
      <c r="I931">
        <f>IFERROR(ROUND(E931*G931*03_Assumptions!$B$38-D931-H931,0),"")</f>
      </c>
      <c r="J931"/>
      <c r="K931">
        <f>IFERROR(D931+H931+IF(J931="",MAX(I931,0),J931),"")</f>
      </c>
      <c r="L931">
        <f>IFERROR(K931/E931,"")</f>
      </c>
      <c r="M931">
        <f>IFERROR(ROUND(E931*G931-K931,0),"")</f>
      </c>
      <c r="N931">
        <f>IFERROR(M931/K931,"")</f>
      </c>
      <c r="O931"/>
      <c r="P931"/>
      <c r="Q931"/>
      <c r="R931"/>
      <c r="S931"/>
      <c r="T931"/>
    </row>
    <row r="932">
      <c r="A932" t="inlineStr">
        <is>
          <t xml:space="preserve">MIL-560048937</t>
        </is>
      </c>
      <c r="B932" t="inlineStr">
        <is>
          <t xml:space="preserve">Valencia Capital</t>
        </is>
      </c>
      <c r="C932" t="inlineStr">
        <is>
          <t xml:space="preserve">Valencia</t>
        </is>
      </c>
      <c r="D932">
        <v>500</v>
      </c>
      <c r="E932"/>
      <c r="F932"/>
      <c r="G932">
        <f>IFERROR(INDEX(04_Area_Stats!$D$5:$D$999,MATCH(C932,04_Area_Stats!$A$5:$A$999,0)),"")</f>
      </c>
      <c r="H932">
        <f>IFERROR(ROUND(D932*(03_Assumptions!$B$7+03_Assumptions!$B$8),0),"")</f>
      </c>
      <c r="I932">
        <f>IFERROR(ROUND(E932*G932*03_Assumptions!$B$38-D932-H932,0),"")</f>
      </c>
      <c r="J932"/>
      <c r="K932">
        <f>IFERROR(D932+H932+IF(J932="",MAX(I932,0),J932),"")</f>
      </c>
      <c r="L932">
        <f>IFERROR(K932/E932,"")</f>
      </c>
      <c r="M932">
        <f>IFERROR(ROUND(E932*G932-K932,0),"")</f>
      </c>
      <c r="N932">
        <f>IFERROR(M932/K932,"")</f>
      </c>
      <c r="O932"/>
      <c r="P932"/>
      <c r="Q932"/>
      <c r="R932"/>
      <c r="S932"/>
      <c r="T932"/>
    </row>
    <row r="933">
      <c r="A933" t="inlineStr">
        <is>
          <t xml:space="preserve">MIL-605672626</t>
        </is>
      </c>
      <c r="B933" t="inlineStr">
        <is>
          <t xml:space="preserve">Xàtiva</t>
        </is>
      </c>
      <c r="C933" t="inlineStr">
        <is>
          <t xml:space="preserve">Xativa</t>
        </is>
      </c>
      <c r="D933">
        <v>400</v>
      </c>
      <c r="E933"/>
      <c r="F933"/>
      <c r="G933">
        <f>IFERROR(INDEX(04_Area_Stats!$D$5:$D$999,MATCH(C933,04_Area_Stats!$A$5:$A$999,0)),"")</f>
      </c>
      <c r="H933">
        <f>IFERROR(ROUND(D933*(03_Assumptions!$B$7+03_Assumptions!$B$8),0),"")</f>
      </c>
      <c r="I933">
        <f>IFERROR(ROUND(E933*G933*03_Assumptions!$B$38-D933-H933,0),"")</f>
      </c>
      <c r="J933"/>
      <c r="K933">
        <f>IFERROR(D933+H933+IF(J933="",MAX(I933,0),J933),"")</f>
      </c>
      <c r="L933">
        <f>IFERROR(K933/E933,"")</f>
      </c>
      <c r="M933">
        <f>IFERROR(ROUND(E933*G933-K933,0),"")</f>
      </c>
      <c r="N933">
        <f>IFERROR(M933/K933,"")</f>
      </c>
      <c r="O933"/>
      <c r="P933"/>
      <c r="Q933"/>
      <c r="R933"/>
      <c r="S933"/>
      <c r="T933" t="inlineStr">
        <is>
          <t xml:space="preserve">Renovated</t>
        </is>
      </c>
    </row>
    <row r="934">
      <c r="A934" t="inlineStr">
        <is>
          <t xml:space="preserve">MIL-611837262</t>
        </is>
      </c>
      <c r="B934" t="inlineStr">
        <is>
          <t xml:space="preserve">Bouzas - Rúa Santa Ana</t>
        </is>
      </c>
      <c r="C934" t="inlineStr">
        <is>
          <t xml:space="preserve">Vigo</t>
        </is>
      </c>
      <c r="D934">
        <v>450</v>
      </c>
      <c r="E934"/>
      <c r="F934"/>
      <c r="G934">
        <f>IFERROR(INDEX(04_Area_Stats!$D$5:$D$999,MATCH(C934,04_Area_Stats!$A$5:$A$999,0)),"")</f>
      </c>
      <c r="H934">
        <f>IFERROR(ROUND(D934*(03_Assumptions!$B$7+03_Assumptions!$B$8),0),"")</f>
      </c>
      <c r="I934">
        <f>IFERROR(ROUND(E934*G934*03_Assumptions!$B$38-D934-H934,0),"")</f>
      </c>
      <c r="J934"/>
      <c r="K934">
        <f>IFERROR(D934+H934+IF(J934="",MAX(I934,0),J934),"")</f>
      </c>
      <c r="L934">
        <f>IFERROR(K934/E934,"")</f>
      </c>
      <c r="M934">
        <f>IFERROR(ROUND(E934*G934-K934,0),"")</f>
      </c>
      <c r="N934">
        <f>IFERROR(M934/K934,"")</f>
      </c>
      <c r="O934"/>
      <c r="P934"/>
      <c r="Q934"/>
      <c r="R934"/>
      <c r="S934" t="inlineStr">
        <is>
          <t xml:space="preserve">N</t>
        </is>
      </c>
      <c r="T934"/>
    </row>
    <row r="935">
      <c r="A935" t="inlineStr">
        <is>
          <t xml:space="preserve">MIL-536712249</t>
        </is>
      </c>
      <c r="B935" t="inlineStr">
        <is>
          <t xml:space="preserve">Murcia Capital</t>
        </is>
      </c>
      <c r="C935" t="inlineStr">
        <is>
          <t xml:space="preserve">Murcia</t>
        </is>
      </c>
      <c r="D935">
        <v>300</v>
      </c>
      <c r="E935"/>
      <c r="F935"/>
      <c r="G935">
        <f>IFERROR(INDEX(04_Area_Stats!$D$5:$D$999,MATCH(C935,04_Area_Stats!$A$5:$A$999,0)),"")</f>
      </c>
      <c r="H935">
        <f>IFERROR(ROUND(D935*(03_Assumptions!$B$7+03_Assumptions!$B$8),0),"")</f>
      </c>
      <c r="I935">
        <f>IFERROR(ROUND(E935*G935*03_Assumptions!$B$38-D935-H935,0),"")</f>
      </c>
      <c r="J935"/>
      <c r="K935">
        <f>IFERROR(D935+H935+IF(J935="",MAX(I935,0),J935),"")</f>
      </c>
      <c r="L935">
        <f>IFERROR(K935/E935,"")</f>
      </c>
      <c r="M935">
        <f>IFERROR(ROUND(E935*G935-K935,0),"")</f>
      </c>
      <c r="N935">
        <f>IFERROR(M935/K935,"")</f>
      </c>
      <c r="O935"/>
      <c r="P935"/>
      <c r="Q935"/>
      <c r="R935"/>
      <c r="S935" t="inlineStr">
        <is>
          <t xml:space="preserve">N</t>
        </is>
      </c>
      <c r="T935" t="inlineStr">
        <is>
          <t xml:space="preserve">Good</t>
        </is>
      </c>
    </row>
    <row r="936">
      <c r="A936" t="inlineStr">
        <is>
          <t xml:space="preserve">MIL-556037026</t>
        </is>
      </c>
      <c r="B936" t="inlineStr">
        <is>
          <t xml:space="preserve">Realejo - C. Realejo</t>
        </is>
      </c>
      <c r="C936" t="inlineStr">
        <is>
          <t xml:space="preserve">Córdoba</t>
        </is>
      </c>
      <c r="D936">
        <v>235</v>
      </c>
      <c r="E936"/>
      <c r="F936"/>
      <c r="G936">
        <f>IFERROR(INDEX(04_Area_Stats!$D$5:$D$999,MATCH(C936,04_Area_Stats!$A$5:$A$999,0)),"")</f>
      </c>
      <c r="H936">
        <f>IFERROR(ROUND(D936*(03_Assumptions!$B$7+03_Assumptions!$B$8),0),"")</f>
      </c>
      <c r="I936">
        <f>IFERROR(ROUND(E936*G936*03_Assumptions!$B$38-D936-H936,0),"")</f>
      </c>
      <c r="J936"/>
      <c r="K936">
        <f>IFERROR(D936+H936+IF(J936="",MAX(I936,0),J936),"")</f>
      </c>
      <c r="L936">
        <f>IFERROR(K936/E936,"")</f>
      </c>
      <c r="M936">
        <f>IFERROR(ROUND(E936*G936-K936,0),"")</f>
      </c>
      <c r="N936">
        <f>IFERROR(M936/K936,"")</f>
      </c>
      <c r="O936"/>
      <c r="P936"/>
      <c r="Q936"/>
      <c r="R936"/>
      <c r="S936"/>
      <c r="T936"/>
    </row>
    <row r="937">
      <c r="A937" t="inlineStr">
        <is>
          <t xml:space="preserve">MIL-611727259</t>
        </is>
      </c>
      <c r="B937" t="inlineStr">
        <is>
          <t xml:space="preserve">Reina Mercedes</t>
        </is>
      </c>
      <c r="C937" t="inlineStr">
        <is>
          <t xml:space="preserve">Sevilla</t>
        </is>
      </c>
      <c r="D937">
        <v>430</v>
      </c>
      <c r="E937"/>
      <c r="F937"/>
      <c r="G937">
        <f>IFERROR(INDEX(04_Area_Stats!$D$5:$D$999,MATCH(C937,04_Area_Stats!$A$5:$A$999,0)),"")</f>
      </c>
      <c r="H937">
        <f>IFERROR(ROUND(D937*(03_Assumptions!$B$7+03_Assumptions!$B$8),0),"")</f>
      </c>
      <c r="I937">
        <f>IFERROR(ROUND(E937*G937*03_Assumptions!$B$38-D937-H937,0),"")</f>
      </c>
      <c r="J937"/>
      <c r="K937">
        <f>IFERROR(D937+H937+IF(J937="",MAX(I937,0),J937),"")</f>
      </c>
      <c r="L937">
        <f>IFERROR(K937/E937,"")</f>
      </c>
      <c r="M937">
        <f>IFERROR(ROUND(E937*G937-K937,0),"")</f>
      </c>
      <c r="N937">
        <f>IFERROR(M937/K937,"")</f>
      </c>
      <c r="O937"/>
      <c r="P937"/>
      <c r="Q937"/>
      <c r="R937"/>
      <c r="S937"/>
      <c r="T937" t="inlineStr">
        <is>
          <t xml:space="preserve">Good</t>
        </is>
      </c>
    </row>
    <row r="938">
      <c r="A938" t="inlineStr">
        <is>
          <t xml:space="preserve">MIL-612057674</t>
        </is>
      </c>
      <c r="B938" t="inlineStr">
        <is>
          <t xml:space="preserve">Loja  (Granada) - Cta. del Arca</t>
        </is>
      </c>
      <c r="C938" t="inlineStr">
        <is>
          <t xml:space="preserve">Loja</t>
        </is>
      </c>
      <c r="D938">
        <v>200</v>
      </c>
      <c r="E938"/>
      <c r="F938"/>
      <c r="G938">
        <f>IFERROR(INDEX(04_Area_Stats!$D$5:$D$999,MATCH(C938,04_Area_Stats!$A$5:$A$999,0)),"")</f>
      </c>
      <c r="H938">
        <f>IFERROR(ROUND(D938*(03_Assumptions!$B$7+03_Assumptions!$B$8),0),"")</f>
      </c>
      <c r="I938">
        <f>IFERROR(ROUND(E938*G938*03_Assumptions!$B$38-D938-H938,0),"")</f>
      </c>
      <c r="J938"/>
      <c r="K938">
        <f>IFERROR(D938+H938+IF(J938="",MAX(I938,0),J938),"")</f>
      </c>
      <c r="L938">
        <f>IFERROR(K938/E938,"")</f>
      </c>
      <c r="M938">
        <f>IFERROR(ROUND(E938*G938-K938,0),"")</f>
      </c>
      <c r="N938">
        <f>IFERROR(M938/K938,"")</f>
      </c>
      <c r="O938"/>
      <c r="P938"/>
      <c r="Q938"/>
      <c r="R938"/>
      <c r="S938"/>
      <c r="T938"/>
    </row>
    <row r="939">
      <c r="A939" t="inlineStr">
        <is>
          <t xml:space="preserve">MIL-611008729</t>
        </is>
      </c>
      <c r="B939" t="inlineStr">
        <is>
          <t xml:space="preserve">Camino Ronda</t>
        </is>
      </c>
      <c r="C939" t="inlineStr">
        <is>
          <t xml:space="preserve">Granada</t>
        </is>
      </c>
      <c r="D939">
        <v>250</v>
      </c>
      <c r="E939"/>
      <c r="F939"/>
      <c r="G939">
        <f>IFERROR(INDEX(04_Area_Stats!$D$5:$D$999,MATCH(C939,04_Area_Stats!$A$5:$A$999,0)),"")</f>
      </c>
      <c r="H939">
        <f>IFERROR(ROUND(D939*(03_Assumptions!$B$7+03_Assumptions!$B$8),0),"")</f>
      </c>
      <c r="I939">
        <f>IFERROR(ROUND(E939*G939*03_Assumptions!$B$38-D939-H939,0),"")</f>
      </c>
      <c r="J939"/>
      <c r="K939">
        <f>IFERROR(D939+H939+IF(J939="",MAX(I939,0),J939),"")</f>
      </c>
      <c r="L939">
        <f>IFERROR(K939/E939,"")</f>
      </c>
      <c r="M939">
        <f>IFERROR(ROUND(E939*G939-K939,0),"")</f>
      </c>
      <c r="N939">
        <f>IFERROR(M939/K939,"")</f>
      </c>
      <c r="O939"/>
      <c r="P939"/>
      <c r="Q939"/>
      <c r="R939"/>
      <c r="S939"/>
      <c r="T939"/>
    </row>
    <row r="940">
      <c r="A940" t="inlineStr">
        <is>
          <t xml:space="preserve">MIL-516458118</t>
        </is>
      </c>
      <c r="B940" t="inlineStr">
        <is>
          <t xml:space="preserve">Badalona</t>
        </is>
      </c>
      <c r="C940" t="inlineStr">
        <is>
          <t xml:space="preserve">Badalona</t>
        </is>
      </c>
      <c r="D940">
        <v>400</v>
      </c>
      <c r="E940"/>
      <c r="F940"/>
      <c r="G940">
        <f>IFERROR(INDEX(04_Area_Stats!$D$5:$D$999,MATCH(C940,04_Area_Stats!$A$5:$A$999,0)),"")</f>
      </c>
      <c r="H940">
        <f>IFERROR(ROUND(D940*(03_Assumptions!$B$7+03_Assumptions!$B$8),0),"")</f>
      </c>
      <c r="I940">
        <f>IFERROR(ROUND(E940*G940*03_Assumptions!$B$38-D940-H940,0),"")</f>
      </c>
      <c r="J940"/>
      <c r="K940">
        <f>IFERROR(D940+H940+IF(J940="",MAX(I940,0),J940),"")</f>
      </c>
      <c r="L940">
        <f>IFERROR(K940/E940,"")</f>
      </c>
      <c r="M940">
        <f>IFERROR(ROUND(E940*G940-K940,0),"")</f>
      </c>
      <c r="N940">
        <f>IFERROR(M940/K940,"")</f>
      </c>
      <c r="O940"/>
      <c r="P940"/>
      <c r="Q940"/>
      <c r="R940" t="inlineStr">
        <is>
          <t xml:space="preserve">segundo piso</t>
        </is>
      </c>
      <c r="S940" t="inlineStr">
        <is>
          <t xml:space="preserve">N</t>
        </is>
      </c>
      <c r="T940" t="inlineStr">
        <is>
          <t xml:space="preserve">Good</t>
        </is>
      </c>
    </row>
    <row r="941">
      <c r="A941" t="inlineStr">
        <is>
          <t xml:space="preserve">MIL-611502822</t>
        </is>
      </c>
      <c r="B941" t="inlineStr">
        <is>
          <t xml:space="preserve">Miller Bajo</t>
        </is>
      </c>
      <c r="C941" t="inlineStr">
        <is>
          <t xml:space="preserve">Las Palmas de Gran Canaria</t>
        </is>
      </c>
      <c r="D941">
        <v>350</v>
      </c>
      <c r="E941"/>
      <c r="F941"/>
      <c r="G941">
        <f>IFERROR(INDEX(04_Area_Stats!$D$5:$D$999,MATCH(C941,04_Area_Stats!$A$5:$A$999,0)),"")</f>
      </c>
      <c r="H941">
        <f>IFERROR(ROUND(D941*(03_Assumptions!$B$7+03_Assumptions!$B$8),0),"")</f>
      </c>
      <c r="I941">
        <f>IFERROR(ROUND(E941*G941*03_Assumptions!$B$38-D941-H941,0),"")</f>
      </c>
      <c r="J941"/>
      <c r="K941">
        <f>IFERROR(D941+H941+IF(J941="",MAX(I941,0),J941),"")</f>
      </c>
      <c r="L941">
        <f>IFERROR(K941/E941,"")</f>
      </c>
      <c r="M941">
        <f>IFERROR(ROUND(E941*G941-K941,0),"")</f>
      </c>
      <c r="N941">
        <f>IFERROR(M941/K941,"")</f>
      </c>
      <c r="O941"/>
      <c r="P941"/>
      <c r="Q941"/>
      <c r="R941"/>
      <c r="S941"/>
      <c r="T941"/>
    </row>
    <row r="942">
      <c r="A942" t="inlineStr">
        <is>
          <t xml:space="preserve">MIL-610928911</t>
        </is>
      </c>
      <c r="B942" t="inlineStr">
        <is>
          <t xml:space="preserve">Bilbao</t>
        </is>
      </c>
      <c r="C942" t="inlineStr">
        <is>
          <t xml:space="preserve">Bilbao</t>
        </is>
      </c>
      <c r="D942">
        <v>580</v>
      </c>
      <c r="E942"/>
      <c r="F942"/>
      <c r="G942">
        <f>IFERROR(INDEX(04_Area_Stats!$D$5:$D$999,MATCH(C942,04_Area_Stats!$A$5:$A$999,0)),"")</f>
      </c>
      <c r="H942">
        <f>IFERROR(ROUND(D942*(03_Assumptions!$B$7+03_Assumptions!$B$8),0),"")</f>
      </c>
      <c r="I942">
        <f>IFERROR(ROUND(E942*G942*03_Assumptions!$B$38-D942-H942,0),"")</f>
      </c>
      <c r="J942"/>
      <c r="K942">
        <f>IFERROR(D942+H942+IF(J942="",MAX(I942,0),J942),"")</f>
      </c>
      <c r="L942">
        <f>IFERROR(K942/E942,"")</f>
      </c>
      <c r="M942">
        <f>IFERROR(ROUND(E942*G942-K942,0),"")</f>
      </c>
      <c r="N942">
        <f>IFERROR(M942/K942,"")</f>
      </c>
      <c r="O942"/>
      <c r="P942"/>
      <c r="Q942"/>
      <c r="R942"/>
      <c r="S942"/>
      <c r="T942" t="inlineStr">
        <is>
          <t xml:space="preserve">Good</t>
        </is>
      </c>
    </row>
    <row r="943">
      <c r="A943" t="inlineStr">
        <is>
          <t xml:space="preserve">MIL-585121042</t>
        </is>
      </c>
      <c r="B943" t="inlineStr">
        <is>
          <t xml:space="preserve">Burjassot</t>
        </is>
      </c>
      <c r="C943" t="inlineStr">
        <is>
          <t xml:space="preserve">Burjassot</t>
        </is>
      </c>
      <c r="D943">
        <v>350</v>
      </c>
      <c r="E943"/>
      <c r="F943"/>
      <c r="G943">
        <f>IFERROR(INDEX(04_Area_Stats!$D$5:$D$999,MATCH(C943,04_Area_Stats!$A$5:$A$999,0)),"")</f>
      </c>
      <c r="H943">
        <f>IFERROR(ROUND(D943*(03_Assumptions!$B$7+03_Assumptions!$B$8),0),"")</f>
      </c>
      <c r="I943">
        <f>IFERROR(ROUND(E943*G943*03_Assumptions!$B$38-D943-H943,0),"")</f>
      </c>
      <c r="J943"/>
      <c r="K943">
        <f>IFERROR(D943+H943+IF(J943="",MAX(I943,0),J943),"")</f>
      </c>
      <c r="L943">
        <f>IFERROR(K943/E943,"")</f>
      </c>
      <c r="M943">
        <f>IFERROR(ROUND(E943*G943-K943,0),"")</f>
      </c>
      <c r="N943">
        <f>IFERROR(M943/K943,"")</f>
      </c>
      <c r="O943"/>
      <c r="P943"/>
      <c r="Q943"/>
      <c r="R943"/>
      <c r="S943"/>
      <c r="T943" t="inlineStr">
        <is>
          <t xml:space="preserve">Good</t>
        </is>
      </c>
    </row>
    <row r="944">
      <c r="A944" t="inlineStr">
        <is>
          <t xml:space="preserve">MIL-602134726</t>
        </is>
      </c>
      <c r="B944" t="inlineStr">
        <is>
          <t xml:space="preserve">Sevilla Capital</t>
        </is>
      </c>
      <c r="C944" t="inlineStr">
        <is>
          <t xml:space="preserve">Sevilla</t>
        </is>
      </c>
      <c r="D944">
        <v>325</v>
      </c>
      <c r="E944"/>
      <c r="F944"/>
      <c r="G944">
        <f>IFERROR(INDEX(04_Area_Stats!$D$5:$D$999,MATCH(C944,04_Area_Stats!$A$5:$A$999,0)),"")</f>
      </c>
      <c r="H944">
        <f>IFERROR(ROUND(D944*(03_Assumptions!$B$7+03_Assumptions!$B$8),0),"")</f>
      </c>
      <c r="I944">
        <f>IFERROR(ROUND(E944*G944*03_Assumptions!$B$38-D944-H944,0),"")</f>
      </c>
      <c r="J944"/>
      <c r="K944">
        <f>IFERROR(D944+H944+IF(J944="",MAX(I944,0),J944),"")</f>
      </c>
      <c r="L944">
        <f>IFERROR(K944/E944,"")</f>
      </c>
      <c r="M944">
        <f>IFERROR(ROUND(E944*G944-K944,0),"")</f>
      </c>
      <c r="N944">
        <f>IFERROR(M944/K944,"")</f>
      </c>
      <c r="O944"/>
      <c r="P944"/>
      <c r="Q944"/>
      <c r="R944" t="inlineStr">
        <is>
          <t xml:space="preserve">entreplanta baja</t>
        </is>
      </c>
      <c r="S944"/>
      <c r="T944"/>
    </row>
    <row r="945">
      <c r="A945" t="inlineStr">
        <is>
          <t xml:space="preserve">MIL-610928924</t>
        </is>
      </c>
      <c r="B945" t="inlineStr">
        <is>
          <t xml:space="preserve">Bilbao</t>
        </is>
      </c>
      <c r="C945" t="inlineStr">
        <is>
          <t xml:space="preserve">Bilbao</t>
        </is>
      </c>
      <c r="D945">
        <v>580</v>
      </c>
      <c r="E945"/>
      <c r="F945"/>
      <c r="G945">
        <f>IFERROR(INDEX(04_Area_Stats!$D$5:$D$999,MATCH(C945,04_Area_Stats!$A$5:$A$999,0)),"")</f>
      </c>
      <c r="H945">
        <f>IFERROR(ROUND(D945*(03_Assumptions!$B$7+03_Assumptions!$B$8),0),"")</f>
      </c>
      <c r="I945">
        <f>IFERROR(ROUND(E945*G945*03_Assumptions!$B$38-D945-H945,0),"")</f>
      </c>
      <c r="J945"/>
      <c r="K945">
        <f>IFERROR(D945+H945+IF(J945="",MAX(I945,0),J945),"")</f>
      </c>
      <c r="L945">
        <f>IFERROR(K945/E945,"")</f>
      </c>
      <c r="M945">
        <f>IFERROR(ROUND(E945*G945-K945,0),"")</f>
      </c>
      <c r="N945">
        <f>IFERROR(M945/K945,"")</f>
      </c>
      <c r="O945"/>
      <c r="P945"/>
      <c r="Q945"/>
      <c r="R945"/>
      <c r="S945"/>
      <c r="T945" t="inlineStr">
        <is>
          <t xml:space="preserve">Good</t>
        </is>
      </c>
    </row>
    <row r="946">
      <c r="A946" t="inlineStr">
        <is>
          <t xml:space="preserve">MIL-603543871</t>
        </is>
      </c>
      <c r="B946" t="inlineStr">
        <is>
          <t xml:space="preserve">Zaidin - Av. Pablo Picasso</t>
        </is>
      </c>
      <c r="C946" t="inlineStr">
        <is>
          <t xml:space="preserve">Granada</t>
        </is>
      </c>
      <c r="D946">
        <v>250</v>
      </c>
      <c r="E946"/>
      <c r="F946"/>
      <c r="G946">
        <f>IFERROR(INDEX(04_Area_Stats!$D$5:$D$999,MATCH(C946,04_Area_Stats!$A$5:$A$999,0)),"")</f>
      </c>
      <c r="H946">
        <f>IFERROR(ROUND(D946*(03_Assumptions!$B$7+03_Assumptions!$B$8),0),"")</f>
      </c>
      <c r="I946">
        <f>IFERROR(ROUND(E946*G946*03_Assumptions!$B$38-D946-H946,0),"")</f>
      </c>
      <c r="J946"/>
      <c r="K946">
        <f>IFERROR(D946+H946+IF(J946="",MAX(I946,0),J946),"")</f>
      </c>
      <c r="L946">
        <f>IFERROR(K946/E946,"")</f>
      </c>
      <c r="M946">
        <f>IFERROR(ROUND(E946*G946-K946,0),"")</f>
      </c>
      <c r="N946">
        <f>IFERROR(M946/K946,"")</f>
      </c>
      <c r="O946"/>
      <c r="P946"/>
      <c r="Q946"/>
      <c r="R946"/>
      <c r="S946"/>
      <c r="T946"/>
    </row>
    <row r="947">
      <c r="A947" t="inlineStr">
        <is>
          <t xml:space="preserve">MIL-524070243</t>
        </is>
      </c>
      <c r="B947" t="inlineStr">
        <is>
          <t xml:space="preserve">Centro - C. Concepción</t>
        </is>
      </c>
      <c r="C947" t="inlineStr">
        <is>
          <t xml:space="preserve">Córdoba</t>
        </is>
      </c>
      <c r="D947">
        <v>630</v>
      </c>
      <c r="E947"/>
      <c r="F947"/>
      <c r="G947">
        <f>IFERROR(INDEX(04_Area_Stats!$D$5:$D$999,MATCH(C947,04_Area_Stats!$A$5:$A$999,0)),"")</f>
      </c>
      <c r="H947">
        <f>IFERROR(ROUND(D947*(03_Assumptions!$B$7+03_Assumptions!$B$8),0),"")</f>
      </c>
      <c r="I947">
        <f>IFERROR(ROUND(E947*G947*03_Assumptions!$B$38-D947-H947,0),"")</f>
      </c>
      <c r="J947"/>
      <c r="K947">
        <f>IFERROR(D947+H947+IF(J947="",MAX(I947,0),J947),"")</f>
      </c>
      <c r="L947">
        <f>IFERROR(K947/E947,"")</f>
      </c>
      <c r="M947">
        <f>IFERROR(ROUND(E947*G947-K947,0),"")</f>
      </c>
      <c r="N947">
        <f>IFERROR(M947/K947,"")</f>
      </c>
      <c r="O947"/>
      <c r="P947"/>
      <c r="Q947"/>
      <c r="R947"/>
      <c r="S947"/>
      <c r="T947"/>
    </row>
    <row r="948">
      <c r="A948" t="inlineStr">
        <is>
          <t xml:space="preserve">MIL-608220541</t>
        </is>
      </c>
      <c r="B948" t="inlineStr">
        <is>
          <t xml:space="preserve">Parque Cruz Conde</t>
        </is>
      </c>
      <c r="C948" t="inlineStr">
        <is>
          <t xml:space="preserve">Córdoba</t>
        </is>
      </c>
      <c r="D948">
        <v>188</v>
      </c>
      <c r="E948"/>
      <c r="F948"/>
      <c r="G948">
        <f>IFERROR(INDEX(04_Area_Stats!$D$5:$D$999,MATCH(C948,04_Area_Stats!$A$5:$A$999,0)),"")</f>
      </c>
      <c r="H948">
        <f>IFERROR(ROUND(D948*(03_Assumptions!$B$7+03_Assumptions!$B$8),0),"")</f>
      </c>
      <c r="I948">
        <f>IFERROR(ROUND(E948*G948*03_Assumptions!$B$38-D948-H948,0),"")</f>
      </c>
      <c r="J948"/>
      <c r="K948">
        <f>IFERROR(D948+H948+IF(J948="",MAX(I948,0),J948),"")</f>
      </c>
      <c r="L948">
        <f>IFERROR(K948/E948,"")</f>
      </c>
      <c r="M948">
        <f>IFERROR(ROUND(E948*G948-K948,0),"")</f>
      </c>
      <c r="N948">
        <f>IFERROR(M948/K948,"")</f>
      </c>
      <c r="O948" t="inlineStr">
        <is>
          <t xml:space="preserve">COSMETIC</t>
        </is>
      </c>
      <c r="P948"/>
      <c r="Q948"/>
      <c r="R948"/>
      <c r="S948"/>
      <c r="T948" t="inlineStr">
        <is>
          <t xml:space="preserve">Renovated</t>
        </is>
      </c>
    </row>
    <row r="949">
      <c r="A949" t="inlineStr">
        <is>
          <t xml:space="preserve">MIL-522842375</t>
        </is>
      </c>
      <c r="B949" t="inlineStr">
        <is>
          <t xml:space="preserve">Estacion de autobuses</t>
        </is>
      </c>
      <c r="C949" t="inlineStr">
        <is>
          <t xml:space="preserve">Granada</t>
        </is>
      </c>
      <c r="D949">
        <v>800</v>
      </c>
      <c r="E949"/>
      <c r="F949"/>
      <c r="G949">
        <f>IFERROR(INDEX(04_Area_Stats!$D$5:$D$999,MATCH(C949,04_Area_Stats!$A$5:$A$999,0)),"")</f>
      </c>
      <c r="H949">
        <f>IFERROR(ROUND(D949*(03_Assumptions!$B$7+03_Assumptions!$B$8),0),"")</f>
      </c>
      <c r="I949">
        <f>IFERROR(ROUND(E949*G949*03_Assumptions!$B$38-D949-H949,0),"")</f>
      </c>
      <c r="J949"/>
      <c r="K949">
        <f>IFERROR(D949+H949+IF(J949="",MAX(I949,0),J949),"")</f>
      </c>
      <c r="L949">
        <f>IFERROR(K949/E949,"")</f>
      </c>
      <c r="M949">
        <f>IFERROR(ROUND(E949*G949-K949,0),"")</f>
      </c>
      <c r="N949">
        <f>IFERROR(M949/K949,"")</f>
      </c>
      <c r="O949"/>
      <c r="P949"/>
      <c r="Q949"/>
      <c r="R949"/>
      <c r="S949"/>
      <c r="T949"/>
    </row>
    <row r="950">
      <c r="A950" t="inlineStr">
        <is>
          <t xml:space="preserve">MIL-606091504</t>
        </is>
      </c>
      <c r="B950" t="inlineStr">
        <is>
          <t xml:space="preserve">Centro - Rúa Juan Flórez</t>
        </is>
      </c>
      <c r="C950" t="inlineStr">
        <is>
          <t xml:space="preserve">A Coruña</t>
        </is>
      </c>
      <c r="D950">
        <v>350</v>
      </c>
      <c r="E950"/>
      <c r="F950"/>
      <c r="G950">
        <f>IFERROR(INDEX(04_Area_Stats!$D$5:$D$999,MATCH(C950,04_Area_Stats!$A$5:$A$999,0)),"")</f>
      </c>
      <c r="H950">
        <f>IFERROR(ROUND(D950*(03_Assumptions!$B$7+03_Assumptions!$B$8),0),"")</f>
      </c>
      <c r="I950">
        <f>IFERROR(ROUND(E950*G950*03_Assumptions!$B$38-D950-H950,0),"")</f>
      </c>
      <c r="J950"/>
      <c r="K950">
        <f>IFERROR(D950+H950+IF(J950="",MAX(I950,0),J950),"")</f>
      </c>
      <c r="L950">
        <f>IFERROR(K950/E950,"")</f>
      </c>
      <c r="M950">
        <f>IFERROR(ROUND(E950*G950-K950,0),"")</f>
      </c>
      <c r="N950">
        <f>IFERROR(M950/K950,"")</f>
      </c>
      <c r="O950"/>
      <c r="P950"/>
      <c r="Q950"/>
      <c r="R950"/>
      <c r="S950"/>
      <c r="T950"/>
    </row>
    <row r="951">
      <c r="A951" t="inlineStr">
        <is>
          <t xml:space="preserve">MIL-609640336</t>
        </is>
      </c>
      <c r="B951" t="inlineStr">
        <is>
          <t xml:space="preserve">Parque Cruz Conde</t>
        </is>
      </c>
      <c r="C951" t="inlineStr">
        <is>
          <t xml:space="preserve">Córdoba</t>
        </is>
      </c>
      <c r="D951">
        <v>188</v>
      </c>
      <c r="E951"/>
      <c r="F951"/>
      <c r="G951">
        <f>IFERROR(INDEX(04_Area_Stats!$D$5:$D$999,MATCH(C951,04_Area_Stats!$A$5:$A$999,0)),"")</f>
      </c>
      <c r="H951">
        <f>IFERROR(ROUND(D951*(03_Assumptions!$B$7+03_Assumptions!$B$8),0),"")</f>
      </c>
      <c r="I951">
        <f>IFERROR(ROUND(E951*G951*03_Assumptions!$B$38-D951-H951,0),"")</f>
      </c>
      <c r="J951"/>
      <c r="K951">
        <f>IFERROR(D951+H951+IF(J951="",MAX(I951,0),J951),"")</f>
      </c>
      <c r="L951">
        <f>IFERROR(K951/E951,"")</f>
      </c>
      <c r="M951">
        <f>IFERROR(ROUND(E951*G951-K951,0),"")</f>
      </c>
      <c r="N951">
        <f>IFERROR(M951/K951,"")</f>
      </c>
      <c r="O951" t="inlineStr">
        <is>
          <t xml:space="preserve">FULL</t>
        </is>
      </c>
      <c r="P951"/>
      <c r="Q951"/>
      <c r="R951"/>
      <c r="S951"/>
      <c r="T951" t="inlineStr">
        <is>
          <t xml:space="preserve">Renovated</t>
        </is>
      </c>
    </row>
    <row r="952">
      <c r="A952" t="inlineStr">
        <is>
          <t xml:space="preserve">MIL-516445183</t>
        </is>
      </c>
      <c r="B952" t="inlineStr">
        <is>
          <t xml:space="preserve">Madrid Capital</t>
        </is>
      </c>
      <c r="C952" t="inlineStr">
        <is>
          <t xml:space="preserve">Madrid</t>
        </is>
      </c>
      <c r="D952">
        <v>850</v>
      </c>
      <c r="E952"/>
      <c r="F952"/>
      <c r="G952">
        <f>IFERROR(INDEX(04_Area_Stats!$D$5:$D$999,MATCH(C952,04_Area_Stats!$A$5:$A$999,0)),"")</f>
      </c>
      <c r="H952">
        <f>IFERROR(ROUND(D952*(03_Assumptions!$B$7+03_Assumptions!$B$8),0),"")</f>
      </c>
      <c r="I952">
        <f>IFERROR(ROUND(E952*G952*03_Assumptions!$B$38-D952-H952,0),"")</f>
      </c>
      <c r="J952"/>
      <c r="K952">
        <f>IFERROR(D952+H952+IF(J952="",MAX(I952,0),J952),"")</f>
      </c>
      <c r="L952">
        <f>IFERROR(K952/E952,"")</f>
      </c>
      <c r="M952">
        <f>IFERROR(ROUND(E952*G952-K952,0),"")</f>
      </c>
      <c r="N952">
        <f>IFERROR(M952/K952,"")</f>
      </c>
      <c r="O952"/>
      <c r="P952"/>
      <c r="Q952"/>
      <c r="R952"/>
      <c r="S952"/>
      <c r="T952" t="inlineStr">
        <is>
          <t xml:space="preserve">Good</t>
        </is>
      </c>
    </row>
    <row r="953">
      <c r="A953" t="inlineStr">
        <is>
          <t xml:space="preserve">MIL-535696632</t>
        </is>
      </c>
      <c r="B953" t="inlineStr">
        <is>
          <t xml:space="preserve">Adeje casco  - C. Piedra Redonda</t>
        </is>
      </c>
      <c r="C953" t="inlineStr">
        <is>
          <t xml:space="preserve">Adeje</t>
        </is>
      </c>
      <c r="D953">
        <v>480</v>
      </c>
      <c r="E953"/>
      <c r="F953"/>
      <c r="G953">
        <f>IFERROR(INDEX(04_Area_Stats!$D$5:$D$999,MATCH(C953,04_Area_Stats!$A$5:$A$999,0)),"")</f>
      </c>
      <c r="H953">
        <f>IFERROR(ROUND(D953*(03_Assumptions!$B$7+03_Assumptions!$B$8),0),"")</f>
      </c>
      <c r="I953">
        <f>IFERROR(ROUND(E953*G953*03_Assumptions!$B$38-D953-H953,0),"")</f>
      </c>
      <c r="J953"/>
      <c r="K953">
        <f>IFERROR(D953+H953+IF(J953="",MAX(I953,0),J953),"")</f>
      </c>
      <c r="L953">
        <f>IFERROR(K953/E953,"")</f>
      </c>
      <c r="M953">
        <f>IFERROR(ROUND(E953*G953-K953,0),"")</f>
      </c>
      <c r="N953">
        <f>IFERROR(M953/K953,"")</f>
      </c>
      <c r="O953"/>
      <c r="P953"/>
      <c r="Q953"/>
      <c r="R953"/>
      <c r="S953"/>
      <c r="T953"/>
    </row>
    <row r="954">
      <c r="A954" t="inlineStr">
        <is>
          <t xml:space="preserve">MIL-611737815</t>
        </is>
      </c>
      <c r="B954" t="inlineStr">
        <is>
          <t xml:space="preserve">Corte Ingles</t>
        </is>
      </c>
      <c r="C954" t="inlineStr">
        <is>
          <t xml:space="preserve">Badajoz</t>
        </is>
      </c>
      <c r="D954">
        <v>220</v>
      </c>
      <c r="E954"/>
      <c r="F954"/>
      <c r="G954">
        <f>IFERROR(INDEX(04_Area_Stats!$D$5:$D$999,MATCH(C954,04_Area_Stats!$A$5:$A$999,0)),"")</f>
      </c>
      <c r="H954">
        <f>IFERROR(ROUND(D954*(03_Assumptions!$B$7+03_Assumptions!$B$8),0),"")</f>
      </c>
      <c r="I954">
        <f>IFERROR(ROUND(E954*G954*03_Assumptions!$B$38-D954-H954,0),"")</f>
      </c>
      <c r="J954"/>
      <c r="K954">
        <f>IFERROR(D954+H954+IF(J954="",MAX(I954,0),J954),"")</f>
      </c>
      <c r="L954">
        <f>IFERROR(K954/E954,"")</f>
      </c>
      <c r="M954">
        <f>IFERROR(ROUND(E954*G954-K954,0),"")</f>
      </c>
      <c r="N954">
        <f>IFERROR(M954/K954,"")</f>
      </c>
      <c r="O954"/>
      <c r="P954"/>
      <c r="Q954"/>
      <c r="R954"/>
      <c r="S954"/>
      <c r="T954"/>
    </row>
    <row r="955">
      <c r="A955" t="inlineStr">
        <is>
          <t xml:space="preserve">MIL-606523280</t>
        </is>
      </c>
      <c r="B955" t="inlineStr">
        <is>
          <t xml:space="preserve">Granada Capital</t>
        </is>
      </c>
      <c r="C955" t="inlineStr">
        <is>
          <t xml:space="preserve">Granada</t>
        </is>
      </c>
      <c r="D955">
        <v>350</v>
      </c>
      <c r="E955"/>
      <c r="F955"/>
      <c r="G955">
        <f>IFERROR(INDEX(04_Area_Stats!$D$5:$D$999,MATCH(C955,04_Area_Stats!$A$5:$A$999,0)),"")</f>
      </c>
      <c r="H955">
        <f>IFERROR(ROUND(D955*(03_Assumptions!$B$7+03_Assumptions!$B$8),0),"")</f>
      </c>
      <c r="I955">
        <f>IFERROR(ROUND(E955*G955*03_Assumptions!$B$38-D955-H955,0),"")</f>
      </c>
      <c r="J955"/>
      <c r="K955">
        <f>IFERROR(D955+H955+IF(J955="",MAX(I955,0),J955),"")</f>
      </c>
      <c r="L955">
        <f>IFERROR(K955/E955,"")</f>
      </c>
      <c r="M955">
        <f>IFERROR(ROUND(E955*G955-K955,0),"")</f>
      </c>
      <c r="N955">
        <f>IFERROR(M955/K955,"")</f>
      </c>
      <c r="O955"/>
      <c r="P955"/>
      <c r="Q955"/>
      <c r="R955" t="inlineStr">
        <is>
          <t xml:space="preserve">3</t>
        </is>
      </c>
      <c r="S955"/>
      <c r="T955"/>
    </row>
    <row r="956">
      <c r="A956" t="inlineStr">
        <is>
          <t xml:space="preserve">MIL-612054527</t>
        </is>
      </c>
      <c r="B956" t="inlineStr">
        <is>
          <t xml:space="preserve">Norte - Pl. San Antonio</t>
        </is>
      </c>
      <c r="C956" t="inlineStr">
        <is>
          <t xml:space="preserve">Jerez de la Frontera</t>
        </is>
      </c>
      <c r="D956">
        <v>280</v>
      </c>
      <c r="E956"/>
      <c r="F956"/>
      <c r="G956">
        <f>IFERROR(INDEX(04_Area_Stats!$D$5:$D$999,MATCH(C956,04_Area_Stats!$A$5:$A$999,0)),"")</f>
      </c>
      <c r="H956">
        <f>IFERROR(ROUND(D956*(03_Assumptions!$B$7+03_Assumptions!$B$8),0),"")</f>
      </c>
      <c r="I956">
        <f>IFERROR(ROUND(E956*G956*03_Assumptions!$B$38-D956-H956,0),"")</f>
      </c>
      <c r="J956"/>
      <c r="K956">
        <f>IFERROR(D956+H956+IF(J956="",MAX(I956,0),J956),"")</f>
      </c>
      <c r="L956">
        <f>IFERROR(K956/E956,"")</f>
      </c>
      <c r="M956">
        <f>IFERROR(ROUND(E956*G956-K956,0),"")</f>
      </c>
      <c r="N956">
        <f>IFERROR(M956/K956,"")</f>
      </c>
      <c r="O956"/>
      <c r="P956"/>
      <c r="Q956"/>
      <c r="R956" t="inlineStr">
        <is>
          <t xml:space="preserve">3</t>
        </is>
      </c>
      <c r="S956"/>
      <c r="T956"/>
    </row>
    <row r="957">
      <c r="A957" t="inlineStr">
        <is>
          <t xml:space="preserve">MIL-611977006</t>
        </is>
      </c>
      <c r="B957" t="inlineStr">
        <is>
          <t xml:space="preserve">Cruz de los Caidos - C. Arturo Aranguren</t>
        </is>
      </c>
      <c r="C957" t="inlineStr">
        <is>
          <t xml:space="preserve">Cáceres</t>
        </is>
      </c>
      <c r="D957">
        <v>220</v>
      </c>
      <c r="E957"/>
      <c r="F957"/>
      <c r="G957">
        <f>IFERROR(INDEX(04_Area_Stats!$D$5:$D$999,MATCH(C957,04_Area_Stats!$A$5:$A$999,0)),"")</f>
      </c>
      <c r="H957">
        <f>IFERROR(ROUND(D957*(03_Assumptions!$B$7+03_Assumptions!$B$8),0),"")</f>
      </c>
      <c r="I957">
        <f>IFERROR(ROUND(E957*G957*03_Assumptions!$B$38-D957-H957,0),"")</f>
      </c>
      <c r="J957"/>
      <c r="K957">
        <f>IFERROR(D957+H957+IF(J957="",MAX(I957,0),J957),"")</f>
      </c>
      <c r="L957">
        <f>IFERROR(K957/E957,"")</f>
      </c>
      <c r="M957">
        <f>IFERROR(ROUND(E957*G957-K957,0),"")</f>
      </c>
      <c r="N957">
        <f>IFERROR(M957/K957,"")</f>
      </c>
      <c r="O957"/>
      <c r="P957"/>
      <c r="Q957"/>
      <c r="R957"/>
      <c r="S957"/>
      <c r="T957"/>
    </row>
    <row r="958">
      <c r="A958" t="inlineStr">
        <is>
          <t xml:space="preserve">MIL-611727254</t>
        </is>
      </c>
      <c r="B958" t="inlineStr">
        <is>
          <t xml:space="preserve">Ourense - Av. de Buenos Aires</t>
        </is>
      </c>
      <c r="C958" t="inlineStr">
        <is>
          <t xml:space="preserve">Ourense / Orense</t>
        </is>
      </c>
      <c r="D958">
        <v>240</v>
      </c>
      <c r="E958"/>
      <c r="F958"/>
      <c r="G958">
        <f>IFERROR(INDEX(04_Area_Stats!$D$5:$D$999,MATCH(C958,04_Area_Stats!$A$5:$A$999,0)),"")</f>
      </c>
      <c r="H958">
        <f>IFERROR(ROUND(D958*(03_Assumptions!$B$7+03_Assumptions!$B$8),0),"")</f>
      </c>
      <c r="I958">
        <f>IFERROR(ROUND(E958*G958*03_Assumptions!$B$38-D958-H958,0),"")</f>
      </c>
      <c r="J958"/>
      <c r="K958">
        <f>IFERROR(D958+H958+IF(J958="",MAX(I958,0),J958),"")</f>
      </c>
      <c r="L958">
        <f>IFERROR(K958/E958,"")</f>
      </c>
      <c r="M958">
        <f>IFERROR(ROUND(E958*G958-K958,0),"")</f>
      </c>
      <c r="N958">
        <f>IFERROR(M958/K958,"")</f>
      </c>
      <c r="O958"/>
      <c r="P958"/>
      <c r="Q958"/>
      <c r="R958"/>
      <c r="S958"/>
      <c r="T958"/>
    </row>
    <row r="959">
      <c r="A959" t="inlineStr">
        <is>
          <t xml:space="preserve">MIL-611546135</t>
        </is>
      </c>
      <c r="B959" t="inlineStr">
        <is>
          <t xml:space="preserve">Camino Ronda</t>
        </is>
      </c>
      <c r="C959" t="inlineStr">
        <is>
          <t xml:space="preserve">Granada</t>
        </is>
      </c>
      <c r="D959">
        <v>450</v>
      </c>
      <c r="E959"/>
      <c r="F959"/>
      <c r="G959">
        <f>IFERROR(INDEX(04_Area_Stats!$D$5:$D$999,MATCH(C959,04_Area_Stats!$A$5:$A$999,0)),"")</f>
      </c>
      <c r="H959">
        <f>IFERROR(ROUND(D959*(03_Assumptions!$B$7+03_Assumptions!$B$8),0),"")</f>
      </c>
      <c r="I959">
        <f>IFERROR(ROUND(E959*G959*03_Assumptions!$B$38-D959-H959,0),"")</f>
      </c>
      <c r="J959"/>
      <c r="K959">
        <f>IFERROR(D959+H959+IF(J959="",MAX(I959,0),J959),"")</f>
      </c>
      <c r="L959">
        <f>IFERROR(K959/E959,"")</f>
      </c>
      <c r="M959">
        <f>IFERROR(ROUND(E959*G959-K959,0),"")</f>
      </c>
      <c r="N959">
        <f>IFERROR(M959/K959,"")</f>
      </c>
      <c r="O959"/>
      <c r="P959"/>
      <c r="Q959"/>
      <c r="R959"/>
      <c r="S959"/>
      <c r="T959"/>
    </row>
    <row r="960">
      <c r="A960" t="inlineStr">
        <is>
          <t xml:space="preserve">MIL-611475686</t>
        </is>
      </c>
      <c r="B960" t="inlineStr">
        <is>
          <t xml:space="preserve">Casco Antiguo - Pl. Fragela</t>
        </is>
      </c>
      <c r="C960" t="inlineStr">
        <is>
          <t xml:space="preserve">Cádiz</t>
        </is>
      </c>
      <c r="D960">
        <v>325</v>
      </c>
      <c r="E960"/>
      <c r="F960"/>
      <c r="G960">
        <f>IFERROR(INDEX(04_Area_Stats!$D$5:$D$999,MATCH(C960,04_Area_Stats!$A$5:$A$999,0)),"")</f>
      </c>
      <c r="H960">
        <f>IFERROR(ROUND(D960*(03_Assumptions!$B$7+03_Assumptions!$B$8),0),"")</f>
      </c>
      <c r="I960">
        <f>IFERROR(ROUND(E960*G960*03_Assumptions!$B$38-D960-H960,0),"")</f>
      </c>
      <c r="J960"/>
      <c r="K960">
        <f>IFERROR(D960+H960+IF(J960="",MAX(I960,0),J960),"")</f>
      </c>
      <c r="L960">
        <f>IFERROR(K960/E960,"")</f>
      </c>
      <c r="M960">
        <f>IFERROR(ROUND(E960*G960-K960,0),"")</f>
      </c>
      <c r="N960">
        <f>IFERROR(M960/K960,"")</f>
      </c>
      <c r="O960"/>
      <c r="P960"/>
      <c r="Q960"/>
      <c r="R960"/>
      <c r="S960"/>
      <c r="T960"/>
    </row>
    <row r="961">
      <c r="A961" t="inlineStr">
        <is>
          <t xml:space="preserve">MIL-608853533</t>
        </is>
      </c>
      <c r="B961" t="inlineStr">
        <is>
          <t xml:space="preserve">Maristas - C. Luis Sala Balust</t>
        </is>
      </c>
      <c r="C961" t="inlineStr">
        <is>
          <t xml:space="preserve">Salamanca</t>
        </is>
      </c>
      <c r="D961">
        <v>330</v>
      </c>
      <c r="E961"/>
      <c r="F961"/>
      <c r="G961">
        <f>IFERROR(INDEX(04_Area_Stats!$D$5:$D$999,MATCH(C961,04_Area_Stats!$A$5:$A$999,0)),"")</f>
      </c>
      <c r="H961">
        <f>IFERROR(ROUND(D961*(03_Assumptions!$B$7+03_Assumptions!$B$8),0),"")</f>
      </c>
      <c r="I961">
        <f>IFERROR(ROUND(E961*G961*03_Assumptions!$B$38-D961-H961,0),"")</f>
      </c>
      <c r="J961"/>
      <c r="K961">
        <f>IFERROR(D961+H961+IF(J961="",MAX(I961,0),J961),"")</f>
      </c>
      <c r="L961">
        <f>IFERROR(K961/E961,"")</f>
      </c>
      <c r="M961">
        <f>IFERROR(ROUND(E961*G961-K961,0),"")</f>
      </c>
      <c r="N961">
        <f>IFERROR(M961/K961,"")</f>
      </c>
      <c r="O961"/>
      <c r="P961"/>
      <c r="Q961"/>
      <c r="R961" t="inlineStr">
        <is>
          <t xml:space="preserve">3</t>
        </is>
      </c>
      <c r="S961"/>
      <c r="T961"/>
    </row>
    <row r="962">
      <c r="A962" t="inlineStr">
        <is>
          <t xml:space="preserve">MIL-538663110</t>
        </is>
      </c>
      <c r="B962" t="inlineStr">
        <is>
          <t xml:space="preserve">Madrid Capital</t>
        </is>
      </c>
      <c r="C962" t="inlineStr">
        <is>
          <t xml:space="preserve">Madrid</t>
        </is>
      </c>
      <c r="D962">
        <v>840</v>
      </c>
      <c r="E962"/>
      <c r="F962"/>
      <c r="G962">
        <f>IFERROR(INDEX(04_Area_Stats!$D$5:$D$999,MATCH(C962,04_Area_Stats!$A$5:$A$999,0)),"")</f>
      </c>
      <c r="H962">
        <f>IFERROR(ROUND(D962*(03_Assumptions!$B$7+03_Assumptions!$B$8),0),"")</f>
      </c>
      <c r="I962">
        <f>IFERROR(ROUND(E962*G962*03_Assumptions!$B$38-D962-H962,0),"")</f>
      </c>
      <c r="J962"/>
      <c r="K962">
        <f>IFERROR(D962+H962+IF(J962="",MAX(I962,0),J962),"")</f>
      </c>
      <c r="L962">
        <f>IFERROR(K962/E962,"")</f>
      </c>
      <c r="M962">
        <f>IFERROR(ROUND(E962*G962-K962,0),"")</f>
      </c>
      <c r="N962">
        <f>IFERROR(M962/K962,"")</f>
      </c>
      <c r="O962"/>
      <c r="P962"/>
      <c r="Q962"/>
      <c r="R962"/>
      <c r="S962" t="inlineStr">
        <is>
          <t xml:space="preserve">Y</t>
        </is>
      </c>
      <c r="T962" t="inlineStr">
        <is>
          <t xml:space="preserve">Good</t>
        </is>
      </c>
    </row>
    <row r="963">
      <c r="A963" t="inlineStr">
        <is>
          <t xml:space="preserve">MIL-606446221</t>
        </is>
      </c>
      <c r="B963" t="inlineStr">
        <is>
          <t xml:space="preserve">Madrid Capital</t>
        </is>
      </c>
      <c r="C963" t="inlineStr">
        <is>
          <t xml:space="preserve">Madrid</t>
        </is>
      </c>
      <c r="D963">
        <v>795</v>
      </c>
      <c r="E963"/>
      <c r="F963"/>
      <c r="G963">
        <f>IFERROR(INDEX(04_Area_Stats!$D$5:$D$999,MATCH(C963,04_Area_Stats!$A$5:$A$999,0)),"")</f>
      </c>
      <c r="H963">
        <f>IFERROR(ROUND(D963*(03_Assumptions!$B$7+03_Assumptions!$B$8),0),"")</f>
      </c>
      <c r="I963">
        <f>IFERROR(ROUND(E963*G963*03_Assumptions!$B$38-D963-H963,0),"")</f>
      </c>
      <c r="J963"/>
      <c r="K963">
        <f>IFERROR(D963+H963+IF(J963="",MAX(I963,0),J963),"")</f>
      </c>
      <c r="L963">
        <f>IFERROR(K963/E963,"")</f>
      </c>
      <c r="M963">
        <f>IFERROR(ROUND(E963*G963-K963,0),"")</f>
      </c>
      <c r="N963">
        <f>IFERROR(M963/K963,"")</f>
      </c>
      <c r="O963"/>
      <c r="P963"/>
      <c r="Q963"/>
      <c r="R963"/>
      <c r="S963"/>
      <c r="T963"/>
    </row>
    <row r="964">
      <c r="A964" t="inlineStr">
        <is>
          <t xml:space="preserve">MIL-611887194</t>
        </is>
      </c>
      <c r="B964" t="inlineStr">
        <is>
          <t xml:space="preserve">Centro ciudad, calle de las tiendas - C</t>
        </is>
      </c>
      <c r="C964" t="inlineStr">
        <is>
          <t xml:space="preserve">Almendralejo</t>
        </is>
      </c>
      <c r="D964">
        <v>130</v>
      </c>
      <c r="E964"/>
      <c r="F964"/>
      <c r="G964">
        <f>IFERROR(INDEX(04_Area_Stats!$D$5:$D$999,MATCH(C964,04_Area_Stats!$A$5:$A$999,0)),"")</f>
      </c>
      <c r="H964">
        <f>IFERROR(ROUND(D964*(03_Assumptions!$B$7+03_Assumptions!$B$8),0),"")</f>
      </c>
      <c r="I964">
        <f>IFERROR(ROUND(E964*G964*03_Assumptions!$B$38-D964-H964,0),"")</f>
      </c>
      <c r="J964"/>
      <c r="K964">
        <f>IFERROR(D964+H964+IF(J964="",MAX(I964,0),J964),"")</f>
      </c>
      <c r="L964">
        <f>IFERROR(K964/E964,"")</f>
      </c>
      <c r="M964">
        <f>IFERROR(ROUND(E964*G964-K964,0),"")</f>
      </c>
      <c r="N964">
        <f>IFERROR(M964/K964,"")</f>
      </c>
      <c r="O964"/>
      <c r="P964"/>
      <c r="Q964"/>
      <c r="R964"/>
      <c r="S964"/>
      <c r="T964"/>
    </row>
    <row r="965">
      <c r="A965" t="inlineStr">
        <is>
          <t xml:space="preserve">MIL-516457006</t>
        </is>
      </c>
      <c r="B965" t="inlineStr">
        <is>
          <t xml:space="preserve">Badalona</t>
        </is>
      </c>
      <c r="C965" t="inlineStr">
        <is>
          <t xml:space="preserve">Badalona</t>
        </is>
      </c>
      <c r="D965">
        <v>400</v>
      </c>
      <c r="E965"/>
      <c r="F965"/>
      <c r="G965">
        <f>IFERROR(INDEX(04_Area_Stats!$D$5:$D$999,MATCH(C965,04_Area_Stats!$A$5:$A$999,0)),"")</f>
      </c>
      <c r="H965">
        <f>IFERROR(ROUND(D965*(03_Assumptions!$B$7+03_Assumptions!$B$8),0),"")</f>
      </c>
      <c r="I965">
        <f>IFERROR(ROUND(E965*G965*03_Assumptions!$B$38-D965-H965,0),"")</f>
      </c>
      <c r="J965"/>
      <c r="K965">
        <f>IFERROR(D965+H965+IF(J965="",MAX(I965,0),J965),"")</f>
      </c>
      <c r="L965">
        <f>IFERROR(K965/E965,"")</f>
      </c>
      <c r="M965">
        <f>IFERROR(ROUND(E965*G965-K965,0),"")</f>
      </c>
      <c r="N965">
        <f>IFERROR(M965/K965,"")</f>
      </c>
      <c r="O965"/>
      <c r="P965"/>
      <c r="Q965"/>
      <c r="R965"/>
      <c r="S965"/>
      <c r="T965"/>
    </row>
    <row r="966">
      <c r="A966" t="inlineStr">
        <is>
          <t xml:space="preserve">MIL-606537161</t>
        </is>
      </c>
      <c r="B966" t="inlineStr">
        <is>
          <t xml:space="preserve">Madrid Capital</t>
        </is>
      </c>
      <c r="C966" t="inlineStr">
        <is>
          <t xml:space="preserve">Madrid</t>
        </is>
      </c>
      <c r="D966">
        <v>550</v>
      </c>
      <c r="E966"/>
      <c r="F966"/>
      <c r="G966">
        <f>IFERROR(INDEX(04_Area_Stats!$D$5:$D$999,MATCH(C966,04_Area_Stats!$A$5:$A$999,0)),"")</f>
      </c>
      <c r="H966">
        <f>IFERROR(ROUND(D966*(03_Assumptions!$B$7+03_Assumptions!$B$8),0),"")</f>
      </c>
      <c r="I966">
        <f>IFERROR(ROUND(E966*G966*03_Assumptions!$B$38-D966-H966,0),"")</f>
      </c>
      <c r="J966"/>
      <c r="K966">
        <f>IFERROR(D966+H966+IF(J966="",MAX(I966,0),J966),"")</f>
      </c>
      <c r="L966">
        <f>IFERROR(K966/E966,"")</f>
      </c>
      <c r="M966">
        <f>IFERROR(ROUND(E966*G966-K966,0),"")</f>
      </c>
      <c r="N966">
        <f>IFERROR(M966/K966,"")</f>
      </c>
      <c r="O966"/>
      <c r="P966"/>
      <c r="Q966"/>
      <c r="R966"/>
      <c r="S966"/>
      <c r="T966"/>
    </row>
    <row r="967">
      <c r="A967" t="inlineStr">
        <is>
          <t xml:space="preserve">MIL-589980778</t>
        </is>
      </c>
      <c r="B967" t="inlineStr">
        <is>
          <t xml:space="preserve">Centro</t>
        </is>
      </c>
      <c r="C967" t="inlineStr">
        <is>
          <t xml:space="preserve">Castellón de la Plana</t>
        </is>
      </c>
      <c r="D967">
        <v>300</v>
      </c>
      <c r="E967"/>
      <c r="F967"/>
      <c r="G967">
        <f>IFERROR(INDEX(04_Area_Stats!$D$5:$D$999,MATCH(C967,04_Area_Stats!$A$5:$A$999,0)),"")</f>
      </c>
      <c r="H967">
        <f>IFERROR(ROUND(D967*(03_Assumptions!$B$7+03_Assumptions!$B$8),0),"")</f>
      </c>
      <c r="I967">
        <f>IFERROR(ROUND(E967*G967*03_Assumptions!$B$38-D967-H967,0),"")</f>
      </c>
      <c r="J967"/>
      <c r="K967">
        <f>IFERROR(D967+H967+IF(J967="",MAX(I967,0),J967),"")</f>
      </c>
      <c r="L967">
        <f>IFERROR(K967/E967,"")</f>
      </c>
      <c r="M967">
        <f>IFERROR(ROUND(E967*G967-K967,0),"")</f>
      </c>
      <c r="N967">
        <f>IFERROR(M967/K967,"")</f>
      </c>
      <c r="O967"/>
      <c r="P967"/>
      <c r="Q967"/>
      <c r="R967"/>
      <c r="S967"/>
      <c r="T967"/>
    </row>
    <row r="968">
      <c r="A968" t="inlineStr">
        <is>
          <t xml:space="preserve">MIL-611768988</t>
        </is>
      </c>
      <c r="B968" t="inlineStr">
        <is>
          <t xml:space="preserve">San Blas - C. de Arcos de Jalón</t>
        </is>
      </c>
      <c r="C968" t="inlineStr">
        <is>
          <t xml:space="preserve">Madrid</t>
        </is>
      </c>
      <c r="D968">
        <v>420</v>
      </c>
      <c r="E968"/>
      <c r="F968"/>
      <c r="G968">
        <f>IFERROR(INDEX(04_Area_Stats!$D$5:$D$999,MATCH(C968,04_Area_Stats!$A$5:$A$999,0)),"")</f>
      </c>
      <c r="H968">
        <f>IFERROR(ROUND(D968*(03_Assumptions!$B$7+03_Assumptions!$B$8),0),"")</f>
      </c>
      <c r="I968">
        <f>IFERROR(ROUND(E968*G968*03_Assumptions!$B$38-D968-H968,0),"")</f>
      </c>
      <c r="J968"/>
      <c r="K968">
        <f>IFERROR(D968+H968+IF(J968="",MAX(I968,0),J968),"")</f>
      </c>
      <c r="L968">
        <f>IFERROR(K968/E968,"")</f>
      </c>
      <c r="M968">
        <f>IFERROR(ROUND(E968*G968-K968,0),"")</f>
      </c>
      <c r="N968">
        <f>IFERROR(M968/K968,"")</f>
      </c>
      <c r="O968"/>
      <c r="P968"/>
      <c r="Q968"/>
      <c r="R968"/>
      <c r="S968"/>
      <c r="T968"/>
    </row>
    <row r="969">
      <c r="A969" t="inlineStr">
        <is>
          <t xml:space="preserve">MIL-611614992</t>
        </is>
      </c>
      <c r="B969" t="inlineStr">
        <is>
          <t xml:space="preserve">Ciudad Jardín - Av. de Medina Azahara</t>
        </is>
      </c>
      <c r="C969" t="inlineStr">
        <is>
          <t xml:space="preserve">Córdoba</t>
        </is>
      </c>
      <c r="D969">
        <v>275</v>
      </c>
      <c r="E969"/>
      <c r="F969"/>
      <c r="G969">
        <f>IFERROR(INDEX(04_Area_Stats!$D$5:$D$999,MATCH(C969,04_Area_Stats!$A$5:$A$999,0)),"")</f>
      </c>
      <c r="H969">
        <f>IFERROR(ROUND(D969*(03_Assumptions!$B$7+03_Assumptions!$B$8),0),"")</f>
      </c>
      <c r="I969">
        <f>IFERROR(ROUND(E969*G969*03_Assumptions!$B$38-D969-H969,0),"")</f>
      </c>
      <c r="J969"/>
      <c r="K969">
        <f>IFERROR(D969+H969+IF(J969="",MAX(I969,0),J969),"")</f>
      </c>
      <c r="L969">
        <f>IFERROR(K969/E969,"")</f>
      </c>
      <c r="M969">
        <f>IFERROR(ROUND(E969*G969-K969,0),"")</f>
      </c>
      <c r="N969">
        <f>IFERROR(M969/K969,"")</f>
      </c>
      <c r="O969"/>
      <c r="P969"/>
      <c r="Q969"/>
      <c r="R969"/>
      <c r="S969"/>
      <c r="T969"/>
    </row>
    <row r="970">
      <c r="A970" t="inlineStr">
        <is>
          <t xml:space="preserve">MIL-611406474</t>
        </is>
      </c>
      <c r="B970" t="inlineStr">
        <is>
          <t xml:space="preserve">Cuartón Cortijo - Pl. San José Manyanet</t>
        </is>
      </c>
      <c r="C970" t="inlineStr">
        <is>
          <t xml:space="preserve">Badajoz</t>
        </is>
      </c>
      <c r="D970">
        <v>200</v>
      </c>
      <c r="E970"/>
      <c r="F970"/>
      <c r="G970">
        <f>IFERROR(INDEX(04_Area_Stats!$D$5:$D$999,MATCH(C970,04_Area_Stats!$A$5:$A$999,0)),"")</f>
      </c>
      <c r="H970">
        <f>IFERROR(ROUND(D970*(03_Assumptions!$B$7+03_Assumptions!$B$8),0),"")</f>
      </c>
      <c r="I970">
        <f>IFERROR(ROUND(E970*G970*03_Assumptions!$B$38-D970-H970,0),"")</f>
      </c>
      <c r="J970"/>
      <c r="K970">
        <f>IFERROR(D970+H970+IF(J970="",MAX(I970,0),J970),"")</f>
      </c>
      <c r="L970">
        <f>IFERROR(K970/E970,"")</f>
      </c>
      <c r="M970">
        <f>IFERROR(ROUND(E970*G970-K970,0),"")</f>
      </c>
      <c r="N970">
        <f>IFERROR(M970/K970,"")</f>
      </c>
      <c r="O970"/>
      <c r="P970"/>
      <c r="Q970"/>
      <c r="R970"/>
      <c r="S970"/>
      <c r="T970"/>
    </row>
    <row r="971">
      <c r="A971" t="inlineStr">
        <is>
          <t xml:space="preserve">MIL-606347666</t>
        </is>
      </c>
      <c r="B971" t="inlineStr">
        <is>
          <t xml:space="preserve">calle Yeste  - C. Albacete</t>
        </is>
      </c>
      <c r="C971" t="inlineStr">
        <is>
          <t xml:space="preserve">Casica del Madroño</t>
        </is>
      </c>
      <c r="D971">
        <v>0</v>
      </c>
      <c r="E971"/>
      <c r="F971"/>
      <c r="G971">
        <f>IFERROR(INDEX(04_Area_Stats!$D$5:$D$999,MATCH(C971,04_Area_Stats!$A$5:$A$999,0)),"")</f>
      </c>
      <c r="H971">
        <f>IFERROR(ROUND(D971*(03_Assumptions!$B$7+03_Assumptions!$B$8),0),"")</f>
      </c>
      <c r="I971">
        <f>IFERROR(ROUND(E971*G971*03_Assumptions!$B$38-D971-H971,0),"")</f>
      </c>
      <c r="J971"/>
      <c r="K971">
        <f>IFERROR(D971+H971+IF(J971="",MAX(I971,0),J971),"")</f>
      </c>
      <c r="L971">
        <f>IFERROR(K971/E971,"")</f>
      </c>
      <c r="M971">
        <f>IFERROR(ROUND(E971*G971-K971,0),"")</f>
      </c>
      <c r="N971">
        <f>IFERROR(M971/K971,"")</f>
      </c>
      <c r="O971"/>
      <c r="P971"/>
      <c r="Q971"/>
      <c r="R971"/>
      <c r="S971"/>
      <c r="T971"/>
    </row>
    <row r="972">
      <c r="A972" t="inlineStr">
        <is>
          <t xml:space="preserve">MIL-611465672</t>
        </is>
      </c>
      <c r="B972" t="inlineStr">
        <is>
          <t xml:space="preserve">Plaza Mayor</t>
        </is>
      </c>
      <c r="C972" t="inlineStr">
        <is>
          <t xml:space="preserve">Soria</t>
        </is>
      </c>
      <c r="D972">
        <v>240</v>
      </c>
      <c r="E972"/>
      <c r="F972"/>
      <c r="G972">
        <f>IFERROR(INDEX(04_Area_Stats!$D$5:$D$999,MATCH(C972,04_Area_Stats!$A$5:$A$999,0)),"")</f>
      </c>
      <c r="H972">
        <f>IFERROR(ROUND(D972*(03_Assumptions!$B$7+03_Assumptions!$B$8),0),"")</f>
      </c>
      <c r="I972">
        <f>IFERROR(ROUND(E972*G972*03_Assumptions!$B$38-D972-H972,0),"")</f>
      </c>
      <c r="J972"/>
      <c r="K972">
        <f>IFERROR(D972+H972+IF(J972="",MAX(I972,0),J972),"")</f>
      </c>
      <c r="L972">
        <f>IFERROR(K972/E972,"")</f>
      </c>
      <c r="M972">
        <f>IFERROR(ROUND(E972*G972-K972,0),"")</f>
      </c>
      <c r="N972">
        <f>IFERROR(M972/K972,"")</f>
      </c>
      <c r="O972"/>
      <c r="P972"/>
      <c r="Q972"/>
      <c r="R972"/>
      <c r="S972"/>
      <c r="T972"/>
    </row>
    <row r="973">
      <c r="A973" t="inlineStr">
        <is>
          <t xml:space="preserve">MIL-606090635</t>
        </is>
      </c>
      <c r="B973" t="inlineStr">
        <is>
          <t xml:space="preserve">Centro - Rúa Juan Flórez</t>
        </is>
      </c>
      <c r="C973" t="inlineStr">
        <is>
          <t xml:space="preserve">A Coruña</t>
        </is>
      </c>
      <c r="D973">
        <v>350</v>
      </c>
      <c r="E973"/>
      <c r="F973"/>
      <c r="G973">
        <f>IFERROR(INDEX(04_Area_Stats!$D$5:$D$999,MATCH(C973,04_Area_Stats!$A$5:$A$999,0)),"")</f>
      </c>
      <c r="H973">
        <f>IFERROR(ROUND(D973*(03_Assumptions!$B$7+03_Assumptions!$B$8),0),"")</f>
      </c>
      <c r="I973">
        <f>IFERROR(ROUND(E973*G973*03_Assumptions!$B$38-D973-H973,0),"")</f>
      </c>
      <c r="J973"/>
      <c r="K973">
        <f>IFERROR(D973+H973+IF(J973="",MAX(I973,0),J973),"")</f>
      </c>
      <c r="L973">
        <f>IFERROR(K973/E973,"")</f>
      </c>
      <c r="M973">
        <f>IFERROR(ROUND(E973*G973-K973,0),"")</f>
      </c>
      <c r="N973">
        <f>IFERROR(M973/K973,"")</f>
      </c>
      <c r="O973"/>
      <c r="P973"/>
      <c r="Q973"/>
      <c r="R973"/>
      <c r="S973"/>
      <c r="T973"/>
    </row>
    <row r="974">
      <c r="A974" t="inlineStr">
        <is>
          <t xml:space="preserve">MIL-611488110</t>
        </is>
      </c>
      <c r="B974" t="inlineStr">
        <is>
          <t xml:space="preserve">Parque de la reina</t>
        </is>
      </c>
      <c r="C974" t="inlineStr">
        <is>
          <t xml:space="preserve">Arona</t>
        </is>
      </c>
      <c r="D974">
        <v>400</v>
      </c>
      <c r="E974"/>
      <c r="F974"/>
      <c r="G974">
        <f>IFERROR(INDEX(04_Area_Stats!$D$5:$D$999,MATCH(C974,04_Area_Stats!$A$5:$A$999,0)),"")</f>
      </c>
      <c r="H974">
        <f>IFERROR(ROUND(D974*(03_Assumptions!$B$7+03_Assumptions!$B$8),0),"")</f>
      </c>
      <c r="I974">
        <f>IFERROR(ROUND(E974*G974*03_Assumptions!$B$38-D974-H974,0),"")</f>
      </c>
      <c r="J974"/>
      <c r="K974">
        <f>IFERROR(D974+H974+IF(J974="",MAX(I974,0),J974),"")</f>
      </c>
      <c r="L974">
        <f>IFERROR(K974/E974,"")</f>
      </c>
      <c r="M974">
        <f>IFERROR(ROUND(E974*G974-K974,0),"")</f>
      </c>
      <c r="N974">
        <f>IFERROR(M974/K974,"")</f>
      </c>
      <c r="O974"/>
      <c r="P974"/>
      <c r="Q974"/>
      <c r="R974"/>
      <c r="S974"/>
      <c r="T974"/>
    </row>
    <row r="975">
      <c r="A975" t="inlineStr">
        <is>
          <t xml:space="preserve">MIL-612200147</t>
        </is>
      </c>
      <c r="B975" t="inlineStr">
        <is>
          <t xml:space="preserve">busco habitación o piso</t>
        </is>
      </c>
      <c r="C975" t="inlineStr">
        <is>
          <t xml:space="preserve">Barcelona</t>
        </is>
      </c>
      <c r="D975">
        <v>0</v>
      </c>
      <c r="E975"/>
      <c r="F975"/>
      <c r="G975">
        <f>IFERROR(INDEX(04_Area_Stats!$D$5:$D$999,MATCH(C975,04_Area_Stats!$A$5:$A$999,0)),"")</f>
      </c>
      <c r="H975">
        <f>IFERROR(ROUND(D975*(03_Assumptions!$B$7+03_Assumptions!$B$8),0),"")</f>
      </c>
      <c r="I975">
        <f>IFERROR(ROUND(E975*G975*03_Assumptions!$B$38-D975-H975,0),"")</f>
      </c>
      <c r="J975"/>
      <c r="K975">
        <f>IFERROR(D975+H975+IF(J975="",MAX(I975,0),J975),"")</f>
      </c>
      <c r="L975">
        <f>IFERROR(K975/E975,"")</f>
      </c>
      <c r="M975">
        <f>IFERROR(ROUND(E975*G975-K975,0),"")</f>
      </c>
      <c r="N975">
        <f>IFERROR(M975/K975,"")</f>
      </c>
      <c r="O975"/>
      <c r="P975"/>
      <c r="Q975"/>
      <c r="R975"/>
      <c r="S975"/>
      <c r="T975"/>
    </row>
    <row r="976">
      <c r="A976" t="inlineStr">
        <is>
          <t xml:space="preserve">MIL-549282183</t>
        </is>
      </c>
      <c r="B976" t="inlineStr">
        <is>
          <t xml:space="preserve">San José</t>
        </is>
      </c>
      <c r="C976" t="inlineStr">
        <is>
          <t xml:space="preserve">Ontinyent/Onteniente</t>
        </is>
      </c>
      <c r="D976">
        <v>150</v>
      </c>
      <c r="E976"/>
      <c r="F976"/>
      <c r="G976">
        <f>IFERROR(INDEX(04_Area_Stats!$D$5:$D$999,MATCH(C976,04_Area_Stats!$A$5:$A$999,0)),"")</f>
      </c>
      <c r="H976">
        <f>IFERROR(ROUND(D976*(03_Assumptions!$B$7+03_Assumptions!$B$8),0),"")</f>
      </c>
      <c r="I976">
        <f>IFERROR(ROUND(E976*G976*03_Assumptions!$B$38-D976-H976,0),"")</f>
      </c>
      <c r="J976"/>
      <c r="K976">
        <f>IFERROR(D976+H976+IF(J976="",MAX(I976,0),J976),"")</f>
      </c>
      <c r="L976">
        <f>IFERROR(K976/E976,"")</f>
      </c>
      <c r="M976">
        <f>IFERROR(ROUND(E976*G976-K976,0),"")</f>
      </c>
      <c r="N976">
        <f>IFERROR(M976/K976,"")</f>
      </c>
      <c r="O976" t="inlineStr">
        <is>
          <t xml:space="preserve">KITCHEN_BATH</t>
        </is>
      </c>
      <c r="P976"/>
      <c r="Q976"/>
      <c r="R976"/>
      <c r="S976"/>
      <c r="T976" t="inlineStr">
        <is>
          <t xml:space="preserve">Renovated</t>
        </is>
      </c>
    </row>
    <row r="977">
      <c r="A977" t="inlineStr">
        <is>
          <t xml:space="preserve">MIL-608308062</t>
        </is>
      </c>
      <c r="B977" t="inlineStr">
        <is>
          <t xml:space="preserve">Avenida de Madrid - C. del Rastro</t>
        </is>
      </c>
      <c r="C977" t="inlineStr">
        <is>
          <t xml:space="preserve">Jaén</t>
        </is>
      </c>
      <c r="D977">
        <v>260</v>
      </c>
      <c r="E977"/>
      <c r="F977"/>
      <c r="G977">
        <f>IFERROR(INDEX(04_Area_Stats!$D$5:$D$999,MATCH(C977,04_Area_Stats!$A$5:$A$999,0)),"")</f>
      </c>
      <c r="H977">
        <f>IFERROR(ROUND(D977*(03_Assumptions!$B$7+03_Assumptions!$B$8),0),"")</f>
      </c>
      <c r="I977">
        <f>IFERROR(ROUND(E977*G977*03_Assumptions!$B$38-D977-H977,0),"")</f>
      </c>
      <c r="J977"/>
      <c r="K977">
        <f>IFERROR(D977+H977+IF(J977="",MAX(I977,0),J977),"")</f>
      </c>
      <c r="L977">
        <f>IFERROR(K977/E977,"")</f>
      </c>
      <c r="M977">
        <f>IFERROR(ROUND(E977*G977-K977,0),"")</f>
      </c>
      <c r="N977">
        <f>IFERROR(M977/K977,"")</f>
      </c>
      <c r="O977"/>
      <c r="P977"/>
      <c r="Q977"/>
      <c r="R977"/>
      <c r="S977"/>
      <c r="T977"/>
    </row>
    <row r="978">
      <c r="A978" t="inlineStr">
        <is>
          <t xml:space="preserve">MIL-611842607</t>
        </is>
      </c>
      <c r="B978" t="inlineStr">
        <is>
          <t xml:space="preserve">Centro - Bo. Nazaret</t>
        </is>
      </c>
      <c r="C978" t="inlineStr">
        <is>
          <t xml:space="preserve">Jerez de la Frontera</t>
        </is>
      </c>
      <c r="D978">
        <v>425</v>
      </c>
      <c r="E978"/>
      <c r="F978"/>
      <c r="G978">
        <f>IFERROR(INDEX(04_Area_Stats!$D$5:$D$999,MATCH(C978,04_Area_Stats!$A$5:$A$999,0)),"")</f>
      </c>
      <c r="H978">
        <f>IFERROR(ROUND(D978*(03_Assumptions!$B$7+03_Assumptions!$B$8),0),"")</f>
      </c>
      <c r="I978">
        <f>IFERROR(ROUND(E978*G978*03_Assumptions!$B$38-D978-H978,0),"")</f>
      </c>
      <c r="J978"/>
      <c r="K978">
        <f>IFERROR(D978+H978+IF(J978="",MAX(I978,0),J978),"")</f>
      </c>
      <c r="L978">
        <f>IFERROR(K978/E978,"")</f>
      </c>
      <c r="M978">
        <f>IFERROR(ROUND(E978*G978-K978,0),"")</f>
      </c>
      <c r="N978">
        <f>IFERROR(M978/K978,"")</f>
      </c>
      <c r="O978"/>
      <c r="P978"/>
      <c r="Q978"/>
      <c r="R978"/>
      <c r="S978"/>
      <c r="T978"/>
    </row>
    <row r="979">
      <c r="A979" t="inlineStr">
        <is>
          <t xml:space="preserve">MIL-564766625</t>
        </is>
      </c>
      <c r="B979" t="inlineStr">
        <is>
          <t xml:space="preserve">Lamas de Prado - Rua Serra Gañidoira</t>
        </is>
      </c>
      <c r="C979" t="inlineStr">
        <is>
          <t xml:space="preserve">Lugo</t>
        </is>
      </c>
      <c r="D979">
        <v>290</v>
      </c>
      <c r="E979"/>
      <c r="F979"/>
      <c r="G979">
        <f>IFERROR(INDEX(04_Area_Stats!$D$5:$D$999,MATCH(C979,04_Area_Stats!$A$5:$A$999,0)),"")</f>
      </c>
      <c r="H979">
        <f>IFERROR(ROUND(D979*(03_Assumptions!$B$7+03_Assumptions!$B$8),0),"")</f>
      </c>
      <c r="I979">
        <f>IFERROR(ROUND(E979*G979*03_Assumptions!$B$38-D979-H979,0),"")</f>
      </c>
      <c r="J979"/>
      <c r="K979">
        <f>IFERROR(D979+H979+IF(J979="",MAX(I979,0),J979),"")</f>
      </c>
      <c r="L979">
        <f>IFERROR(K979/E979,"")</f>
      </c>
      <c r="M979">
        <f>IFERROR(ROUND(E979*G979-K979,0),"")</f>
      </c>
      <c r="N979">
        <f>IFERROR(M979/K979,"")</f>
      </c>
      <c r="O979" t="inlineStr">
        <is>
          <t xml:space="preserve">COSMETIC</t>
        </is>
      </c>
      <c r="P979"/>
      <c r="Q979"/>
      <c r="R979"/>
      <c r="S979"/>
      <c r="T979"/>
    </row>
    <row r="980">
      <c r="A980" t="inlineStr">
        <is>
          <t xml:space="preserve">MIL-493829094</t>
        </is>
      </c>
      <c r="B980" t="inlineStr">
        <is>
          <t xml:space="preserve">P. de los Deportes - C. Ing. Sta. Cruz</t>
        </is>
      </c>
      <c r="C980" t="inlineStr">
        <is>
          <t xml:space="preserve">Granada</t>
        </is>
      </c>
      <c r="D980">
        <v>280</v>
      </c>
      <c r="E980"/>
      <c r="F980"/>
      <c r="G980">
        <f>IFERROR(INDEX(04_Area_Stats!$D$5:$D$999,MATCH(C980,04_Area_Stats!$A$5:$A$999,0)),"")</f>
      </c>
      <c r="H980">
        <f>IFERROR(ROUND(D980*(03_Assumptions!$B$7+03_Assumptions!$B$8),0),"")</f>
      </c>
      <c r="I980">
        <f>IFERROR(ROUND(E980*G980*03_Assumptions!$B$38-D980-H980,0),"")</f>
      </c>
      <c r="J980"/>
      <c r="K980">
        <f>IFERROR(D980+H980+IF(J980="",MAX(I980,0),J980),"")</f>
      </c>
      <c r="L980">
        <f>IFERROR(K980/E980,"")</f>
      </c>
      <c r="M980">
        <f>IFERROR(ROUND(E980*G980-K980,0),"")</f>
      </c>
      <c r="N980">
        <f>IFERROR(M980/K980,"")</f>
      </c>
      <c r="O980"/>
      <c r="P980"/>
      <c r="Q980"/>
      <c r="R980"/>
      <c r="S980"/>
      <c r="T980"/>
    </row>
    <row r="981">
      <c r="A981" t="inlineStr">
        <is>
          <t xml:space="preserve">MIL-609490796</t>
        </is>
      </c>
      <c r="B981" t="inlineStr">
        <is>
          <t xml:space="preserve">chica española busco piso compartido:</t>
        </is>
      </c>
      <c r="C981" t="inlineStr">
        <is>
          <t xml:space="preserve">Vitoria/Gasteiz</t>
        </is>
      </c>
      <c r="D981">
        <v>0</v>
      </c>
      <c r="E981"/>
      <c r="F981"/>
      <c r="G981">
        <f>IFERROR(INDEX(04_Area_Stats!$D$5:$D$999,MATCH(C981,04_Area_Stats!$A$5:$A$999,0)),"")</f>
      </c>
      <c r="H981">
        <f>IFERROR(ROUND(D981*(03_Assumptions!$B$7+03_Assumptions!$B$8),0),"")</f>
      </c>
      <c r="I981">
        <f>IFERROR(ROUND(E981*G981*03_Assumptions!$B$38-D981-H981,0),"")</f>
      </c>
      <c r="J981"/>
      <c r="K981">
        <f>IFERROR(D981+H981+IF(J981="",MAX(I981,0),J981),"")</f>
      </c>
      <c r="L981">
        <f>IFERROR(K981/E981,"")</f>
      </c>
      <c r="M981">
        <f>IFERROR(ROUND(E981*G981-K981,0),"")</f>
      </c>
      <c r="N981">
        <f>IFERROR(M981/K981,"")</f>
      </c>
      <c r="O981"/>
      <c r="P981"/>
      <c r="Q981"/>
      <c r="R981"/>
      <c r="S981"/>
      <c r="T981"/>
    </row>
    <row r="982">
      <c r="A982" t="inlineStr">
        <is>
          <t xml:space="preserve">MIL-611767190</t>
        </is>
      </c>
      <c r="B982" t="inlineStr">
        <is>
          <t xml:space="preserve">Mariñamansa - Av. de Zamora</t>
        </is>
      </c>
      <c r="C982" t="inlineStr">
        <is>
          <t xml:space="preserve">Ourense / Orense</t>
        </is>
      </c>
      <c r="D982">
        <v>320</v>
      </c>
      <c r="E982"/>
      <c r="F982"/>
      <c r="G982">
        <f>IFERROR(INDEX(04_Area_Stats!$D$5:$D$999,MATCH(C982,04_Area_Stats!$A$5:$A$999,0)),"")</f>
      </c>
      <c r="H982">
        <f>IFERROR(ROUND(D982*(03_Assumptions!$B$7+03_Assumptions!$B$8),0),"")</f>
      </c>
      <c r="I982">
        <f>IFERROR(ROUND(E982*G982*03_Assumptions!$B$38-D982-H982,0),"")</f>
      </c>
      <c r="J982"/>
      <c r="K982">
        <f>IFERROR(D982+H982+IF(J982="",MAX(I982,0),J982),"")</f>
      </c>
      <c r="L982">
        <f>IFERROR(K982/E982,"")</f>
      </c>
      <c r="M982">
        <f>IFERROR(ROUND(E982*G982-K982,0),"")</f>
      </c>
      <c r="N982">
        <f>IFERROR(M982/K982,"")</f>
      </c>
      <c r="O982"/>
      <c r="P982"/>
      <c r="Q982"/>
      <c r="R982"/>
      <c r="S982"/>
      <c r="T982"/>
    </row>
    <row r="983">
      <c r="A983" t="inlineStr">
        <is>
          <t xml:space="preserve">MIL-532183281</t>
        </is>
      </c>
      <c r="B983" t="inlineStr">
        <is>
          <t xml:space="preserve">Ensanche - Praza Roxa</t>
        </is>
      </c>
      <c r="C983" t="inlineStr">
        <is>
          <t xml:space="preserve">Santiago de Compostela</t>
        </is>
      </c>
      <c r="D983">
        <v>290</v>
      </c>
      <c r="E983"/>
      <c r="F983"/>
      <c r="G983">
        <f>IFERROR(INDEX(04_Area_Stats!$D$5:$D$999,MATCH(C983,04_Area_Stats!$A$5:$A$999,0)),"")</f>
      </c>
      <c r="H983">
        <f>IFERROR(ROUND(D983*(03_Assumptions!$B$7+03_Assumptions!$B$8),0),"")</f>
      </c>
      <c r="I983">
        <f>IFERROR(ROUND(E983*G983*03_Assumptions!$B$38-D983-H983,0),"")</f>
      </c>
      <c r="J983"/>
      <c r="K983">
        <f>IFERROR(D983+H983+IF(J983="",MAX(I983,0),J983),"")</f>
      </c>
      <c r="L983">
        <f>IFERROR(K983/E983,"")</f>
      </c>
      <c r="M983">
        <f>IFERROR(ROUND(E983*G983-K983,0),"")</f>
      </c>
      <c r="N983">
        <f>IFERROR(M983/K983,"")</f>
      </c>
      <c r="O983"/>
      <c r="P983"/>
      <c r="Q983"/>
      <c r="R983"/>
      <c r="S983"/>
      <c r="T983"/>
    </row>
    <row r="984">
      <c r="A984" t="inlineStr">
        <is>
          <t xml:space="preserve">MIL-609749097</t>
        </is>
      </c>
      <c r="B984" t="inlineStr">
        <is>
          <t xml:space="preserve">Gamonal - C. Santiago Apóstol</t>
        </is>
      </c>
      <c r="C984" t="inlineStr">
        <is>
          <t xml:space="preserve">Burgos</t>
        </is>
      </c>
      <c r="D984">
        <v>450</v>
      </c>
      <c r="E984"/>
      <c r="F984"/>
      <c r="G984">
        <f>IFERROR(INDEX(04_Area_Stats!$D$5:$D$999,MATCH(C984,04_Area_Stats!$A$5:$A$999,0)),"")</f>
      </c>
      <c r="H984">
        <f>IFERROR(ROUND(D984*(03_Assumptions!$B$7+03_Assumptions!$B$8),0),"")</f>
      </c>
      <c r="I984">
        <f>IFERROR(ROUND(E984*G984*03_Assumptions!$B$38-D984-H984,0),"")</f>
      </c>
      <c r="J984"/>
      <c r="K984">
        <f>IFERROR(D984+H984+IF(J984="",MAX(I984,0),J984),"")</f>
      </c>
      <c r="L984">
        <f>IFERROR(K984/E984,"")</f>
      </c>
      <c r="M984">
        <f>IFERROR(ROUND(E984*G984-K984,0),"")</f>
      </c>
      <c r="N984">
        <f>IFERROR(M984/K984,"")</f>
      </c>
      <c r="O984"/>
      <c r="P984"/>
      <c r="Q984"/>
      <c r="R984"/>
      <c r="S984"/>
      <c r="T984"/>
    </row>
    <row r="985">
      <c r="A985" t="inlineStr">
        <is>
          <t xml:space="preserve">MIL-547694329</t>
        </is>
      </c>
      <c r="B985" t="inlineStr">
        <is>
          <t xml:space="preserve">Centro - Rúa de Ramón Cabanillas</t>
        </is>
      </c>
      <c r="C985" t="inlineStr">
        <is>
          <t xml:space="preserve">Santiago de Compostela</t>
        </is>
      </c>
      <c r="D985">
        <v>300</v>
      </c>
      <c r="E985"/>
      <c r="F985"/>
      <c r="G985">
        <f>IFERROR(INDEX(04_Area_Stats!$D$5:$D$999,MATCH(C985,04_Area_Stats!$A$5:$A$999,0)),"")</f>
      </c>
      <c r="H985">
        <f>IFERROR(ROUND(D985*(03_Assumptions!$B$7+03_Assumptions!$B$8),0),"")</f>
      </c>
      <c r="I985">
        <f>IFERROR(ROUND(E985*G985*03_Assumptions!$B$38-D985-H985,0),"")</f>
      </c>
      <c r="J985"/>
      <c r="K985">
        <f>IFERROR(D985+H985+IF(J985="",MAX(I985,0),J985),"")</f>
      </c>
      <c r="L985">
        <f>IFERROR(K985/E985,"")</f>
      </c>
      <c r="M985">
        <f>IFERROR(ROUND(E985*G985-K985,0),"")</f>
      </c>
      <c r="N985">
        <f>IFERROR(M985/K985,"")</f>
      </c>
      <c r="O985"/>
      <c r="P985"/>
      <c r="Q985"/>
      <c r="R985"/>
      <c r="S985"/>
      <c r="T985"/>
    </row>
    <row r="986">
      <c r="A986" t="inlineStr">
        <is>
          <t xml:space="preserve">MIL-611880691</t>
        </is>
      </c>
      <c r="B986" t="inlineStr">
        <is>
          <t xml:space="preserve">Centro - Praza de Portugal</t>
        </is>
      </c>
      <c r="C986" t="inlineStr">
        <is>
          <t xml:space="preserve">Vigo</t>
        </is>
      </c>
      <c r="D986">
        <v>350</v>
      </c>
      <c r="E986"/>
      <c r="F986"/>
      <c r="G986">
        <f>IFERROR(INDEX(04_Area_Stats!$D$5:$D$999,MATCH(C986,04_Area_Stats!$A$5:$A$999,0)),"")</f>
      </c>
      <c r="H986">
        <f>IFERROR(ROUND(D986*(03_Assumptions!$B$7+03_Assumptions!$B$8),0),"")</f>
      </c>
      <c r="I986">
        <f>IFERROR(ROUND(E986*G986*03_Assumptions!$B$38-D986-H986,0),"")</f>
      </c>
      <c r="J986"/>
      <c r="K986">
        <f>IFERROR(D986+H986+IF(J986="",MAX(I986,0),J986),"")</f>
      </c>
      <c r="L986">
        <f>IFERROR(K986/E986,"")</f>
      </c>
      <c r="M986">
        <f>IFERROR(ROUND(E986*G986-K986,0),"")</f>
      </c>
      <c r="N986">
        <f>IFERROR(M986/K986,"")</f>
      </c>
      <c r="O986"/>
      <c r="P986"/>
      <c r="Q986"/>
      <c r="R986"/>
      <c r="S986"/>
      <c r="T986"/>
    </row>
    <row r="987">
      <c r="A987" t="inlineStr">
        <is>
          <t xml:space="preserve">MIL-602130990</t>
        </is>
      </c>
      <c r="B987" t="inlineStr">
        <is>
          <t xml:space="preserve">Valladolid Capital</t>
        </is>
      </c>
      <c r="C987" t="inlineStr">
        <is>
          <t xml:space="preserve">Valladolid</t>
        </is>
      </c>
      <c r="D987">
        <v>300</v>
      </c>
      <c r="E987"/>
      <c r="F987"/>
      <c r="G987">
        <f>IFERROR(INDEX(04_Area_Stats!$D$5:$D$999,MATCH(C987,04_Area_Stats!$A$5:$A$999,0)),"")</f>
      </c>
      <c r="H987">
        <f>IFERROR(ROUND(D987*(03_Assumptions!$B$7+03_Assumptions!$B$8),0),"")</f>
      </c>
      <c r="I987">
        <f>IFERROR(ROUND(E987*G987*03_Assumptions!$B$38-D987-H987,0),"")</f>
      </c>
      <c r="J987"/>
      <c r="K987">
        <f>IFERROR(D987+H987+IF(J987="",MAX(I987,0),J987),"")</f>
      </c>
      <c r="L987">
        <f>IFERROR(K987/E987,"")</f>
      </c>
      <c r="M987">
        <f>IFERROR(ROUND(E987*G987-K987,0),"")</f>
      </c>
      <c r="N987">
        <f>IFERROR(M987/K987,"")</f>
      </c>
      <c r="O987"/>
      <c r="P987"/>
      <c r="Q987"/>
      <c r="R987"/>
      <c r="S987"/>
      <c r="T987"/>
    </row>
    <row r="988">
      <c r="A988" t="inlineStr">
        <is>
          <t xml:space="preserve">MIL-562549097</t>
        </is>
      </c>
      <c r="B988" t="inlineStr">
        <is>
          <t xml:space="preserve">Playa de Piles - Carrer Dr. Fleming</t>
        </is>
      </c>
      <c r="C988" t="inlineStr">
        <is>
          <t xml:space="preserve">Playa de Piles</t>
        </is>
      </c>
      <c r="D988">
        <v>300</v>
      </c>
      <c r="E988"/>
      <c r="F988"/>
      <c r="G988">
        <f>IFERROR(INDEX(04_Area_Stats!$D$5:$D$999,MATCH(C988,04_Area_Stats!$A$5:$A$999,0)),"")</f>
      </c>
      <c r="H988">
        <f>IFERROR(ROUND(D988*(03_Assumptions!$B$7+03_Assumptions!$B$8),0),"")</f>
      </c>
      <c r="I988">
        <f>IFERROR(ROUND(E988*G988*03_Assumptions!$B$38-D988-H988,0),"")</f>
      </c>
      <c r="J988"/>
      <c r="K988">
        <f>IFERROR(D988+H988+IF(J988="",MAX(I988,0),J988),"")</f>
      </c>
      <c r="L988">
        <f>IFERROR(K988/E988,"")</f>
      </c>
      <c r="M988">
        <f>IFERROR(ROUND(E988*G988-K988,0),"")</f>
      </c>
      <c r="N988">
        <f>IFERROR(M988/K988,"")</f>
      </c>
      <c r="O988"/>
      <c r="P988"/>
      <c r="Q988"/>
      <c r="R988"/>
      <c r="S988"/>
      <c r="T988"/>
    </row>
    <row r="989">
      <c r="A989" t="inlineStr">
        <is>
          <t xml:space="preserve">MIL-516453614</t>
        </is>
      </c>
      <c r="B989" t="inlineStr">
        <is>
          <t xml:space="preserve">Barcelona Capital</t>
        </is>
      </c>
      <c r="C989" t="inlineStr">
        <is>
          <t xml:space="preserve">Barcelona</t>
        </is>
      </c>
      <c r="D989">
        <v>1937</v>
      </c>
      <c r="E989"/>
      <c r="F989"/>
      <c r="G989">
        <f>IFERROR(INDEX(04_Area_Stats!$D$5:$D$999,MATCH(C989,04_Area_Stats!$A$5:$A$999,0)),"")</f>
      </c>
      <c r="H989">
        <f>IFERROR(ROUND(D989*(03_Assumptions!$B$7+03_Assumptions!$B$8),0),"")</f>
      </c>
      <c r="I989">
        <f>IFERROR(ROUND(E989*G989*03_Assumptions!$B$38-D989-H989,0),"")</f>
      </c>
      <c r="J989"/>
      <c r="K989">
        <f>IFERROR(D989+H989+IF(J989="",MAX(I989,0),J989),"")</f>
      </c>
      <c r="L989">
        <f>IFERROR(K989/E989,"")</f>
      </c>
      <c r="M989">
        <f>IFERROR(ROUND(E989*G989-K989,0),"")</f>
      </c>
      <c r="N989">
        <f>IFERROR(M989/K989,"")</f>
      </c>
      <c r="O989"/>
      <c r="P989"/>
      <c r="Q989"/>
      <c r="R989"/>
      <c r="S989"/>
      <c r="T989" t="inlineStr">
        <is>
          <t xml:space="preserve">Good</t>
        </is>
      </c>
    </row>
    <row r="990">
      <c r="A990" t="inlineStr">
        <is>
          <t xml:space="preserve">MIL-606694976</t>
        </is>
      </c>
      <c r="B990" t="inlineStr">
        <is>
          <t xml:space="preserve">Centro - Av. de Ferrol</t>
        </is>
      </c>
      <c r="C990" t="inlineStr">
        <is>
          <t xml:space="preserve">Santiago de Compostela</t>
        </is>
      </c>
      <c r="D990">
        <v>320</v>
      </c>
      <c r="E990"/>
      <c r="F990"/>
      <c r="G990">
        <f>IFERROR(INDEX(04_Area_Stats!$D$5:$D$999,MATCH(C990,04_Area_Stats!$A$5:$A$999,0)),"")</f>
      </c>
      <c r="H990">
        <f>IFERROR(ROUND(D990*(03_Assumptions!$B$7+03_Assumptions!$B$8),0),"")</f>
      </c>
      <c r="I990">
        <f>IFERROR(ROUND(E990*G990*03_Assumptions!$B$38-D990-H990,0),"")</f>
      </c>
      <c r="J990"/>
      <c r="K990">
        <f>IFERROR(D990+H990+IF(J990="",MAX(I990,0),J990),"")</f>
      </c>
      <c r="L990">
        <f>IFERROR(K990/E990,"")</f>
      </c>
      <c r="M990">
        <f>IFERROR(ROUND(E990*G990-K990,0),"")</f>
      </c>
      <c r="N990">
        <f>IFERROR(M990/K990,"")</f>
      </c>
      <c r="O990"/>
      <c r="P990"/>
      <c r="Q990"/>
      <c r="R990"/>
      <c r="S990"/>
      <c r="T990"/>
    </row>
    <row r="991">
      <c r="A991" t="inlineStr">
        <is>
          <t xml:space="preserve">MIL-607974849</t>
        </is>
      </c>
      <c r="B991" t="inlineStr">
        <is>
          <t xml:space="preserve">Madrid Capital</t>
        </is>
      </c>
      <c r="C991" t="inlineStr">
        <is>
          <t xml:space="preserve">Madrid</t>
        </is>
      </c>
      <c r="D991">
        <v>320</v>
      </c>
      <c r="E991"/>
      <c r="F991"/>
      <c r="G991">
        <f>IFERROR(INDEX(04_Area_Stats!$D$5:$D$999,MATCH(C991,04_Area_Stats!$A$5:$A$999,0)),"")</f>
      </c>
      <c r="H991">
        <f>IFERROR(ROUND(D991*(03_Assumptions!$B$7+03_Assumptions!$B$8),0),"")</f>
      </c>
      <c r="I991">
        <f>IFERROR(ROUND(E991*G991*03_Assumptions!$B$38-D991-H991,0),"")</f>
      </c>
      <c r="J991"/>
      <c r="K991">
        <f>IFERROR(D991+H991+IF(J991="",MAX(I991,0),J991),"")</f>
      </c>
      <c r="L991">
        <f>IFERROR(K991/E991,"")</f>
      </c>
      <c r="M991">
        <f>IFERROR(ROUND(E991*G991-K991,0),"")</f>
      </c>
      <c r="N991">
        <f>IFERROR(M991/K991,"")</f>
      </c>
      <c r="O991"/>
      <c r="P991"/>
      <c r="Q991"/>
      <c r="R991"/>
      <c r="S991" t="inlineStr">
        <is>
          <t xml:space="preserve">N</t>
        </is>
      </c>
      <c r="T991"/>
    </row>
    <row r="992">
      <c r="A992" t="inlineStr">
        <is>
          <t xml:space="preserve">MIL-600917763</t>
        </is>
      </c>
      <c r="B992" t="inlineStr">
        <is>
          <t xml:space="preserve">Bilbao</t>
        </is>
      </c>
      <c r="C992" t="inlineStr">
        <is>
          <t xml:space="preserve">Bilbao</t>
        </is>
      </c>
      <c r="D992">
        <v>580</v>
      </c>
      <c r="E992"/>
      <c r="F992"/>
      <c r="G992">
        <f>IFERROR(INDEX(04_Area_Stats!$D$5:$D$999,MATCH(C992,04_Area_Stats!$A$5:$A$999,0)),"")</f>
      </c>
      <c r="H992">
        <f>IFERROR(ROUND(D992*(03_Assumptions!$B$7+03_Assumptions!$B$8),0),"")</f>
      </c>
      <c r="I992">
        <f>IFERROR(ROUND(E992*G992*03_Assumptions!$B$38-D992-H992,0),"")</f>
      </c>
      <c r="J992"/>
      <c r="K992">
        <f>IFERROR(D992+H992+IF(J992="",MAX(I992,0),J992),"")</f>
      </c>
      <c r="L992">
        <f>IFERROR(K992/E992,"")</f>
      </c>
      <c r="M992">
        <f>IFERROR(ROUND(E992*G992-K992,0),"")</f>
      </c>
      <c r="N992">
        <f>IFERROR(M992/K992,"")</f>
      </c>
      <c r="O992"/>
      <c r="P992"/>
      <c r="Q992"/>
      <c r="R992"/>
      <c r="S992"/>
      <c r="T992" t="inlineStr">
        <is>
          <t xml:space="preserve">Good</t>
        </is>
      </c>
    </row>
    <row r="993">
      <c r="A993" t="inlineStr">
        <is>
          <t xml:space="preserve">MIL-604341486</t>
        </is>
      </c>
      <c r="B993" t="inlineStr">
        <is>
          <t xml:space="preserve">Centro. Cerca de la playa, - C. Casimir</t>
        </is>
      </c>
      <c r="C993" t="inlineStr">
        <is>
          <t xml:space="preserve">Zarracina (Veriña Gijon)</t>
        </is>
      </c>
      <c r="D993">
        <v>520</v>
      </c>
      <c r="E993"/>
      <c r="F993"/>
      <c r="G993">
        <f>IFERROR(INDEX(04_Area_Stats!$D$5:$D$999,MATCH(C993,04_Area_Stats!$A$5:$A$999,0)),"")</f>
      </c>
      <c r="H993">
        <f>IFERROR(ROUND(D993*(03_Assumptions!$B$7+03_Assumptions!$B$8),0),"")</f>
      </c>
      <c r="I993">
        <f>IFERROR(ROUND(E993*G993*03_Assumptions!$B$38-D993-H993,0),"")</f>
      </c>
      <c r="J993"/>
      <c r="K993">
        <f>IFERROR(D993+H993+IF(J993="",MAX(I993,0),J993),"")</f>
      </c>
      <c r="L993">
        <f>IFERROR(K993/E993,"")</f>
      </c>
      <c r="M993">
        <f>IFERROR(ROUND(E993*G993-K993,0),"")</f>
      </c>
      <c r="N993">
        <f>IFERROR(M993/K993,"")</f>
      </c>
      <c r="O993"/>
      <c r="P993"/>
      <c r="Q993"/>
      <c r="R993"/>
      <c r="S993"/>
      <c r="T993"/>
    </row>
    <row r="994">
      <c r="A994" t="inlineStr">
        <is>
          <t xml:space="preserve">MIL-611467714</t>
        </is>
      </c>
      <c r="B994" t="inlineStr">
        <is>
          <t xml:space="preserve">San Blas - C. de Arcos de Jalón</t>
        </is>
      </c>
      <c r="C994" t="inlineStr">
        <is>
          <t xml:space="preserve">Madrid</t>
        </is>
      </c>
      <c r="D994">
        <v>420</v>
      </c>
      <c r="E994"/>
      <c r="F994"/>
      <c r="G994">
        <f>IFERROR(INDEX(04_Area_Stats!$D$5:$D$999,MATCH(C994,04_Area_Stats!$A$5:$A$999,0)),"")</f>
      </c>
      <c r="H994">
        <f>IFERROR(ROUND(D994*(03_Assumptions!$B$7+03_Assumptions!$B$8),0),"")</f>
      </c>
      <c r="I994">
        <f>IFERROR(ROUND(E994*G994*03_Assumptions!$B$38-D994-H994,0),"")</f>
      </c>
      <c r="J994"/>
      <c r="K994">
        <f>IFERROR(D994+H994+IF(J994="",MAX(I994,0),J994),"")</f>
      </c>
      <c r="L994">
        <f>IFERROR(K994/E994,"")</f>
      </c>
      <c r="M994">
        <f>IFERROR(ROUND(E994*G994-K994,0),"")</f>
      </c>
      <c r="N994">
        <f>IFERROR(M994/K994,"")</f>
      </c>
      <c r="O994"/>
      <c r="P994"/>
      <c r="Q994"/>
      <c r="R994"/>
      <c r="S994"/>
      <c r="T994"/>
    </row>
    <row r="995">
      <c r="A995" t="inlineStr">
        <is>
          <t xml:space="preserve">MIL-585121153</t>
        </is>
      </c>
      <c r="B995" t="inlineStr">
        <is>
          <t xml:space="preserve">Burjassot</t>
        </is>
      </c>
      <c r="C995" t="inlineStr">
        <is>
          <t xml:space="preserve">Burjassot</t>
        </is>
      </c>
      <c r="D995">
        <v>470</v>
      </c>
      <c r="E995"/>
      <c r="F995"/>
      <c r="G995">
        <f>IFERROR(INDEX(04_Area_Stats!$D$5:$D$999,MATCH(C995,04_Area_Stats!$A$5:$A$999,0)),"")</f>
      </c>
      <c r="H995">
        <f>IFERROR(ROUND(D995*(03_Assumptions!$B$7+03_Assumptions!$B$8),0),"")</f>
      </c>
      <c r="I995">
        <f>IFERROR(ROUND(E995*G995*03_Assumptions!$B$38-D995-H995,0),"")</f>
      </c>
      <c r="J995"/>
      <c r="K995">
        <f>IFERROR(D995+H995+IF(J995="",MAX(I995,0),J995),"")</f>
      </c>
      <c r="L995">
        <f>IFERROR(K995/E995,"")</f>
      </c>
      <c r="M995">
        <f>IFERROR(ROUND(E995*G995-K995,0),"")</f>
      </c>
      <c r="N995">
        <f>IFERROR(M995/K995,"")</f>
      </c>
      <c r="O995"/>
      <c r="P995"/>
      <c r="Q995"/>
      <c r="R995"/>
      <c r="S995"/>
      <c r="T995" t="inlineStr">
        <is>
          <t xml:space="preserve">Good</t>
        </is>
      </c>
    </row>
    <row r="996">
      <c r="A996" t="inlineStr">
        <is>
          <t xml:space="preserve">MIL-611138096</t>
        </is>
      </c>
      <c r="B996" t="inlineStr">
        <is>
          <t xml:space="preserve">Huelin</t>
        </is>
      </c>
      <c r="C996" t="inlineStr">
        <is>
          <t xml:space="preserve">Málaga</t>
        </is>
      </c>
      <c r="D996">
        <v>350</v>
      </c>
      <c r="E996"/>
      <c r="F996"/>
      <c r="G996">
        <f>IFERROR(INDEX(04_Area_Stats!$D$5:$D$999,MATCH(C996,04_Area_Stats!$A$5:$A$999,0)),"")</f>
      </c>
      <c r="H996">
        <f>IFERROR(ROUND(D996*(03_Assumptions!$B$7+03_Assumptions!$B$8),0),"")</f>
      </c>
      <c r="I996">
        <f>IFERROR(ROUND(E996*G996*03_Assumptions!$B$38-D996-H996,0),"")</f>
      </c>
      <c r="J996"/>
      <c r="K996">
        <f>IFERROR(D996+H996+IF(J996="",MAX(I996,0),J996),"")</f>
      </c>
      <c r="L996">
        <f>IFERROR(K996/E996,"")</f>
      </c>
      <c r="M996">
        <f>IFERROR(ROUND(E996*G996-K996,0),"")</f>
      </c>
      <c r="N996">
        <f>IFERROR(M996/K996,"")</f>
      </c>
      <c r="O996"/>
      <c r="P996"/>
      <c r="Q996"/>
      <c r="R996"/>
      <c r="S996"/>
      <c r="T996"/>
    </row>
    <row r="997">
      <c r="A997" t="inlineStr">
        <is>
          <t xml:space="preserve">MIL-612073131</t>
        </is>
      </c>
      <c r="B997" t="inlineStr">
        <is>
          <t xml:space="preserve">Terrassa</t>
        </is>
      </c>
      <c r="C997" t="inlineStr">
        <is>
          <t xml:space="preserve">Terrassa/Tarrasa</t>
        </is>
      </c>
      <c r="D997">
        <v>450</v>
      </c>
      <c r="E997"/>
      <c r="F997"/>
      <c r="G997">
        <f>IFERROR(INDEX(04_Area_Stats!$D$5:$D$999,MATCH(C997,04_Area_Stats!$A$5:$A$999,0)),"")</f>
      </c>
      <c r="H997">
        <f>IFERROR(ROUND(D997*(03_Assumptions!$B$7+03_Assumptions!$B$8),0),"")</f>
      </c>
      <c r="I997">
        <f>IFERROR(ROUND(E997*G997*03_Assumptions!$B$38-D997-H997,0),"")</f>
      </c>
      <c r="J997"/>
      <c r="K997">
        <f>IFERROR(D997+H997+IF(J997="",MAX(I997,0),J997),"")</f>
      </c>
      <c r="L997">
        <f>IFERROR(K997/E997,"")</f>
      </c>
      <c r="M997">
        <f>IFERROR(ROUND(E997*G997-K997,0),"")</f>
      </c>
      <c r="N997">
        <f>IFERROR(M997/K997,"")</f>
      </c>
      <c r="O997"/>
      <c r="P997"/>
      <c r="Q997"/>
      <c r="R997"/>
      <c r="S997"/>
      <c r="T997"/>
    </row>
    <row r="998">
      <c r="A998" t="inlineStr">
        <is>
          <t xml:space="preserve">MIL-611151554</t>
        </is>
      </c>
      <c r="B998" t="inlineStr">
        <is>
          <t xml:space="preserve">Valdepasillas</t>
        </is>
      </c>
      <c r="C998" t="inlineStr">
        <is>
          <t xml:space="preserve">Badajoz</t>
        </is>
      </c>
      <c r="D998">
        <v>200</v>
      </c>
      <c r="E998"/>
      <c r="F998"/>
      <c r="G998">
        <f>IFERROR(INDEX(04_Area_Stats!$D$5:$D$999,MATCH(C998,04_Area_Stats!$A$5:$A$999,0)),"")</f>
      </c>
      <c r="H998">
        <f>IFERROR(ROUND(D998*(03_Assumptions!$B$7+03_Assumptions!$B$8),0),"")</f>
      </c>
      <c r="I998">
        <f>IFERROR(ROUND(E998*G998*03_Assumptions!$B$38-D998-H998,0),"")</f>
      </c>
      <c r="J998"/>
      <c r="K998">
        <f>IFERROR(D998+H998+IF(J998="",MAX(I998,0),J998),"")</f>
      </c>
      <c r="L998">
        <f>IFERROR(K998/E998,"")</f>
      </c>
      <c r="M998">
        <f>IFERROR(ROUND(E998*G998-K998,0),"")</f>
      </c>
      <c r="N998">
        <f>IFERROR(M998/K998,"")</f>
      </c>
      <c r="O998"/>
      <c r="P998"/>
      <c r="Q998"/>
      <c r="R998"/>
      <c r="S998"/>
      <c r="T998"/>
    </row>
    <row r="999">
      <c r="A999" t="inlineStr">
        <is>
          <t xml:space="preserve">MIL-532667282</t>
        </is>
      </c>
      <c r="B999" t="inlineStr">
        <is>
          <t xml:space="preserve">Busco para compartir piso</t>
        </is>
      </c>
      <c r="C999" t="inlineStr">
        <is>
          <t xml:space="preserve">Telde</t>
        </is>
      </c>
      <c r="D999">
        <v>200</v>
      </c>
      <c r="E999"/>
      <c r="F999"/>
      <c r="G999">
        <f>IFERROR(INDEX(04_Area_Stats!$D$5:$D$999,MATCH(C999,04_Area_Stats!$A$5:$A$999,0)),"")</f>
      </c>
      <c r="H999">
        <f>IFERROR(ROUND(D999*(03_Assumptions!$B$7+03_Assumptions!$B$8),0),"")</f>
      </c>
      <c r="I999">
        <f>IFERROR(ROUND(E999*G999*03_Assumptions!$B$38-D999-H999,0),"")</f>
      </c>
      <c r="J999"/>
      <c r="K999">
        <f>IFERROR(D999+H999+IF(J999="",MAX(I999,0),J999),"")</f>
      </c>
      <c r="L999">
        <f>IFERROR(K999/E999,"")</f>
      </c>
      <c r="M999">
        <f>IFERROR(ROUND(E999*G999-K999,0),"")</f>
      </c>
      <c r="N999">
        <f>IFERROR(M999/K999,"")</f>
      </c>
      <c r="O999"/>
      <c r="P999"/>
      <c r="Q999"/>
      <c r="R999"/>
      <c r="S999"/>
      <c r="T999"/>
    </row>
    <row r="1000">
      <c r="A1000" t="inlineStr">
        <is>
          <t xml:space="preserve">MIL-541219418</t>
        </is>
      </c>
      <c r="B1000" t="inlineStr">
        <is>
          <t xml:space="preserve">Logroño</t>
        </is>
      </c>
      <c r="C1000" t="inlineStr">
        <is>
          <t xml:space="preserve">Logroño</t>
        </is>
      </c>
      <c r="D1000">
        <v>250</v>
      </c>
      <c r="E1000"/>
      <c r="F1000"/>
      <c r="G1000">
        <f>IFERROR(INDEX(04_Area_Stats!$D$5:$D$999,MATCH(C1000,04_Area_Stats!$A$5:$A$999,0)),"")</f>
      </c>
      <c r="H1000">
        <f>IFERROR(ROUND(D1000*(03_Assumptions!$B$7+03_Assumptions!$B$8),0),"")</f>
      </c>
      <c r="I1000">
        <f>IFERROR(ROUND(E1000*G1000*03_Assumptions!$B$38-D1000-H1000,0),"")</f>
      </c>
      <c r="J1000"/>
      <c r="K1000">
        <f>IFERROR(D1000+H1000+IF(J1000="",MAX(I1000,0),J1000),"")</f>
      </c>
      <c r="L1000">
        <f>IFERROR(K1000/E1000,"")</f>
      </c>
      <c r="M1000">
        <f>IFERROR(ROUND(E1000*G1000-K1000,0),"")</f>
      </c>
      <c r="N1000">
        <f>IFERROR(M1000/K1000,"")</f>
      </c>
      <c r="O1000"/>
      <c r="P1000"/>
      <c r="Q1000"/>
      <c r="R1000"/>
      <c r="S1000"/>
      <c r="T1000" t="inlineStr">
        <is>
          <t xml:space="preserve">Renovated</t>
        </is>
      </c>
    </row>
    <row r="1001">
      <c r="A1001" t="inlineStr">
        <is>
          <t xml:space="preserve">MIL-538662958</t>
        </is>
      </c>
      <c r="B1001" t="inlineStr">
        <is>
          <t xml:space="preserve">Madrid Capital</t>
        </is>
      </c>
      <c r="C1001" t="inlineStr">
        <is>
          <t xml:space="preserve">Madrid</t>
        </is>
      </c>
      <c r="D1001">
        <v>880</v>
      </c>
      <c r="E1001"/>
      <c r="F1001"/>
      <c r="G1001">
        <f>IFERROR(INDEX(04_Area_Stats!$D$5:$D$999,MATCH(C1001,04_Area_Stats!$A$5:$A$999,0)),"")</f>
      </c>
      <c r="H1001">
        <f>IFERROR(ROUND(D1001*(03_Assumptions!$B$7+03_Assumptions!$B$8),0),"")</f>
      </c>
      <c r="I1001">
        <f>IFERROR(ROUND(E1001*G1001*03_Assumptions!$B$38-D1001-H1001,0),"")</f>
      </c>
      <c r="J1001"/>
      <c r="K1001">
        <f>IFERROR(D1001+H1001+IF(J1001="",MAX(I1001,0),J1001),"")</f>
      </c>
      <c r="L1001">
        <f>IFERROR(K1001/E1001,"")</f>
      </c>
      <c r="M1001">
        <f>IFERROR(ROUND(E1001*G1001-K1001,0),"")</f>
      </c>
      <c r="N1001">
        <f>IFERROR(M1001/K1001,"")</f>
      </c>
      <c r="O1001"/>
      <c r="P1001"/>
      <c r="Q1001"/>
      <c r="R1001"/>
      <c r="S1001" t="inlineStr">
        <is>
          <t xml:space="preserve">Y</t>
        </is>
      </c>
      <c r="T1001" t="inlineStr">
        <is>
          <t xml:space="preserve">Good</t>
        </is>
      </c>
    </row>
    <row r="1002">
      <c r="A1002" t="inlineStr">
        <is>
          <t xml:space="preserve">MIL-611766338</t>
        </is>
      </c>
      <c r="B1002" t="inlineStr">
        <is>
          <t xml:space="preserve">Cruz de los Caidos</t>
        </is>
      </c>
      <c r="C1002" t="inlineStr">
        <is>
          <t xml:space="preserve">Cáceres</t>
        </is>
      </c>
      <c r="D1002">
        <v>190</v>
      </c>
      <c r="E1002"/>
      <c r="F1002"/>
      <c r="G1002">
        <f>IFERROR(INDEX(04_Area_Stats!$D$5:$D$999,MATCH(C1002,04_Area_Stats!$A$5:$A$999,0)),"")</f>
      </c>
      <c r="H1002">
        <f>IFERROR(ROUND(D1002*(03_Assumptions!$B$7+03_Assumptions!$B$8),0),"")</f>
      </c>
      <c r="I1002">
        <f>IFERROR(ROUND(E1002*G1002*03_Assumptions!$B$38-D1002-H1002,0),"")</f>
      </c>
      <c r="J1002"/>
      <c r="K1002">
        <f>IFERROR(D1002+H1002+IF(J1002="",MAX(I1002,0),J1002),"")</f>
      </c>
      <c r="L1002">
        <f>IFERROR(K1002/E1002,"")</f>
      </c>
      <c r="M1002">
        <f>IFERROR(ROUND(E1002*G1002-K1002,0),"")</f>
      </c>
      <c r="N1002">
        <f>IFERROR(M1002/K1002,"")</f>
      </c>
      <c r="O1002"/>
      <c r="P1002"/>
      <c r="Q1002"/>
      <c r="R1002"/>
      <c r="S1002"/>
      <c r="T1002"/>
    </row>
    <row r="1003">
      <c r="A1003" t="inlineStr">
        <is>
          <t xml:space="preserve">MIL-608388495</t>
        </is>
      </c>
      <c r="B1003" t="inlineStr">
        <is>
          <t xml:space="preserve">Universidad - Pl. los Pinos</t>
        </is>
      </c>
      <c r="C1003" t="inlineStr">
        <is>
          <t xml:space="preserve">Jerez de la Frontera</t>
        </is>
      </c>
      <c r="D1003">
        <v>260</v>
      </c>
      <c r="E1003"/>
      <c r="F1003"/>
      <c r="G1003">
        <f>IFERROR(INDEX(04_Area_Stats!$D$5:$D$999,MATCH(C1003,04_Area_Stats!$A$5:$A$999,0)),"")</f>
      </c>
      <c r="H1003">
        <f>IFERROR(ROUND(D1003*(03_Assumptions!$B$7+03_Assumptions!$B$8),0),"")</f>
      </c>
      <c r="I1003">
        <f>IFERROR(ROUND(E1003*G1003*03_Assumptions!$B$38-D1003-H1003,0),"")</f>
      </c>
      <c r="J1003"/>
      <c r="K1003">
        <f>IFERROR(D1003+H1003+IF(J1003="",MAX(I1003,0),J1003),"")</f>
      </c>
      <c r="L1003">
        <f>IFERROR(K1003/E1003,"")</f>
      </c>
      <c r="M1003">
        <f>IFERROR(ROUND(E1003*G1003-K1003,0),"")</f>
      </c>
      <c r="N1003">
        <f>IFERROR(M1003/K1003,"")</f>
      </c>
      <c r="O1003"/>
      <c r="P1003"/>
      <c r="Q1003"/>
      <c r="R1003" t="inlineStr">
        <is>
          <t xml:space="preserve">2</t>
        </is>
      </c>
      <c r="S1003" t="inlineStr">
        <is>
          <t xml:space="preserve">Y</t>
        </is>
      </c>
      <c r="T1003" t="inlineStr">
        <is>
          <t xml:space="preserve">Good</t>
        </is>
      </c>
    </row>
    <row r="1004">
      <c r="A1004" t="inlineStr">
        <is>
          <t xml:space="preserve">MIL-611895568</t>
        </is>
      </c>
      <c r="B1004" t="inlineStr">
        <is>
          <t xml:space="preserve">San León - C. San Damián</t>
        </is>
      </c>
      <c r="C1004" t="inlineStr">
        <is>
          <t xml:space="preserve">Teruel</t>
        </is>
      </c>
      <c r="D1004">
        <v>350</v>
      </c>
      <c r="E1004"/>
      <c r="F1004"/>
      <c r="G1004">
        <f>IFERROR(INDEX(04_Area_Stats!$D$5:$D$999,MATCH(C1004,04_Area_Stats!$A$5:$A$999,0)),"")</f>
      </c>
      <c r="H1004">
        <f>IFERROR(ROUND(D1004*(03_Assumptions!$B$7+03_Assumptions!$B$8),0),"")</f>
      </c>
      <c r="I1004">
        <f>IFERROR(ROUND(E1004*G1004*03_Assumptions!$B$38-D1004-H1004,0),"")</f>
      </c>
      <c r="J1004"/>
      <c r="K1004">
        <f>IFERROR(D1004+H1004+IF(J1004="",MAX(I1004,0),J1004),"")</f>
      </c>
      <c r="L1004">
        <f>IFERROR(K1004/E1004,"")</f>
      </c>
      <c r="M1004">
        <f>IFERROR(ROUND(E1004*G1004-K1004,0),"")</f>
      </c>
      <c r="N1004">
        <f>IFERROR(M1004/K1004,"")</f>
      </c>
      <c r="O1004"/>
      <c r="P1004"/>
      <c r="Q1004"/>
      <c r="R1004"/>
      <c r="S1004"/>
      <c r="T1004"/>
    </row>
    <row r="1005">
      <c r="A1005" t="inlineStr">
        <is>
          <t xml:space="preserve">MIL-611412309</t>
        </is>
      </c>
      <c r="B1005" t="inlineStr">
        <is>
          <t xml:space="preserve">Ferrol</t>
        </is>
      </c>
      <c r="C1005" t="inlineStr">
        <is>
          <t xml:space="preserve">Ferrol</t>
        </is>
      </c>
      <c r="D1005">
        <v>285</v>
      </c>
      <c r="E1005"/>
      <c r="F1005"/>
      <c r="G1005">
        <f>IFERROR(INDEX(04_Area_Stats!$D$5:$D$999,MATCH(C1005,04_Area_Stats!$A$5:$A$999,0)),"")</f>
      </c>
      <c r="H1005">
        <f>IFERROR(ROUND(D1005*(03_Assumptions!$B$7+03_Assumptions!$B$8),0),"")</f>
      </c>
      <c r="I1005">
        <f>IFERROR(ROUND(E1005*G1005*03_Assumptions!$B$38-D1005-H1005,0),"")</f>
      </c>
      <c r="J1005"/>
      <c r="K1005">
        <f>IFERROR(D1005+H1005+IF(J1005="",MAX(I1005,0),J1005),"")</f>
      </c>
      <c r="L1005">
        <f>IFERROR(K1005/E1005,"")</f>
      </c>
      <c r="M1005">
        <f>IFERROR(ROUND(E1005*G1005-K1005,0),"")</f>
      </c>
      <c r="N1005">
        <f>IFERROR(M1005/K1005,"")</f>
      </c>
      <c r="O1005"/>
      <c r="P1005"/>
      <c r="Q1005"/>
      <c r="R1005"/>
      <c r="S1005"/>
      <c r="T1005"/>
    </row>
    <row r="1006">
      <c r="A1006" t="inlineStr">
        <is>
          <t xml:space="preserve">MIL-516446765</t>
        </is>
      </c>
      <c r="B1006" t="inlineStr">
        <is>
          <t xml:space="preserve">Madrid Capital</t>
        </is>
      </c>
      <c r="C1006" t="inlineStr">
        <is>
          <t xml:space="preserve">Madrid</t>
        </is>
      </c>
      <c r="D1006">
        <v>900</v>
      </c>
      <c r="E1006"/>
      <c r="F1006"/>
      <c r="G1006">
        <f>IFERROR(INDEX(04_Area_Stats!$D$5:$D$999,MATCH(C1006,04_Area_Stats!$A$5:$A$999,0)),"")</f>
      </c>
      <c r="H1006">
        <f>IFERROR(ROUND(D1006*(03_Assumptions!$B$7+03_Assumptions!$B$8),0),"")</f>
      </c>
      <c r="I1006">
        <f>IFERROR(ROUND(E1006*G1006*03_Assumptions!$B$38-D1006-H1006,0),"")</f>
      </c>
      <c r="J1006"/>
      <c r="K1006">
        <f>IFERROR(D1006+H1006+IF(J1006="",MAX(I1006,0),J1006),"")</f>
      </c>
      <c r="L1006">
        <f>IFERROR(K1006/E1006,"")</f>
      </c>
      <c r="M1006">
        <f>IFERROR(ROUND(E1006*G1006-K1006,0),"")</f>
      </c>
      <c r="N1006">
        <f>IFERROR(M1006/K1006,"")</f>
      </c>
      <c r="O1006"/>
      <c r="P1006"/>
      <c r="Q1006"/>
      <c r="R1006"/>
      <c r="S1006"/>
      <c r="T1006" t="inlineStr">
        <is>
          <t xml:space="preserve">Good</t>
        </is>
      </c>
    </row>
    <row r="1007">
      <c r="A1007" t="inlineStr">
        <is>
          <t xml:space="preserve">MIL-611981420</t>
        </is>
      </c>
      <c r="B1007" t="inlineStr">
        <is>
          <t xml:space="preserve">Facultad de Ciencias - Cam. de Ronda</t>
        </is>
      </c>
      <c r="C1007" t="inlineStr">
        <is>
          <t xml:space="preserve">Granada</t>
        </is>
      </c>
      <c r="D1007">
        <v>270</v>
      </c>
      <c r="E1007"/>
      <c r="F1007"/>
      <c r="G1007">
        <f>IFERROR(INDEX(04_Area_Stats!$D$5:$D$999,MATCH(C1007,04_Area_Stats!$A$5:$A$999,0)),"")</f>
      </c>
      <c r="H1007">
        <f>IFERROR(ROUND(D1007*(03_Assumptions!$B$7+03_Assumptions!$B$8),0),"")</f>
      </c>
      <c r="I1007">
        <f>IFERROR(ROUND(E1007*G1007*03_Assumptions!$B$38-D1007-H1007,0),"")</f>
      </c>
      <c r="J1007"/>
      <c r="K1007">
        <f>IFERROR(D1007+H1007+IF(J1007="",MAX(I1007,0),J1007),"")</f>
      </c>
      <c r="L1007">
        <f>IFERROR(K1007/E1007,"")</f>
      </c>
      <c r="M1007">
        <f>IFERROR(ROUND(E1007*G1007-K1007,0),"")</f>
      </c>
      <c r="N1007">
        <f>IFERROR(M1007/K1007,"")</f>
      </c>
      <c r="O1007"/>
      <c r="P1007"/>
      <c r="Q1007"/>
      <c r="R1007"/>
      <c r="S1007"/>
      <c r="T1007"/>
    </row>
    <row r="1008">
      <c r="A1008" t="inlineStr">
        <is>
          <t xml:space="preserve">MIL-605433536</t>
        </is>
      </c>
      <c r="B1008" t="inlineStr">
        <is>
          <t xml:space="preserve">Joaquina Eguaras - C. Joaquina Eguaras</t>
        </is>
      </c>
      <c r="C1008" t="inlineStr">
        <is>
          <t xml:space="preserve">Granada</t>
        </is>
      </c>
      <c r="D1008">
        <v>225</v>
      </c>
      <c r="E1008"/>
      <c r="F1008"/>
      <c r="G1008">
        <f>IFERROR(INDEX(04_Area_Stats!$D$5:$D$999,MATCH(C1008,04_Area_Stats!$A$5:$A$999,0)),"")</f>
      </c>
      <c r="H1008">
        <f>IFERROR(ROUND(D1008*(03_Assumptions!$B$7+03_Assumptions!$B$8),0),"")</f>
      </c>
      <c r="I1008">
        <f>IFERROR(ROUND(E1008*G1008*03_Assumptions!$B$38-D1008-H1008,0),"")</f>
      </c>
      <c r="J1008"/>
      <c r="K1008">
        <f>IFERROR(D1008+H1008+IF(J1008="",MAX(I1008,0),J1008),"")</f>
      </c>
      <c r="L1008">
        <f>IFERROR(K1008/E1008,"")</f>
      </c>
      <c r="M1008">
        <f>IFERROR(ROUND(E1008*G1008-K1008,0),"")</f>
      </c>
      <c r="N1008">
        <f>IFERROR(M1008/K1008,"")</f>
      </c>
      <c r="O1008"/>
      <c r="P1008"/>
      <c r="Q1008"/>
      <c r="R1008"/>
      <c r="S1008"/>
      <c r="T1008" t="inlineStr">
        <is>
          <t xml:space="preserve">Good</t>
        </is>
      </c>
    </row>
    <row r="1009">
      <c r="A1009" t="inlineStr">
        <is>
          <t xml:space="preserve">MIL-523173864</t>
        </is>
      </c>
      <c r="B1009" t="inlineStr">
        <is>
          <t xml:space="preserve">Plaza América - Rúa Tomás A. Alonso</t>
        </is>
      </c>
      <c r="C1009" t="inlineStr">
        <is>
          <t xml:space="preserve">Vigo</t>
        </is>
      </c>
      <c r="D1009">
        <v>330</v>
      </c>
      <c r="E1009"/>
      <c r="F1009"/>
      <c r="G1009">
        <f>IFERROR(INDEX(04_Area_Stats!$D$5:$D$999,MATCH(C1009,04_Area_Stats!$A$5:$A$999,0)),"")</f>
      </c>
      <c r="H1009">
        <f>IFERROR(ROUND(D1009*(03_Assumptions!$B$7+03_Assumptions!$B$8),0),"")</f>
      </c>
      <c r="I1009">
        <f>IFERROR(ROUND(E1009*G1009*03_Assumptions!$B$38-D1009-H1009,0),"")</f>
      </c>
      <c r="J1009"/>
      <c r="K1009">
        <f>IFERROR(D1009+H1009+IF(J1009="",MAX(I1009,0),J1009),"")</f>
      </c>
      <c r="L1009">
        <f>IFERROR(K1009/E1009,"")</f>
      </c>
      <c r="M1009">
        <f>IFERROR(ROUND(E1009*G1009-K1009,0),"")</f>
      </c>
      <c r="N1009">
        <f>IFERROR(M1009/K1009,"")</f>
      </c>
      <c r="O1009"/>
      <c r="P1009"/>
      <c r="Q1009"/>
      <c r="R1009"/>
      <c r="S1009"/>
      <c r="T1009"/>
    </row>
    <row r="1010">
      <c r="A1010" t="inlineStr">
        <is>
          <t xml:space="preserve">MIL-516457851</t>
        </is>
      </c>
      <c r="B1010" t="inlineStr">
        <is>
          <t xml:space="preserve">Madrid Capital</t>
        </is>
      </c>
      <c r="C1010" t="inlineStr">
        <is>
          <t xml:space="preserve">Madrid</t>
        </is>
      </c>
      <c r="D1010">
        <v>3753</v>
      </c>
      <c r="E1010"/>
      <c r="F1010"/>
      <c r="G1010">
        <f>IFERROR(INDEX(04_Area_Stats!$D$5:$D$999,MATCH(C1010,04_Area_Stats!$A$5:$A$999,0)),"")</f>
      </c>
      <c r="H1010">
        <f>IFERROR(ROUND(D1010*(03_Assumptions!$B$7+03_Assumptions!$B$8),0),"")</f>
      </c>
      <c r="I1010">
        <f>IFERROR(ROUND(E1010*G1010*03_Assumptions!$B$38-D1010-H1010,0),"")</f>
      </c>
      <c r="J1010"/>
      <c r="K1010">
        <f>IFERROR(D1010+H1010+IF(J1010="",MAX(I1010,0),J1010),"")</f>
      </c>
      <c r="L1010">
        <f>IFERROR(K1010/E1010,"")</f>
      </c>
      <c r="M1010">
        <f>IFERROR(ROUND(E1010*G1010-K1010,0),"")</f>
      </c>
      <c r="N1010">
        <f>IFERROR(M1010/K1010,"")</f>
      </c>
      <c r="O1010"/>
      <c r="P1010"/>
      <c r="Q1010"/>
      <c r="R1010"/>
      <c r="S1010"/>
      <c r="T1010" t="inlineStr">
        <is>
          <t xml:space="preserve">Good</t>
        </is>
      </c>
    </row>
    <row r="1011">
      <c r="A1011" t="inlineStr">
        <is>
          <t xml:space="preserve">MIL-536712092</t>
        </is>
      </c>
      <c r="B1011" t="inlineStr">
        <is>
          <t xml:space="preserve">Murcia Capital</t>
        </is>
      </c>
      <c r="C1011" t="inlineStr">
        <is>
          <t xml:space="preserve">Murcia</t>
        </is>
      </c>
      <c r="D1011">
        <v>300</v>
      </c>
      <c r="E1011"/>
      <c r="F1011"/>
      <c r="G1011">
        <f>IFERROR(INDEX(04_Area_Stats!$D$5:$D$999,MATCH(C1011,04_Area_Stats!$A$5:$A$999,0)),"")</f>
      </c>
      <c r="H1011">
        <f>IFERROR(ROUND(D1011*(03_Assumptions!$B$7+03_Assumptions!$B$8),0),"")</f>
      </c>
      <c r="I1011">
        <f>IFERROR(ROUND(E1011*G1011*03_Assumptions!$B$38-D1011-H1011,0),"")</f>
      </c>
      <c r="J1011"/>
      <c r="K1011">
        <f>IFERROR(D1011+H1011+IF(J1011="",MAX(I1011,0),J1011),"")</f>
      </c>
      <c r="L1011">
        <f>IFERROR(K1011/E1011,"")</f>
      </c>
      <c r="M1011">
        <f>IFERROR(ROUND(E1011*G1011-K1011,0),"")</f>
      </c>
      <c r="N1011">
        <f>IFERROR(M1011/K1011,"")</f>
      </c>
      <c r="O1011"/>
      <c r="P1011"/>
      <c r="Q1011"/>
      <c r="R1011"/>
      <c r="S1011" t="inlineStr">
        <is>
          <t xml:space="preserve">N</t>
        </is>
      </c>
      <c r="T1011" t="inlineStr">
        <is>
          <t xml:space="preserve">Good</t>
        </is>
      </c>
    </row>
    <row r="1012">
      <c r="A1012" t="inlineStr">
        <is>
          <t xml:space="preserve">MIL-563318736</t>
        </is>
      </c>
      <c r="B1012" t="inlineStr">
        <is>
          <t xml:space="preserve">Tiradores - C. Tiradores Bajos E</t>
        </is>
      </c>
      <c r="C1012" t="inlineStr">
        <is>
          <t xml:space="preserve">Cuenca</t>
        </is>
      </c>
      <c r="D1012">
        <v>280</v>
      </c>
      <c r="E1012"/>
      <c r="F1012"/>
      <c r="G1012">
        <f>IFERROR(INDEX(04_Area_Stats!$D$5:$D$999,MATCH(C1012,04_Area_Stats!$A$5:$A$999,0)),"")</f>
      </c>
      <c r="H1012">
        <f>IFERROR(ROUND(D1012*(03_Assumptions!$B$7+03_Assumptions!$B$8),0),"")</f>
      </c>
      <c r="I1012">
        <f>IFERROR(ROUND(E1012*G1012*03_Assumptions!$B$38-D1012-H1012,0),"")</f>
      </c>
      <c r="J1012"/>
      <c r="K1012">
        <f>IFERROR(D1012+H1012+IF(J1012="",MAX(I1012,0),J1012),"")</f>
      </c>
      <c r="L1012">
        <f>IFERROR(K1012/E1012,"")</f>
      </c>
      <c r="M1012">
        <f>IFERROR(ROUND(E1012*G1012-K1012,0),"")</f>
      </c>
      <c r="N1012">
        <f>IFERROR(M1012/K1012,"")</f>
      </c>
      <c r="O1012"/>
      <c r="P1012"/>
      <c r="Q1012"/>
      <c r="R1012"/>
      <c r="S1012"/>
      <c r="T1012"/>
    </row>
    <row r="1013">
      <c r="A1013" t="inlineStr">
        <is>
          <t xml:space="preserve">MIL-609645937</t>
        </is>
      </c>
      <c r="B1013" t="inlineStr">
        <is>
          <t xml:space="preserve">Parque Cruz Conde</t>
        </is>
      </c>
      <c r="C1013" t="inlineStr">
        <is>
          <t xml:space="preserve">Córdoba</t>
        </is>
      </c>
      <c r="D1013">
        <v>188</v>
      </c>
      <c r="E1013"/>
      <c r="F1013"/>
      <c r="G1013">
        <f>IFERROR(INDEX(04_Area_Stats!$D$5:$D$999,MATCH(C1013,04_Area_Stats!$A$5:$A$999,0)),"")</f>
      </c>
      <c r="H1013">
        <f>IFERROR(ROUND(D1013*(03_Assumptions!$B$7+03_Assumptions!$B$8),0),"")</f>
      </c>
      <c r="I1013">
        <f>IFERROR(ROUND(E1013*G1013*03_Assumptions!$B$38-D1013-H1013,0),"")</f>
      </c>
      <c r="J1013"/>
      <c r="K1013">
        <f>IFERROR(D1013+H1013+IF(J1013="",MAX(I1013,0),J1013),"")</f>
      </c>
      <c r="L1013">
        <f>IFERROR(K1013/E1013,"")</f>
      </c>
      <c r="M1013">
        <f>IFERROR(ROUND(E1013*G1013-K1013,0),"")</f>
      </c>
      <c r="N1013">
        <f>IFERROR(M1013/K1013,"")</f>
      </c>
      <c r="O1013"/>
      <c r="P1013"/>
      <c r="Q1013"/>
      <c r="R1013"/>
      <c r="S1013"/>
      <c r="T1013" t="inlineStr">
        <is>
          <t xml:space="preserve">Renovated</t>
        </is>
      </c>
    </row>
    <row r="1014">
      <c r="A1014" t="inlineStr">
        <is>
          <t xml:space="preserve">MIL-611620206</t>
        </is>
      </c>
      <c r="B1014" t="inlineStr">
        <is>
          <t xml:space="preserve">Habitacion para pareja joven</t>
        </is>
      </c>
      <c r="C1014" t="inlineStr">
        <is>
          <t xml:space="preserve">Madrid</t>
        </is>
      </c>
      <c r="D1014">
        <v>400</v>
      </c>
      <c r="E1014"/>
      <c r="F1014"/>
      <c r="G1014">
        <f>IFERROR(INDEX(04_Area_Stats!$D$5:$D$999,MATCH(C1014,04_Area_Stats!$A$5:$A$999,0)),"")</f>
      </c>
      <c r="H1014">
        <f>IFERROR(ROUND(D1014*(03_Assumptions!$B$7+03_Assumptions!$B$8),0),"")</f>
      </c>
      <c r="I1014">
        <f>IFERROR(ROUND(E1014*G1014*03_Assumptions!$B$38-D1014-H1014,0),"")</f>
      </c>
      <c r="J1014"/>
      <c r="K1014">
        <f>IFERROR(D1014+H1014+IF(J1014="",MAX(I1014,0),J1014),"")</f>
      </c>
      <c r="L1014">
        <f>IFERROR(K1014/E1014,"")</f>
      </c>
      <c r="M1014">
        <f>IFERROR(ROUND(E1014*G1014-K1014,0),"")</f>
      </c>
      <c r="N1014">
        <f>IFERROR(M1014/K1014,"")</f>
      </c>
      <c r="O1014"/>
      <c r="P1014"/>
      <c r="Q1014"/>
      <c r="R1014"/>
      <c r="S1014"/>
      <c r="T1014"/>
    </row>
    <row r="1015">
      <c r="A1015" t="inlineStr">
        <is>
          <t xml:space="preserve">MIL-430130191</t>
        </is>
      </c>
      <c r="B1015" t="inlineStr">
        <is>
          <t xml:space="preserve">Campus - C. de Núñez de Balboa</t>
        </is>
      </c>
      <c r="C1015" t="inlineStr">
        <is>
          <t xml:space="preserve">Zamora</t>
        </is>
      </c>
      <c r="D1015">
        <v>300</v>
      </c>
      <c r="E1015"/>
      <c r="F1015"/>
      <c r="G1015">
        <f>IFERROR(INDEX(04_Area_Stats!$D$5:$D$999,MATCH(C1015,04_Area_Stats!$A$5:$A$999,0)),"")</f>
      </c>
      <c r="H1015">
        <f>IFERROR(ROUND(D1015*(03_Assumptions!$B$7+03_Assumptions!$B$8),0),"")</f>
      </c>
      <c r="I1015">
        <f>IFERROR(ROUND(E1015*G1015*03_Assumptions!$B$38-D1015-H1015,0),"")</f>
      </c>
      <c r="J1015"/>
      <c r="K1015">
        <f>IFERROR(D1015+H1015+IF(J1015="",MAX(I1015,0),J1015),"")</f>
      </c>
      <c r="L1015">
        <f>IFERROR(K1015/E1015,"")</f>
      </c>
      <c r="M1015">
        <f>IFERROR(ROUND(E1015*G1015-K1015,0),"")</f>
      </c>
      <c r="N1015">
        <f>IFERROR(M1015/K1015,"")</f>
      </c>
      <c r="O1015" t="inlineStr">
        <is>
          <t xml:space="preserve">COSMETIC</t>
        </is>
      </c>
      <c r="P1015"/>
      <c r="Q1015"/>
      <c r="R1015"/>
      <c r="S1015"/>
      <c r="T1015"/>
    </row>
    <row r="1016">
      <c r="A1016" t="inlineStr">
        <is>
          <t xml:space="preserve">MIL-602389828</t>
        </is>
      </c>
      <c r="B1016" t="inlineStr">
        <is>
          <t xml:space="preserve">Universidad - C. San Millán</t>
        </is>
      </c>
      <c r="C1016" t="inlineStr">
        <is>
          <t xml:space="preserve">Logroño</t>
        </is>
      </c>
      <c r="D1016">
        <v>330</v>
      </c>
      <c r="E1016"/>
      <c r="F1016"/>
      <c r="G1016">
        <f>IFERROR(INDEX(04_Area_Stats!$D$5:$D$999,MATCH(C1016,04_Area_Stats!$A$5:$A$999,0)),"")</f>
      </c>
      <c r="H1016">
        <f>IFERROR(ROUND(D1016*(03_Assumptions!$B$7+03_Assumptions!$B$8),0),"")</f>
      </c>
      <c r="I1016">
        <f>IFERROR(ROUND(E1016*G1016*03_Assumptions!$B$38-D1016-H1016,0),"")</f>
      </c>
      <c r="J1016"/>
      <c r="K1016">
        <f>IFERROR(D1016+H1016+IF(J1016="",MAX(I1016,0),J1016),"")</f>
      </c>
      <c r="L1016">
        <f>IFERROR(K1016/E1016,"")</f>
      </c>
      <c r="M1016">
        <f>IFERROR(ROUND(E1016*G1016-K1016,0),"")</f>
      </c>
      <c r="N1016">
        <f>IFERROR(M1016/K1016,"")</f>
      </c>
      <c r="O1016"/>
      <c r="P1016"/>
      <c r="Q1016"/>
      <c r="R1016"/>
      <c r="S1016"/>
      <c r="T1016"/>
    </row>
    <row r="1017">
      <c r="A1017" t="inlineStr">
        <is>
          <t xml:space="preserve">MIL-611547712</t>
        </is>
      </c>
      <c r="B1017" t="inlineStr">
        <is>
          <t xml:space="preserve">me urge piso para compartir</t>
        </is>
      </c>
      <c r="C1017" t="inlineStr">
        <is>
          <t xml:space="preserve">San Fernando</t>
        </is>
      </c>
      <c r="D1017">
        <v>400</v>
      </c>
      <c r="E1017"/>
      <c r="F1017"/>
      <c r="G1017">
        <f>IFERROR(INDEX(04_Area_Stats!$D$5:$D$999,MATCH(C1017,04_Area_Stats!$A$5:$A$999,0)),"")</f>
      </c>
      <c r="H1017">
        <f>IFERROR(ROUND(D1017*(03_Assumptions!$B$7+03_Assumptions!$B$8),0),"")</f>
      </c>
      <c r="I1017">
        <f>IFERROR(ROUND(E1017*G1017*03_Assumptions!$B$38-D1017-H1017,0),"")</f>
      </c>
      <c r="J1017"/>
      <c r="K1017">
        <f>IFERROR(D1017+H1017+IF(J1017="",MAX(I1017,0),J1017),"")</f>
      </c>
      <c r="L1017">
        <f>IFERROR(K1017/E1017,"")</f>
      </c>
      <c r="M1017">
        <f>IFERROR(ROUND(E1017*G1017-K1017,0),"")</f>
      </c>
      <c r="N1017">
        <f>IFERROR(M1017/K1017,"")</f>
      </c>
      <c r="O1017"/>
      <c r="P1017"/>
      <c r="Q1017"/>
      <c r="R1017"/>
      <c r="S1017"/>
      <c r="T1017"/>
    </row>
    <row r="1018">
      <c r="A1018" t="inlineStr">
        <is>
          <t xml:space="preserve">MIL-606526040</t>
        </is>
      </c>
      <c r="B1018" t="inlineStr">
        <is>
          <t xml:space="preserve">Madrid Capital</t>
        </is>
      </c>
      <c r="C1018" t="inlineStr">
        <is>
          <t xml:space="preserve">Madrid</t>
        </is>
      </c>
      <c r="D1018">
        <v>550</v>
      </c>
      <c r="E1018"/>
      <c r="F1018"/>
      <c r="G1018">
        <f>IFERROR(INDEX(04_Area_Stats!$D$5:$D$999,MATCH(C1018,04_Area_Stats!$A$5:$A$999,0)),"")</f>
      </c>
      <c r="H1018">
        <f>IFERROR(ROUND(D1018*(03_Assumptions!$B$7+03_Assumptions!$B$8),0),"")</f>
      </c>
      <c r="I1018">
        <f>IFERROR(ROUND(E1018*G1018*03_Assumptions!$B$38-D1018-H1018,0),"")</f>
      </c>
      <c r="J1018"/>
      <c r="K1018">
        <f>IFERROR(D1018+H1018+IF(J1018="",MAX(I1018,0),J1018),"")</f>
      </c>
      <c r="L1018">
        <f>IFERROR(K1018/E1018,"")</f>
      </c>
      <c r="M1018">
        <f>IFERROR(ROUND(E1018*G1018-K1018,0),"")</f>
      </c>
      <c r="N1018">
        <f>IFERROR(M1018/K1018,"")</f>
      </c>
      <c r="O1018"/>
      <c r="P1018"/>
      <c r="Q1018"/>
      <c r="R1018"/>
      <c r="S1018"/>
      <c r="T1018"/>
    </row>
    <row r="1019">
      <c r="A1019" t="inlineStr">
        <is>
          <t xml:space="preserve">MIL-538663473</t>
        </is>
      </c>
      <c r="B1019" t="inlineStr">
        <is>
          <t xml:space="preserve">Madrid Capital</t>
        </is>
      </c>
      <c r="C1019" t="inlineStr">
        <is>
          <t xml:space="preserve">Madrid</t>
        </is>
      </c>
      <c r="D1019">
        <v>880</v>
      </c>
      <c r="E1019"/>
      <c r="F1019"/>
      <c r="G1019">
        <f>IFERROR(INDEX(04_Area_Stats!$D$5:$D$999,MATCH(C1019,04_Area_Stats!$A$5:$A$999,0)),"")</f>
      </c>
      <c r="H1019">
        <f>IFERROR(ROUND(D1019*(03_Assumptions!$B$7+03_Assumptions!$B$8),0),"")</f>
      </c>
      <c r="I1019">
        <f>IFERROR(ROUND(E1019*G1019*03_Assumptions!$B$38-D1019-H1019,0),"")</f>
      </c>
      <c r="J1019"/>
      <c r="K1019">
        <f>IFERROR(D1019+H1019+IF(J1019="",MAX(I1019,0),J1019),"")</f>
      </c>
      <c r="L1019">
        <f>IFERROR(K1019/E1019,"")</f>
      </c>
      <c r="M1019">
        <f>IFERROR(ROUND(E1019*G1019-K1019,0),"")</f>
      </c>
      <c r="N1019">
        <f>IFERROR(M1019/K1019,"")</f>
      </c>
      <c r="O1019"/>
      <c r="P1019"/>
      <c r="Q1019"/>
      <c r="R1019"/>
      <c r="S1019" t="inlineStr">
        <is>
          <t xml:space="preserve">Y</t>
        </is>
      </c>
      <c r="T1019" t="inlineStr">
        <is>
          <t xml:space="preserve">Good</t>
        </is>
      </c>
    </row>
    <row r="1020">
      <c r="A1020" t="inlineStr">
        <is>
          <t xml:space="preserve">MIL-566200915</t>
        </is>
      </c>
      <c r="B1020" t="inlineStr">
        <is>
          <t xml:space="preserve">Corte Ingles - Rda. del Pilar</t>
        </is>
      </c>
      <c r="C1020" t="inlineStr">
        <is>
          <t xml:space="preserve">Badajoz</t>
        </is>
      </c>
      <c r="D1020">
        <v>255</v>
      </c>
      <c r="E1020"/>
      <c r="F1020"/>
      <c r="G1020">
        <f>IFERROR(INDEX(04_Area_Stats!$D$5:$D$999,MATCH(C1020,04_Area_Stats!$A$5:$A$999,0)),"")</f>
      </c>
      <c r="H1020">
        <f>IFERROR(ROUND(D1020*(03_Assumptions!$B$7+03_Assumptions!$B$8),0),"")</f>
      </c>
      <c r="I1020">
        <f>IFERROR(ROUND(E1020*G1020*03_Assumptions!$B$38-D1020-H1020,0),"")</f>
      </c>
      <c r="J1020"/>
      <c r="K1020">
        <f>IFERROR(D1020+H1020+IF(J1020="",MAX(I1020,0),J1020),"")</f>
      </c>
      <c r="L1020">
        <f>IFERROR(K1020/E1020,"")</f>
      </c>
      <c r="M1020">
        <f>IFERROR(ROUND(E1020*G1020-K1020,0),"")</f>
      </c>
      <c r="N1020">
        <f>IFERROR(M1020/K1020,"")</f>
      </c>
      <c r="O1020"/>
      <c r="P1020"/>
      <c r="Q1020"/>
      <c r="R1020"/>
      <c r="S1020"/>
      <c r="T1020"/>
    </row>
    <row r="1021">
      <c r="A1021" t="inlineStr">
        <is>
          <t xml:space="preserve">MIL-516448868</t>
        </is>
      </c>
      <c r="B1021" t="inlineStr">
        <is>
          <t xml:space="preserve">Madrid Capital</t>
        </is>
      </c>
      <c r="C1021" t="inlineStr">
        <is>
          <t xml:space="preserve">Madrid</t>
        </is>
      </c>
      <c r="D1021">
        <v>950</v>
      </c>
      <c r="E1021"/>
      <c r="F1021"/>
      <c r="G1021">
        <f>IFERROR(INDEX(04_Area_Stats!$D$5:$D$999,MATCH(C1021,04_Area_Stats!$A$5:$A$999,0)),"")</f>
      </c>
      <c r="H1021">
        <f>IFERROR(ROUND(D1021*(03_Assumptions!$B$7+03_Assumptions!$B$8),0),"")</f>
      </c>
      <c r="I1021">
        <f>IFERROR(ROUND(E1021*G1021*03_Assumptions!$B$38-D1021-H1021,0),"")</f>
      </c>
      <c r="J1021"/>
      <c r="K1021">
        <f>IFERROR(D1021+H1021+IF(J1021="",MAX(I1021,0),J1021),"")</f>
      </c>
      <c r="L1021">
        <f>IFERROR(K1021/E1021,"")</f>
      </c>
      <c r="M1021">
        <f>IFERROR(ROUND(E1021*G1021-K1021,0),"")</f>
      </c>
      <c r="N1021">
        <f>IFERROR(M1021/K1021,"")</f>
      </c>
      <c r="O1021"/>
      <c r="P1021"/>
      <c r="Q1021"/>
      <c r="R1021"/>
      <c r="S1021"/>
      <c r="T1021" t="inlineStr">
        <is>
          <t xml:space="preserve">Good</t>
        </is>
      </c>
    </row>
    <row r="1022">
      <c r="A1022" t="inlineStr">
        <is>
          <t xml:space="preserve">MIL-606523834</t>
        </is>
      </c>
      <c r="B1022" t="inlineStr">
        <is>
          <t xml:space="preserve">Granada Capital</t>
        </is>
      </c>
      <c r="C1022" t="inlineStr">
        <is>
          <t xml:space="preserve">Granada</t>
        </is>
      </c>
      <c r="D1022">
        <v>350</v>
      </c>
      <c r="E1022"/>
      <c r="F1022"/>
      <c r="G1022">
        <f>IFERROR(INDEX(04_Area_Stats!$D$5:$D$999,MATCH(C1022,04_Area_Stats!$A$5:$A$999,0)),"")</f>
      </c>
      <c r="H1022">
        <f>IFERROR(ROUND(D1022*(03_Assumptions!$B$7+03_Assumptions!$B$8),0),"")</f>
      </c>
      <c r="I1022">
        <f>IFERROR(ROUND(E1022*G1022*03_Assumptions!$B$38-D1022-H1022,0),"")</f>
      </c>
      <c r="J1022"/>
      <c r="K1022">
        <f>IFERROR(D1022+H1022+IF(J1022="",MAX(I1022,0),J1022),"")</f>
      </c>
      <c r="L1022">
        <f>IFERROR(K1022/E1022,"")</f>
      </c>
      <c r="M1022">
        <f>IFERROR(ROUND(E1022*G1022-K1022,0),"")</f>
      </c>
      <c r="N1022">
        <f>IFERROR(M1022/K1022,"")</f>
      </c>
      <c r="O1022"/>
      <c r="P1022"/>
      <c r="Q1022"/>
      <c r="R1022" t="inlineStr">
        <is>
          <t xml:space="preserve">3</t>
        </is>
      </c>
      <c r="S1022"/>
      <c r="T1022"/>
    </row>
    <row r="1023">
      <c r="A1023" t="inlineStr">
        <is>
          <t xml:space="preserve">MIL-516449998</t>
        </is>
      </c>
      <c r="B1023" t="inlineStr">
        <is>
          <t xml:space="preserve">Barcelona Capital</t>
        </is>
      </c>
      <c r="C1023" t="inlineStr">
        <is>
          <t xml:space="preserve">Barcelona</t>
        </is>
      </c>
      <c r="D1023">
        <v>537</v>
      </c>
      <c r="E1023"/>
      <c r="F1023"/>
      <c r="G1023">
        <f>IFERROR(INDEX(04_Area_Stats!$D$5:$D$999,MATCH(C1023,04_Area_Stats!$A$5:$A$999,0)),"")</f>
      </c>
      <c r="H1023">
        <f>IFERROR(ROUND(D1023*(03_Assumptions!$B$7+03_Assumptions!$B$8),0),"")</f>
      </c>
      <c r="I1023">
        <f>IFERROR(ROUND(E1023*G1023*03_Assumptions!$B$38-D1023-H1023,0),"")</f>
      </c>
      <c r="J1023"/>
      <c r="K1023">
        <f>IFERROR(D1023+H1023+IF(J1023="",MAX(I1023,0),J1023),"")</f>
      </c>
      <c r="L1023">
        <f>IFERROR(K1023/E1023,"")</f>
      </c>
      <c r="M1023">
        <f>IFERROR(ROUND(E1023*G1023-K1023,0),"")</f>
      </c>
      <c r="N1023">
        <f>IFERROR(M1023/K1023,"")</f>
      </c>
      <c r="O1023"/>
      <c r="P1023"/>
      <c r="Q1023"/>
      <c r="R1023"/>
      <c r="S1023"/>
      <c r="T1023" t="inlineStr">
        <is>
          <t xml:space="preserve">Good</t>
        </is>
      </c>
    </row>
    <row r="1024">
      <c r="A1024" t="inlineStr">
        <is>
          <t xml:space="preserve">MIL-606706598</t>
        </is>
      </c>
      <c r="B1024" t="inlineStr">
        <is>
          <t xml:space="preserve">Madrid Capital</t>
        </is>
      </c>
      <c r="C1024" t="inlineStr">
        <is>
          <t xml:space="preserve">Madrid</t>
        </is>
      </c>
      <c r="D1024">
        <v>780</v>
      </c>
      <c r="E1024"/>
      <c r="F1024"/>
      <c r="G1024">
        <f>IFERROR(INDEX(04_Area_Stats!$D$5:$D$999,MATCH(C1024,04_Area_Stats!$A$5:$A$999,0)),"")</f>
      </c>
      <c r="H1024">
        <f>IFERROR(ROUND(D1024*(03_Assumptions!$B$7+03_Assumptions!$B$8),0),"")</f>
      </c>
      <c r="I1024">
        <f>IFERROR(ROUND(E1024*G1024*03_Assumptions!$B$38-D1024-H1024,0),"")</f>
      </c>
      <c r="J1024"/>
      <c r="K1024">
        <f>IFERROR(D1024+H1024+IF(J1024="",MAX(I1024,0),J1024),"")</f>
      </c>
      <c r="L1024">
        <f>IFERROR(K1024/E1024,"")</f>
      </c>
      <c r="M1024">
        <f>IFERROR(ROUND(E1024*G1024-K1024,0),"")</f>
      </c>
      <c r="N1024">
        <f>IFERROR(M1024/K1024,"")</f>
      </c>
      <c r="O1024"/>
      <c r="P1024"/>
      <c r="Q1024"/>
      <c r="R1024"/>
      <c r="S1024"/>
      <c r="T1024"/>
    </row>
    <row r="1025">
      <c r="A1025" t="inlineStr">
        <is>
          <t xml:space="preserve">MIL-536381620</t>
        </is>
      </c>
      <c r="B1025" t="inlineStr">
        <is>
          <t xml:space="preserve">Avda Portugal  - Av. de Portugal</t>
        </is>
      </c>
      <c r="C1025" t="inlineStr">
        <is>
          <t xml:space="preserve">San Domingo</t>
        </is>
      </c>
      <c r="D1025">
        <v>250</v>
      </c>
      <c r="E1025"/>
      <c r="F1025"/>
      <c r="G1025">
        <f>IFERROR(INDEX(04_Area_Stats!$D$5:$D$999,MATCH(C1025,04_Area_Stats!$A$5:$A$999,0)),"")</f>
      </c>
      <c r="H1025">
        <f>IFERROR(ROUND(D1025*(03_Assumptions!$B$7+03_Assumptions!$B$8),0),"")</f>
      </c>
      <c r="I1025">
        <f>IFERROR(ROUND(E1025*G1025*03_Assumptions!$B$38-D1025-H1025,0),"")</f>
      </c>
      <c r="J1025"/>
      <c r="K1025">
        <f>IFERROR(D1025+H1025+IF(J1025="",MAX(I1025,0),J1025),"")</f>
      </c>
      <c r="L1025">
        <f>IFERROR(K1025/E1025,"")</f>
      </c>
      <c r="M1025">
        <f>IFERROR(ROUND(E1025*G1025-K1025,0),"")</f>
      </c>
      <c r="N1025">
        <f>IFERROR(M1025/K1025,"")</f>
      </c>
      <c r="O1025"/>
      <c r="P1025"/>
      <c r="Q1025"/>
      <c r="R1025"/>
      <c r="S1025" t="inlineStr">
        <is>
          <t xml:space="preserve">Y</t>
        </is>
      </c>
      <c r="T1025"/>
    </row>
    <row r="1026">
      <c r="A1026" t="inlineStr">
        <is>
          <t xml:space="preserve">MIL-518564231</t>
        </is>
      </c>
      <c r="B1026" t="inlineStr">
        <is>
          <t xml:space="preserve">Orillamar - Praza Parque</t>
        </is>
      </c>
      <c r="C1026" t="inlineStr">
        <is>
          <t xml:space="preserve">A Coruña</t>
        </is>
      </c>
      <c r="D1026">
        <v>360</v>
      </c>
      <c r="E1026"/>
      <c r="F1026"/>
      <c r="G1026">
        <f>IFERROR(INDEX(04_Area_Stats!$D$5:$D$999,MATCH(C1026,04_Area_Stats!$A$5:$A$999,0)),"")</f>
      </c>
      <c r="H1026">
        <f>IFERROR(ROUND(D1026*(03_Assumptions!$B$7+03_Assumptions!$B$8),0),"")</f>
      </c>
      <c r="I1026">
        <f>IFERROR(ROUND(E1026*G1026*03_Assumptions!$B$38-D1026-H1026,0),"")</f>
      </c>
      <c r="J1026"/>
      <c r="K1026">
        <f>IFERROR(D1026+H1026+IF(J1026="",MAX(I1026,0),J1026),"")</f>
      </c>
      <c r="L1026">
        <f>IFERROR(K1026/E1026,"")</f>
      </c>
      <c r="M1026">
        <f>IFERROR(ROUND(E1026*G1026-K1026,0),"")</f>
      </c>
      <c r="N1026">
        <f>IFERROR(M1026/K1026,"")</f>
      </c>
      <c r="O1026"/>
      <c r="P1026"/>
      <c r="Q1026"/>
      <c r="R1026"/>
      <c r="S1026"/>
      <c r="T1026"/>
    </row>
    <row r="1027">
      <c r="A1027" t="inlineStr">
        <is>
          <t xml:space="preserve">MIL-611907762</t>
        </is>
      </c>
      <c r="B1027" t="inlineStr">
        <is>
          <t xml:space="preserve">Plaza del Oeste - C. Papín</t>
        </is>
      </c>
      <c r="C1027" t="inlineStr">
        <is>
          <t xml:space="preserve">Salamanca</t>
        </is>
      </c>
      <c r="D1027">
        <v>200</v>
      </c>
      <c r="E1027"/>
      <c r="F1027"/>
      <c r="G1027">
        <f>IFERROR(INDEX(04_Area_Stats!$D$5:$D$999,MATCH(C1027,04_Area_Stats!$A$5:$A$999,0)),"")</f>
      </c>
      <c r="H1027">
        <f>IFERROR(ROUND(D1027*(03_Assumptions!$B$7+03_Assumptions!$B$8),0),"")</f>
      </c>
      <c r="I1027">
        <f>IFERROR(ROUND(E1027*G1027*03_Assumptions!$B$38-D1027-H1027,0),"")</f>
      </c>
      <c r="J1027"/>
      <c r="K1027">
        <f>IFERROR(D1027+H1027+IF(J1027="",MAX(I1027,0),J1027),"")</f>
      </c>
      <c r="L1027">
        <f>IFERROR(K1027/E1027,"")</f>
      </c>
      <c r="M1027">
        <f>IFERROR(ROUND(E1027*G1027-K1027,0),"")</f>
      </c>
      <c r="N1027">
        <f>IFERROR(M1027/K1027,"")</f>
      </c>
      <c r="O1027"/>
      <c r="P1027"/>
      <c r="Q1027"/>
      <c r="R1027"/>
      <c r="S1027"/>
      <c r="T1027"/>
    </row>
    <row r="1028">
      <c r="A1028" t="inlineStr">
        <is>
          <t xml:space="preserve">MIL-610928906</t>
        </is>
      </c>
      <c r="B1028" t="inlineStr">
        <is>
          <t xml:space="preserve">Bilbao</t>
        </is>
      </c>
      <c r="C1028" t="inlineStr">
        <is>
          <t xml:space="preserve">Bilbao</t>
        </is>
      </c>
      <c r="D1028">
        <v>580</v>
      </c>
      <c r="E1028"/>
      <c r="F1028"/>
      <c r="G1028">
        <f>IFERROR(INDEX(04_Area_Stats!$D$5:$D$999,MATCH(C1028,04_Area_Stats!$A$5:$A$999,0)),"")</f>
      </c>
      <c r="H1028">
        <f>IFERROR(ROUND(D1028*(03_Assumptions!$B$7+03_Assumptions!$B$8),0),"")</f>
      </c>
      <c r="I1028">
        <f>IFERROR(ROUND(E1028*G1028*03_Assumptions!$B$38-D1028-H1028,0),"")</f>
      </c>
      <c r="J1028"/>
      <c r="K1028">
        <f>IFERROR(D1028+H1028+IF(J1028="",MAX(I1028,0),J1028),"")</f>
      </c>
      <c r="L1028">
        <f>IFERROR(K1028/E1028,"")</f>
      </c>
      <c r="M1028">
        <f>IFERROR(ROUND(E1028*G1028-K1028,0),"")</f>
      </c>
      <c r="N1028">
        <f>IFERROR(M1028/K1028,"")</f>
      </c>
      <c r="O1028"/>
      <c r="P1028"/>
      <c r="Q1028"/>
      <c r="R1028"/>
      <c r="S1028"/>
      <c r="T1028"/>
    </row>
    <row r="1029">
      <c r="A1029" t="inlineStr">
        <is>
          <t xml:space="preserve">MIL-610921673</t>
        </is>
      </c>
      <c r="B1029" t="inlineStr">
        <is>
          <t xml:space="preserve">instituto  - Av. Diputación Provincial</t>
        </is>
      </c>
      <c r="C1029" t="inlineStr">
        <is>
          <t xml:space="preserve">L' Olleria</t>
        </is>
      </c>
      <c r="D1029">
        <v>250</v>
      </c>
      <c r="E1029"/>
      <c r="F1029"/>
      <c r="G1029">
        <f>IFERROR(INDEX(04_Area_Stats!$D$5:$D$999,MATCH(C1029,04_Area_Stats!$A$5:$A$999,0)),"")</f>
      </c>
      <c r="H1029">
        <f>IFERROR(ROUND(D1029*(03_Assumptions!$B$7+03_Assumptions!$B$8),0),"")</f>
      </c>
      <c r="I1029">
        <f>IFERROR(ROUND(E1029*G1029*03_Assumptions!$B$38-D1029-H1029,0),"")</f>
      </c>
      <c r="J1029"/>
      <c r="K1029">
        <f>IFERROR(D1029+H1029+IF(J1029="",MAX(I1029,0),J1029),"")</f>
      </c>
      <c r="L1029">
        <f>IFERROR(K1029/E1029,"")</f>
      </c>
      <c r="M1029">
        <f>IFERROR(ROUND(E1029*G1029-K1029,0),"")</f>
      </c>
      <c r="N1029">
        <f>IFERROR(M1029/K1029,"")</f>
      </c>
      <c r="O1029"/>
      <c r="P1029"/>
      <c r="Q1029"/>
      <c r="R1029"/>
      <c r="S1029"/>
      <c r="T1029"/>
    </row>
    <row r="1030">
      <c r="A1030" t="inlineStr">
        <is>
          <t xml:space="preserve">MIL-516440148</t>
        </is>
      </c>
      <c r="B1030" t="inlineStr">
        <is>
          <t xml:space="preserve">Madrid Capital</t>
        </is>
      </c>
      <c r="C1030" t="inlineStr">
        <is>
          <t xml:space="preserve">Madrid</t>
        </is>
      </c>
      <c r="D1030">
        <v>900</v>
      </c>
      <c r="E1030"/>
      <c r="F1030"/>
      <c r="G1030">
        <f>IFERROR(INDEX(04_Area_Stats!$D$5:$D$999,MATCH(C1030,04_Area_Stats!$A$5:$A$999,0)),"")</f>
      </c>
      <c r="H1030">
        <f>IFERROR(ROUND(D1030*(03_Assumptions!$B$7+03_Assumptions!$B$8),0),"")</f>
      </c>
      <c r="I1030">
        <f>IFERROR(ROUND(E1030*G1030*03_Assumptions!$B$38-D1030-H1030,0),"")</f>
      </c>
      <c r="J1030"/>
      <c r="K1030">
        <f>IFERROR(D1030+H1030+IF(J1030="",MAX(I1030,0),J1030),"")</f>
      </c>
      <c r="L1030">
        <f>IFERROR(K1030/E1030,"")</f>
      </c>
      <c r="M1030">
        <f>IFERROR(ROUND(E1030*G1030-K1030,0),"")</f>
      </c>
      <c r="N1030">
        <f>IFERROR(M1030/K1030,"")</f>
      </c>
      <c r="O1030"/>
      <c r="P1030"/>
      <c r="Q1030"/>
      <c r="R1030"/>
      <c r="S1030"/>
      <c r="T1030" t="inlineStr">
        <is>
          <t xml:space="preserve">Good</t>
        </is>
      </c>
    </row>
    <row r="1031">
      <c r="A1031" t="inlineStr">
        <is>
          <t xml:space="preserve">MIL-605943773</t>
        </is>
      </c>
      <c r="B1031" t="inlineStr">
        <is>
          <t xml:space="preserve">Centro - Rúa Juan Flórez</t>
        </is>
      </c>
      <c r="C1031" t="inlineStr">
        <is>
          <t xml:space="preserve">A Coruña</t>
        </is>
      </c>
      <c r="D1031">
        <v>360</v>
      </c>
      <c r="E1031"/>
      <c r="F1031"/>
      <c r="G1031">
        <f>IFERROR(INDEX(04_Area_Stats!$D$5:$D$999,MATCH(C1031,04_Area_Stats!$A$5:$A$999,0)),"")</f>
      </c>
      <c r="H1031">
        <f>IFERROR(ROUND(D1031*(03_Assumptions!$B$7+03_Assumptions!$B$8),0),"")</f>
      </c>
      <c r="I1031">
        <f>IFERROR(ROUND(E1031*G1031*03_Assumptions!$B$38-D1031-H1031,0),"")</f>
      </c>
      <c r="J1031"/>
      <c r="K1031">
        <f>IFERROR(D1031+H1031+IF(J1031="",MAX(I1031,0),J1031),"")</f>
      </c>
      <c r="L1031">
        <f>IFERROR(K1031/E1031,"")</f>
      </c>
      <c r="M1031">
        <f>IFERROR(ROUND(E1031*G1031-K1031,0),"")</f>
      </c>
      <c r="N1031">
        <f>IFERROR(M1031/K1031,"")</f>
      </c>
      <c r="O1031"/>
      <c r="P1031"/>
      <c r="Q1031"/>
      <c r="R1031"/>
      <c r="S1031"/>
      <c r="T1031"/>
    </row>
    <row r="1032">
      <c r="A1032" t="inlineStr">
        <is>
          <t xml:space="preserve">MIL-596868752</t>
        </is>
      </c>
      <c r="B1032" t="inlineStr">
        <is>
          <t xml:space="preserve">Pensionista con nomina fija busca piso</t>
        </is>
      </c>
      <c r="C1032" t="inlineStr">
        <is>
          <t xml:space="preserve">Zaragoza</t>
        </is>
      </c>
      <c r="D1032">
        <v>650</v>
      </c>
      <c r="E1032"/>
      <c r="F1032"/>
      <c r="G1032">
        <f>IFERROR(INDEX(04_Area_Stats!$D$5:$D$999,MATCH(C1032,04_Area_Stats!$A$5:$A$999,0)),"")</f>
      </c>
      <c r="H1032">
        <f>IFERROR(ROUND(D1032*(03_Assumptions!$B$7+03_Assumptions!$B$8),0),"")</f>
      </c>
      <c r="I1032">
        <f>IFERROR(ROUND(E1032*G1032*03_Assumptions!$B$38-D1032-H1032,0),"")</f>
      </c>
      <c r="J1032"/>
      <c r="K1032">
        <f>IFERROR(D1032+H1032+IF(J1032="",MAX(I1032,0),J1032),"")</f>
      </c>
      <c r="L1032">
        <f>IFERROR(K1032/E1032,"")</f>
      </c>
      <c r="M1032">
        <f>IFERROR(ROUND(E1032*G1032-K1032,0),"")</f>
      </c>
      <c r="N1032">
        <f>IFERROR(M1032/K1032,"")</f>
      </c>
      <c r="O1032"/>
      <c r="P1032"/>
      <c r="Q1032"/>
      <c r="R1032"/>
      <c r="S1032"/>
      <c r="T1032"/>
    </row>
    <row r="1033">
      <c r="A1033" t="inlineStr">
        <is>
          <t xml:space="preserve">MIL-611608535</t>
        </is>
      </c>
      <c r="B1033" t="inlineStr">
        <is>
          <t xml:space="preserve">Estacion de Tren</t>
        </is>
      </c>
      <c r="C1033" t="inlineStr">
        <is>
          <t xml:space="preserve">A Coruña</t>
        </is>
      </c>
      <c r="D1033">
        <v>350</v>
      </c>
      <c r="E1033"/>
      <c r="F1033"/>
      <c r="G1033">
        <f>IFERROR(INDEX(04_Area_Stats!$D$5:$D$999,MATCH(C1033,04_Area_Stats!$A$5:$A$999,0)),"")</f>
      </c>
      <c r="H1033">
        <f>IFERROR(ROUND(D1033*(03_Assumptions!$B$7+03_Assumptions!$B$8),0),"")</f>
      </c>
      <c r="I1033">
        <f>IFERROR(ROUND(E1033*G1033*03_Assumptions!$B$38-D1033-H1033,0),"")</f>
      </c>
      <c r="J1033"/>
      <c r="K1033">
        <f>IFERROR(D1033+H1033+IF(J1033="",MAX(I1033,0),J1033),"")</f>
      </c>
      <c r="L1033">
        <f>IFERROR(K1033/E1033,"")</f>
      </c>
      <c r="M1033">
        <f>IFERROR(ROUND(E1033*G1033-K1033,0),"")</f>
      </c>
      <c r="N1033">
        <f>IFERROR(M1033/K1033,"")</f>
      </c>
      <c r="O1033"/>
      <c r="P1033"/>
      <c r="Q1033"/>
      <c r="R1033"/>
      <c r="S1033"/>
      <c r="T1033" t="inlineStr">
        <is>
          <t xml:space="preserve">Good</t>
        </is>
      </c>
    </row>
    <row r="1034">
      <c r="A1034" t="inlineStr">
        <is>
          <t xml:space="preserve">MIL-610928912</t>
        </is>
      </c>
      <c r="B1034" t="inlineStr">
        <is>
          <t xml:space="preserve">Bilbao</t>
        </is>
      </c>
      <c r="C1034" t="inlineStr">
        <is>
          <t xml:space="preserve">Bilbao</t>
        </is>
      </c>
      <c r="D1034">
        <v>580</v>
      </c>
      <c r="E1034"/>
      <c r="F1034"/>
      <c r="G1034">
        <f>IFERROR(INDEX(04_Area_Stats!$D$5:$D$999,MATCH(C1034,04_Area_Stats!$A$5:$A$999,0)),"")</f>
      </c>
      <c r="H1034">
        <f>IFERROR(ROUND(D1034*(03_Assumptions!$B$7+03_Assumptions!$B$8),0),"")</f>
      </c>
      <c r="I1034">
        <f>IFERROR(ROUND(E1034*G1034*03_Assumptions!$B$38-D1034-H1034,0),"")</f>
      </c>
      <c r="J1034"/>
      <c r="K1034">
        <f>IFERROR(D1034+H1034+IF(J1034="",MAX(I1034,0),J1034),"")</f>
      </c>
      <c r="L1034">
        <f>IFERROR(K1034/E1034,"")</f>
      </c>
      <c r="M1034">
        <f>IFERROR(ROUND(E1034*G1034-K1034,0),"")</f>
      </c>
      <c r="N1034">
        <f>IFERROR(M1034/K1034,"")</f>
      </c>
      <c r="O1034"/>
      <c r="P1034"/>
      <c r="Q1034"/>
      <c r="R1034"/>
      <c r="S1034"/>
      <c r="T1034"/>
    </row>
    <row r="1035">
      <c r="A1035" t="inlineStr">
        <is>
          <t xml:space="preserve">MIL-516451961</t>
        </is>
      </c>
      <c r="B1035" t="inlineStr">
        <is>
          <t xml:space="preserve">Alcalá de Henares</t>
        </is>
      </c>
      <c r="C1035" t="inlineStr">
        <is>
          <t xml:space="preserve">Alcalá de Henares</t>
        </is>
      </c>
      <c r="D1035">
        <v>475</v>
      </c>
      <c r="E1035"/>
      <c r="F1035"/>
      <c r="G1035">
        <f>IFERROR(INDEX(04_Area_Stats!$D$5:$D$999,MATCH(C1035,04_Area_Stats!$A$5:$A$999,0)),"")</f>
      </c>
      <c r="H1035">
        <f>IFERROR(ROUND(D1035*(03_Assumptions!$B$7+03_Assumptions!$B$8),0),"")</f>
      </c>
      <c r="I1035">
        <f>IFERROR(ROUND(E1035*G1035*03_Assumptions!$B$38-D1035-H1035,0),"")</f>
      </c>
      <c r="J1035"/>
      <c r="K1035">
        <f>IFERROR(D1035+H1035+IF(J1035="",MAX(I1035,0),J1035),"")</f>
      </c>
      <c r="L1035">
        <f>IFERROR(K1035/E1035,"")</f>
      </c>
      <c r="M1035">
        <f>IFERROR(ROUND(E1035*G1035-K1035,0),"")</f>
      </c>
      <c r="N1035">
        <f>IFERROR(M1035/K1035,"")</f>
      </c>
      <c r="O1035"/>
      <c r="P1035"/>
      <c r="Q1035"/>
      <c r="R1035"/>
      <c r="S1035" t="inlineStr">
        <is>
          <t xml:space="preserve">Y</t>
        </is>
      </c>
      <c r="T1035" t="inlineStr">
        <is>
          <t xml:space="preserve">Good</t>
        </is>
      </c>
    </row>
    <row r="1036">
      <c r="A1036" t="inlineStr">
        <is>
          <t xml:space="preserve">MIL-609639483</t>
        </is>
      </c>
      <c r="B1036" t="inlineStr">
        <is>
          <t xml:space="preserve">Parque Cruz Conde</t>
        </is>
      </c>
      <c r="C1036" t="inlineStr">
        <is>
          <t xml:space="preserve">Córdoba</t>
        </is>
      </c>
      <c r="D1036">
        <v>188</v>
      </c>
      <c r="E1036"/>
      <c r="F1036"/>
      <c r="G1036">
        <f>IFERROR(INDEX(04_Area_Stats!$D$5:$D$999,MATCH(C1036,04_Area_Stats!$A$5:$A$999,0)),"")</f>
      </c>
      <c r="H1036">
        <f>IFERROR(ROUND(D1036*(03_Assumptions!$B$7+03_Assumptions!$B$8),0),"")</f>
      </c>
      <c r="I1036">
        <f>IFERROR(ROUND(E1036*G1036*03_Assumptions!$B$38-D1036-H1036,0),"")</f>
      </c>
      <c r="J1036"/>
      <c r="K1036">
        <f>IFERROR(D1036+H1036+IF(J1036="",MAX(I1036,0),J1036),"")</f>
      </c>
      <c r="L1036">
        <f>IFERROR(K1036/E1036,"")</f>
      </c>
      <c r="M1036">
        <f>IFERROR(ROUND(E1036*G1036-K1036,0),"")</f>
      </c>
      <c r="N1036">
        <f>IFERROR(M1036/K1036,"")</f>
      </c>
      <c r="O1036"/>
      <c r="P1036"/>
      <c r="Q1036"/>
      <c r="R1036"/>
      <c r="S1036"/>
      <c r="T1036" t="inlineStr">
        <is>
          <t xml:space="preserve">Renovated</t>
        </is>
      </c>
    </row>
    <row r="1037">
      <c r="A1037" t="inlineStr">
        <is>
          <t xml:space="preserve">MIL-611479175</t>
        </is>
      </c>
      <c r="B1037" t="inlineStr">
        <is>
          <t xml:space="preserve">Centro</t>
        </is>
      </c>
      <c r="C1037" t="inlineStr">
        <is>
          <t xml:space="preserve">Zamora</t>
        </is>
      </c>
      <c r="D1037">
        <v>350</v>
      </c>
      <c r="E1037"/>
      <c r="F1037"/>
      <c r="G1037">
        <f>IFERROR(INDEX(04_Area_Stats!$D$5:$D$999,MATCH(C1037,04_Area_Stats!$A$5:$A$999,0)),"")</f>
      </c>
      <c r="H1037">
        <f>IFERROR(ROUND(D1037*(03_Assumptions!$B$7+03_Assumptions!$B$8),0),"")</f>
      </c>
      <c r="I1037">
        <f>IFERROR(ROUND(E1037*G1037*03_Assumptions!$B$38-D1037-H1037,0),"")</f>
      </c>
      <c r="J1037"/>
      <c r="K1037">
        <f>IFERROR(D1037+H1037+IF(J1037="",MAX(I1037,0),J1037),"")</f>
      </c>
      <c r="L1037">
        <f>IFERROR(K1037/E1037,"")</f>
      </c>
      <c r="M1037">
        <f>IFERROR(ROUND(E1037*G1037-K1037,0),"")</f>
      </c>
      <c r="N1037">
        <f>IFERROR(M1037/K1037,"")</f>
      </c>
      <c r="O1037"/>
      <c r="P1037"/>
      <c r="Q1037"/>
      <c r="R1037"/>
      <c r="S1037"/>
      <c r="T1037"/>
    </row>
    <row r="1038">
      <c r="A1038" t="inlineStr">
        <is>
          <t xml:space="preserve">MIL-607317090</t>
        </is>
      </c>
      <c r="B1038" t="inlineStr">
        <is>
          <t xml:space="preserve">Madrid Capital</t>
        </is>
      </c>
      <c r="C1038" t="inlineStr">
        <is>
          <t xml:space="preserve">Madrid</t>
        </is>
      </c>
      <c r="D1038">
        <v>400</v>
      </c>
      <c r="E1038"/>
      <c r="F1038"/>
      <c r="G1038">
        <f>IFERROR(INDEX(04_Area_Stats!$D$5:$D$999,MATCH(C1038,04_Area_Stats!$A$5:$A$999,0)),"")</f>
      </c>
      <c r="H1038">
        <f>IFERROR(ROUND(D1038*(03_Assumptions!$B$7+03_Assumptions!$B$8),0),"")</f>
      </c>
      <c r="I1038">
        <f>IFERROR(ROUND(E1038*G1038*03_Assumptions!$B$38-D1038-H1038,0),"")</f>
      </c>
      <c r="J1038"/>
      <c r="K1038">
        <f>IFERROR(D1038+H1038+IF(J1038="",MAX(I1038,0),J1038),"")</f>
      </c>
      <c r="L1038">
        <f>IFERROR(K1038/E1038,"")</f>
      </c>
      <c r="M1038">
        <f>IFERROR(ROUND(E1038*G1038-K1038,0),"")</f>
      </c>
      <c r="N1038">
        <f>IFERROR(M1038/K1038,"")</f>
      </c>
      <c r="O1038"/>
      <c r="P1038"/>
      <c r="Q1038"/>
      <c r="R1038"/>
      <c r="S1038"/>
      <c r="T1038"/>
    </row>
    <row r="1039">
      <c r="A1039" t="inlineStr">
        <is>
          <t xml:space="preserve">MIL-600916620</t>
        </is>
      </c>
      <c r="B1039" t="inlineStr">
        <is>
          <t xml:space="preserve">Bilbao</t>
        </is>
      </c>
      <c r="C1039" t="inlineStr">
        <is>
          <t xml:space="preserve">Bilbao</t>
        </is>
      </c>
      <c r="D1039">
        <v>580</v>
      </c>
      <c r="E1039"/>
      <c r="F1039"/>
      <c r="G1039">
        <f>IFERROR(INDEX(04_Area_Stats!$D$5:$D$999,MATCH(C1039,04_Area_Stats!$A$5:$A$999,0)),"")</f>
      </c>
      <c r="H1039">
        <f>IFERROR(ROUND(D1039*(03_Assumptions!$B$7+03_Assumptions!$B$8),0),"")</f>
      </c>
      <c r="I1039">
        <f>IFERROR(ROUND(E1039*G1039*03_Assumptions!$B$38-D1039-H1039,0),"")</f>
      </c>
      <c r="J1039"/>
      <c r="K1039">
        <f>IFERROR(D1039+H1039+IF(J1039="",MAX(I1039,0),J1039),"")</f>
      </c>
      <c r="L1039">
        <f>IFERROR(K1039/E1039,"")</f>
      </c>
      <c r="M1039">
        <f>IFERROR(ROUND(E1039*G1039-K1039,0),"")</f>
      </c>
      <c r="N1039">
        <f>IFERROR(M1039/K1039,"")</f>
      </c>
      <c r="O1039"/>
      <c r="P1039"/>
      <c r="Q1039"/>
      <c r="R1039"/>
      <c r="S1039"/>
      <c r="T1039" t="inlineStr">
        <is>
          <t xml:space="preserve">Good</t>
        </is>
      </c>
    </row>
    <row r="1040">
      <c r="A1040" t="inlineStr">
        <is>
          <t xml:space="preserve">MIL-516453389</t>
        </is>
      </c>
      <c r="B1040" t="inlineStr">
        <is>
          <t xml:space="preserve">Alcalá de Henares</t>
        </is>
      </c>
      <c r="C1040" t="inlineStr">
        <is>
          <t xml:space="preserve">Alcalá de Henares</t>
        </is>
      </c>
      <c r="D1040">
        <v>360</v>
      </c>
      <c r="E1040"/>
      <c r="F1040"/>
      <c r="G1040">
        <f>IFERROR(INDEX(04_Area_Stats!$D$5:$D$999,MATCH(C1040,04_Area_Stats!$A$5:$A$999,0)),"")</f>
      </c>
      <c r="H1040">
        <f>IFERROR(ROUND(D1040*(03_Assumptions!$B$7+03_Assumptions!$B$8),0),"")</f>
      </c>
      <c r="I1040">
        <f>IFERROR(ROUND(E1040*G1040*03_Assumptions!$B$38-D1040-H1040,0),"")</f>
      </c>
      <c r="J1040"/>
      <c r="K1040">
        <f>IFERROR(D1040+H1040+IF(J1040="",MAX(I1040,0),J1040),"")</f>
      </c>
      <c r="L1040">
        <f>IFERROR(K1040/E1040,"")</f>
      </c>
      <c r="M1040">
        <f>IFERROR(ROUND(E1040*G1040-K1040,0),"")</f>
      </c>
      <c r="N1040">
        <f>IFERROR(M1040/K1040,"")</f>
      </c>
      <c r="O1040"/>
      <c r="P1040"/>
      <c r="Q1040"/>
      <c r="R1040"/>
      <c r="S1040" t="inlineStr">
        <is>
          <t xml:space="preserve">Y</t>
        </is>
      </c>
      <c r="T1040" t="inlineStr">
        <is>
          <t xml:space="preserve">Good</t>
        </is>
      </c>
    </row>
    <row r="1041">
      <c r="A1041" t="inlineStr">
        <is>
          <t xml:space="preserve">MIL-606523054</t>
        </is>
      </c>
      <c r="B1041" t="inlineStr">
        <is>
          <t xml:space="preserve">Granada Capital</t>
        </is>
      </c>
      <c r="C1041" t="inlineStr">
        <is>
          <t xml:space="preserve">Granada</t>
        </is>
      </c>
      <c r="D1041">
        <v>350</v>
      </c>
      <c r="E1041"/>
      <c r="F1041"/>
      <c r="G1041">
        <f>IFERROR(INDEX(04_Area_Stats!$D$5:$D$999,MATCH(C1041,04_Area_Stats!$A$5:$A$999,0)),"")</f>
      </c>
      <c r="H1041">
        <f>IFERROR(ROUND(D1041*(03_Assumptions!$B$7+03_Assumptions!$B$8),0),"")</f>
      </c>
      <c r="I1041">
        <f>IFERROR(ROUND(E1041*G1041*03_Assumptions!$B$38-D1041-H1041,0),"")</f>
      </c>
      <c r="J1041"/>
      <c r="K1041">
        <f>IFERROR(D1041+H1041+IF(J1041="",MAX(I1041,0),J1041),"")</f>
      </c>
      <c r="L1041">
        <f>IFERROR(K1041/E1041,"")</f>
      </c>
      <c r="M1041">
        <f>IFERROR(ROUND(E1041*G1041-K1041,0),"")</f>
      </c>
      <c r="N1041">
        <f>IFERROR(M1041/K1041,"")</f>
      </c>
      <c r="O1041"/>
      <c r="P1041"/>
      <c r="Q1041"/>
      <c r="R1041"/>
      <c r="S1041"/>
      <c r="T1041"/>
    </row>
    <row r="1042">
      <c r="A1042" t="inlineStr">
        <is>
          <t xml:space="preserve">MIL-535292102</t>
        </is>
      </c>
      <c r="B1042" t="inlineStr">
        <is>
          <t xml:space="preserve">Ensanche - Praza Roxa</t>
        </is>
      </c>
      <c r="C1042" t="inlineStr">
        <is>
          <t xml:space="preserve">Santiago de Compostela</t>
        </is>
      </c>
      <c r="D1042">
        <v>350</v>
      </c>
      <c r="E1042"/>
      <c r="F1042"/>
      <c r="G1042">
        <f>IFERROR(INDEX(04_Area_Stats!$D$5:$D$999,MATCH(C1042,04_Area_Stats!$A$5:$A$999,0)),"")</f>
      </c>
      <c r="H1042">
        <f>IFERROR(ROUND(D1042*(03_Assumptions!$B$7+03_Assumptions!$B$8),0),"")</f>
      </c>
      <c r="I1042">
        <f>IFERROR(ROUND(E1042*G1042*03_Assumptions!$B$38-D1042-H1042,0),"")</f>
      </c>
      <c r="J1042"/>
      <c r="K1042">
        <f>IFERROR(D1042+H1042+IF(J1042="",MAX(I1042,0),J1042),"")</f>
      </c>
      <c r="L1042">
        <f>IFERROR(K1042/E1042,"")</f>
      </c>
      <c r="M1042">
        <f>IFERROR(ROUND(E1042*G1042-K1042,0),"")</f>
      </c>
      <c r="N1042">
        <f>IFERROR(M1042/K1042,"")</f>
      </c>
      <c r="O1042"/>
      <c r="P1042"/>
      <c r="Q1042"/>
      <c r="R1042"/>
      <c r="S1042"/>
      <c r="T1042"/>
    </row>
    <row r="1043">
      <c r="A1043" t="inlineStr">
        <is>
          <t xml:space="preserve">MIL-475034913</t>
        </is>
      </c>
      <c r="B1043" t="inlineStr">
        <is>
          <t xml:space="preserve">Moratin  - C. María Pacheco</t>
        </is>
      </c>
      <c r="C1043" t="inlineStr">
        <is>
          <t xml:space="preserve">Aranda de Duero</t>
        </is>
      </c>
      <c r="D1043">
        <v>350</v>
      </c>
      <c r="E1043"/>
      <c r="F1043"/>
      <c r="G1043">
        <f>IFERROR(INDEX(04_Area_Stats!$D$5:$D$999,MATCH(C1043,04_Area_Stats!$A$5:$A$999,0)),"")</f>
      </c>
      <c r="H1043">
        <f>IFERROR(ROUND(D1043*(03_Assumptions!$B$7+03_Assumptions!$B$8),0),"")</f>
      </c>
      <c r="I1043">
        <f>IFERROR(ROUND(E1043*G1043*03_Assumptions!$B$38-D1043-H1043,0),"")</f>
      </c>
      <c r="J1043"/>
      <c r="K1043">
        <f>IFERROR(D1043+H1043+IF(J1043="",MAX(I1043,0),J1043),"")</f>
      </c>
      <c r="L1043">
        <f>IFERROR(K1043/E1043,"")</f>
      </c>
      <c r="M1043">
        <f>IFERROR(ROUND(E1043*G1043-K1043,0),"")</f>
      </c>
      <c r="N1043">
        <f>IFERROR(M1043/K1043,"")</f>
      </c>
      <c r="O1043"/>
      <c r="P1043"/>
      <c r="Q1043"/>
      <c r="R1043"/>
      <c r="S1043"/>
      <c r="T1043"/>
    </row>
    <row r="1044">
      <c r="A1044" t="inlineStr">
        <is>
          <t xml:space="preserve">MIL-516454795</t>
        </is>
      </c>
      <c r="B1044" t="inlineStr">
        <is>
          <t xml:space="preserve">Barcelona Capital</t>
        </is>
      </c>
      <c r="C1044" t="inlineStr">
        <is>
          <t xml:space="preserve">Barcelona</t>
        </is>
      </c>
      <c r="D1044">
        <v>2732</v>
      </c>
      <c r="E1044"/>
      <c r="F1044"/>
      <c r="G1044">
        <f>IFERROR(INDEX(04_Area_Stats!$D$5:$D$999,MATCH(C1044,04_Area_Stats!$A$5:$A$999,0)),"")</f>
      </c>
      <c r="H1044">
        <f>IFERROR(ROUND(D1044*(03_Assumptions!$B$7+03_Assumptions!$B$8),0),"")</f>
      </c>
      <c r="I1044">
        <f>IFERROR(ROUND(E1044*G1044*03_Assumptions!$B$38-D1044-H1044,0),"")</f>
      </c>
      <c r="J1044"/>
      <c r="K1044">
        <f>IFERROR(D1044+H1044+IF(J1044="",MAX(I1044,0),J1044),"")</f>
      </c>
      <c r="L1044">
        <f>IFERROR(K1044/E1044,"")</f>
      </c>
      <c r="M1044">
        <f>IFERROR(ROUND(E1044*G1044-K1044,0),"")</f>
      </c>
      <c r="N1044">
        <f>IFERROR(M1044/K1044,"")</f>
      </c>
      <c r="O1044"/>
      <c r="P1044"/>
      <c r="Q1044"/>
      <c r="R1044"/>
      <c r="S1044"/>
      <c r="T1044" t="inlineStr">
        <is>
          <t xml:space="preserve">Good</t>
        </is>
      </c>
    </row>
    <row r="1045">
      <c r="A1045" t="inlineStr">
        <is>
          <t xml:space="preserve">MIL-604763572</t>
        </is>
      </c>
      <c r="B1045" t="inlineStr">
        <is>
          <t xml:space="preserve">Avenida Mediterraneo</t>
        </is>
      </c>
      <c r="C1045" t="inlineStr">
        <is>
          <t xml:space="preserve">Almería</t>
        </is>
      </c>
      <c r="D1045">
        <v>230</v>
      </c>
      <c r="E1045"/>
      <c r="F1045"/>
      <c r="G1045">
        <f>IFERROR(INDEX(04_Area_Stats!$D$5:$D$999,MATCH(C1045,04_Area_Stats!$A$5:$A$999,0)),"")</f>
      </c>
      <c r="H1045">
        <f>IFERROR(ROUND(D1045*(03_Assumptions!$B$7+03_Assumptions!$B$8),0),"")</f>
      </c>
      <c r="I1045">
        <f>IFERROR(ROUND(E1045*G1045*03_Assumptions!$B$38-D1045-H1045,0),"")</f>
      </c>
      <c r="J1045"/>
      <c r="K1045">
        <f>IFERROR(D1045+H1045+IF(J1045="",MAX(I1045,0),J1045),"")</f>
      </c>
      <c r="L1045">
        <f>IFERROR(K1045/E1045,"")</f>
      </c>
      <c r="M1045">
        <f>IFERROR(ROUND(E1045*G1045-K1045,0),"")</f>
      </c>
      <c r="N1045">
        <f>IFERROR(M1045/K1045,"")</f>
      </c>
      <c r="O1045"/>
      <c r="P1045"/>
      <c r="Q1045"/>
      <c r="R1045"/>
      <c r="S1045"/>
      <c r="T1045"/>
    </row>
    <row r="1046">
      <c r="A1046" t="inlineStr">
        <is>
          <t xml:space="preserve">MIL-546554881</t>
        </is>
      </c>
      <c r="B1046" t="inlineStr">
        <is>
          <t xml:space="preserve">Ciudad Jardín - C. Felipe II</t>
        </is>
      </c>
      <c r="C1046" t="inlineStr">
        <is>
          <t xml:space="preserve">Córdoba</t>
        </is>
      </c>
      <c r="D1046">
        <v>210</v>
      </c>
      <c r="E1046"/>
      <c r="F1046"/>
      <c r="G1046">
        <f>IFERROR(INDEX(04_Area_Stats!$D$5:$D$999,MATCH(C1046,04_Area_Stats!$A$5:$A$999,0)),"")</f>
      </c>
      <c r="H1046">
        <f>IFERROR(ROUND(D1046*(03_Assumptions!$B$7+03_Assumptions!$B$8),0),"")</f>
      </c>
      <c r="I1046">
        <f>IFERROR(ROUND(E1046*G1046*03_Assumptions!$B$38-D1046-H1046,0),"")</f>
      </c>
      <c r="J1046"/>
      <c r="K1046">
        <f>IFERROR(D1046+H1046+IF(J1046="",MAX(I1046,0),J1046),"")</f>
      </c>
      <c r="L1046">
        <f>IFERROR(K1046/E1046,"")</f>
      </c>
      <c r="M1046">
        <f>IFERROR(ROUND(E1046*G1046-K1046,0),"")</f>
      </c>
      <c r="N1046">
        <f>IFERROR(M1046/K1046,"")</f>
      </c>
      <c r="O1046"/>
      <c r="P1046"/>
      <c r="Q1046"/>
      <c r="R1046"/>
      <c r="S1046"/>
      <c r="T1046"/>
    </row>
    <row r="1047">
      <c r="A1047" t="inlineStr">
        <is>
          <t xml:space="preserve">MIL-590459437</t>
        </is>
      </c>
      <c r="B1047" t="inlineStr">
        <is>
          <t xml:space="preserve">Santa Barbara - Av. Purísima Concepción</t>
        </is>
      </c>
      <c r="C1047" t="inlineStr">
        <is>
          <t xml:space="preserve">Toledo</t>
        </is>
      </c>
      <c r="D1047">
        <v>400</v>
      </c>
      <c r="E1047"/>
      <c r="F1047"/>
      <c r="G1047">
        <f>IFERROR(INDEX(04_Area_Stats!$D$5:$D$999,MATCH(C1047,04_Area_Stats!$A$5:$A$999,0)),"")</f>
      </c>
      <c r="H1047">
        <f>IFERROR(ROUND(D1047*(03_Assumptions!$B$7+03_Assumptions!$B$8),0),"")</f>
      </c>
      <c r="I1047">
        <f>IFERROR(ROUND(E1047*G1047*03_Assumptions!$B$38-D1047-H1047,0),"")</f>
      </c>
      <c r="J1047"/>
      <c r="K1047">
        <f>IFERROR(D1047+H1047+IF(J1047="",MAX(I1047,0),J1047),"")</f>
      </c>
      <c r="L1047">
        <f>IFERROR(K1047/E1047,"")</f>
      </c>
      <c r="M1047">
        <f>IFERROR(ROUND(E1047*G1047-K1047,0),"")</f>
      </c>
      <c r="N1047">
        <f>IFERROR(M1047/K1047,"")</f>
      </c>
      <c r="O1047"/>
      <c r="P1047"/>
      <c r="Q1047"/>
      <c r="R1047" t="inlineStr">
        <is>
          <t xml:space="preserve">3</t>
        </is>
      </c>
      <c r="S1047" t="inlineStr">
        <is>
          <t xml:space="preserve">N</t>
        </is>
      </c>
      <c r="T1047" t="inlineStr">
        <is>
          <t xml:space="preserve">Good</t>
        </is>
      </c>
    </row>
    <row r="1048">
      <c r="A1048" t="inlineStr">
        <is>
          <t xml:space="preserve">MIL-544318690</t>
        </is>
      </c>
      <c r="B1048" t="inlineStr">
        <is>
          <t xml:space="preserve">Cullera</t>
        </is>
      </c>
      <c r="C1048" t="inlineStr">
        <is>
          <t xml:space="preserve">Cullera</t>
        </is>
      </c>
      <c r="D1048">
        <v>450</v>
      </c>
      <c r="E1048"/>
      <c r="F1048"/>
      <c r="G1048">
        <f>IFERROR(INDEX(04_Area_Stats!$D$5:$D$999,MATCH(C1048,04_Area_Stats!$A$5:$A$999,0)),"")</f>
      </c>
      <c r="H1048">
        <f>IFERROR(ROUND(D1048*(03_Assumptions!$B$7+03_Assumptions!$B$8),0),"")</f>
      </c>
      <c r="I1048">
        <f>IFERROR(ROUND(E1048*G1048*03_Assumptions!$B$38-D1048-H1048,0),"")</f>
      </c>
      <c r="J1048"/>
      <c r="K1048">
        <f>IFERROR(D1048+H1048+IF(J1048="",MAX(I1048,0),J1048),"")</f>
      </c>
      <c r="L1048">
        <f>IFERROR(K1048/E1048,"")</f>
      </c>
      <c r="M1048">
        <f>IFERROR(ROUND(E1048*G1048-K1048,0),"")</f>
      </c>
      <c r="N1048">
        <f>IFERROR(M1048/K1048,"")</f>
      </c>
      <c r="O1048"/>
      <c r="P1048"/>
      <c r="Q1048"/>
      <c r="R1048"/>
      <c r="S1048"/>
      <c r="T1048"/>
    </row>
    <row r="1049">
      <c r="A1049" t="inlineStr">
        <is>
          <t xml:space="preserve">MIL-606527201</t>
        </is>
      </c>
      <c r="B1049" t="inlineStr">
        <is>
          <t xml:space="preserve">Madrid Capital</t>
        </is>
      </c>
      <c r="C1049" t="inlineStr">
        <is>
          <t xml:space="preserve">Madrid</t>
        </is>
      </c>
      <c r="D1049">
        <v>700</v>
      </c>
      <c r="E1049"/>
      <c r="F1049"/>
      <c r="G1049">
        <f>IFERROR(INDEX(04_Area_Stats!$D$5:$D$999,MATCH(C1049,04_Area_Stats!$A$5:$A$999,0)),"")</f>
      </c>
      <c r="H1049">
        <f>IFERROR(ROUND(D1049*(03_Assumptions!$B$7+03_Assumptions!$B$8),0),"")</f>
      </c>
      <c r="I1049">
        <f>IFERROR(ROUND(E1049*G1049*03_Assumptions!$B$38-D1049-H1049,0),"")</f>
      </c>
      <c r="J1049"/>
      <c r="K1049">
        <f>IFERROR(D1049+H1049+IF(J1049="",MAX(I1049,0),J1049),"")</f>
      </c>
      <c r="L1049">
        <f>IFERROR(K1049/E1049,"")</f>
      </c>
      <c r="M1049">
        <f>IFERROR(ROUND(E1049*G1049-K1049,0),"")</f>
      </c>
      <c r="N1049">
        <f>IFERROR(M1049/K1049,"")</f>
      </c>
      <c r="O1049"/>
      <c r="P1049"/>
      <c r="Q1049"/>
      <c r="R1049" t="inlineStr">
        <is>
          <t xml:space="preserve">3</t>
        </is>
      </c>
      <c r="S1049"/>
      <c r="T1049" t="inlineStr">
        <is>
          <t xml:space="preserve">Good</t>
        </is>
      </c>
    </row>
    <row r="1050">
      <c r="A1050" t="inlineStr">
        <is>
          <t xml:space="preserve">MIL-581565494</t>
        </is>
      </c>
      <c r="B1050" t="inlineStr">
        <is>
          <t xml:space="preserve">Simancas</t>
        </is>
      </c>
      <c r="C1050" t="inlineStr">
        <is>
          <t xml:space="preserve">Madrid</t>
        </is>
      </c>
      <c r="D1050">
        <v>400</v>
      </c>
      <c r="E1050"/>
      <c r="F1050"/>
      <c r="G1050">
        <f>IFERROR(INDEX(04_Area_Stats!$D$5:$D$999,MATCH(C1050,04_Area_Stats!$A$5:$A$999,0)),"")</f>
      </c>
      <c r="H1050">
        <f>IFERROR(ROUND(D1050*(03_Assumptions!$B$7+03_Assumptions!$B$8),0),"")</f>
      </c>
      <c r="I1050">
        <f>IFERROR(ROUND(E1050*G1050*03_Assumptions!$B$38-D1050-H1050,0),"")</f>
      </c>
      <c r="J1050"/>
      <c r="K1050">
        <f>IFERROR(D1050+H1050+IF(J1050="",MAX(I1050,0),J1050),"")</f>
      </c>
      <c r="L1050">
        <f>IFERROR(K1050/E1050,"")</f>
      </c>
      <c r="M1050">
        <f>IFERROR(ROUND(E1050*G1050-K1050,0),"")</f>
      </c>
      <c r="N1050">
        <f>IFERROR(M1050/K1050,"")</f>
      </c>
      <c r="O1050"/>
      <c r="P1050"/>
      <c r="Q1050"/>
      <c r="R1050"/>
      <c r="S1050"/>
      <c r="T1050"/>
    </row>
    <row r="1051">
      <c r="A1051" t="inlineStr">
        <is>
          <t xml:space="preserve">MIL-574442484</t>
        </is>
      </c>
      <c r="B1051" t="inlineStr">
        <is>
          <t xml:space="preserve">Estacion Autobuses - C. Arturo Gazul</t>
        </is>
      </c>
      <c r="C1051" t="inlineStr">
        <is>
          <t xml:space="preserve">Badajoz</t>
        </is>
      </c>
      <c r="D1051">
        <v>650</v>
      </c>
      <c r="E1051"/>
      <c r="F1051"/>
      <c r="G1051">
        <f>IFERROR(INDEX(04_Area_Stats!$D$5:$D$999,MATCH(C1051,04_Area_Stats!$A$5:$A$999,0)),"")</f>
      </c>
      <c r="H1051">
        <f>IFERROR(ROUND(D1051*(03_Assumptions!$B$7+03_Assumptions!$B$8),0),"")</f>
      </c>
      <c r="I1051">
        <f>IFERROR(ROUND(E1051*G1051*03_Assumptions!$B$38-D1051-H1051,0),"")</f>
      </c>
      <c r="J1051"/>
      <c r="K1051">
        <f>IFERROR(D1051+H1051+IF(J1051="",MAX(I1051,0),J1051),"")</f>
      </c>
      <c r="L1051">
        <f>IFERROR(K1051/E1051,"")</f>
      </c>
      <c r="M1051">
        <f>IFERROR(ROUND(E1051*G1051-K1051,0),"")</f>
      </c>
      <c r="N1051">
        <f>IFERROR(M1051/K1051,"")</f>
      </c>
      <c r="O1051"/>
      <c r="P1051"/>
      <c r="Q1051"/>
      <c r="R1051"/>
      <c r="S1051"/>
      <c r="T1051" t="inlineStr">
        <is>
          <t xml:space="preserve">Good</t>
        </is>
      </c>
    </row>
    <row r="1052">
      <c r="A1052" t="inlineStr">
        <is>
          <t xml:space="preserve">MIL-609943010</t>
        </is>
      </c>
      <c r="B1052" t="inlineStr">
        <is>
          <t xml:space="preserve">Urbanización Guadian</t>
        </is>
      </c>
      <c r="C1052" t="inlineStr">
        <is>
          <t xml:space="preserve">Badajoz</t>
        </is>
      </c>
      <c r="D1052">
        <v>300</v>
      </c>
      <c r="E1052"/>
      <c r="F1052"/>
      <c r="G1052">
        <f>IFERROR(INDEX(04_Area_Stats!$D$5:$D$999,MATCH(C1052,04_Area_Stats!$A$5:$A$999,0)),"")</f>
      </c>
      <c r="H1052">
        <f>IFERROR(ROUND(D1052*(03_Assumptions!$B$7+03_Assumptions!$B$8),0),"")</f>
      </c>
      <c r="I1052">
        <f>IFERROR(ROUND(E1052*G1052*03_Assumptions!$B$38-D1052-H1052,0),"")</f>
      </c>
      <c r="J1052"/>
      <c r="K1052">
        <f>IFERROR(D1052+H1052+IF(J1052="",MAX(I1052,0),J1052),"")</f>
      </c>
      <c r="L1052">
        <f>IFERROR(K1052/E1052,"")</f>
      </c>
      <c r="M1052">
        <f>IFERROR(ROUND(E1052*G1052-K1052,0),"")</f>
      </c>
      <c r="N1052">
        <f>IFERROR(M1052/K1052,"")</f>
      </c>
      <c r="O1052"/>
      <c r="P1052"/>
      <c r="Q1052"/>
      <c r="R1052"/>
      <c r="S1052"/>
      <c r="T1052"/>
    </row>
    <row r="1053">
      <c r="A1053" t="inlineStr">
        <is>
          <t xml:space="preserve">MIL-465950336</t>
        </is>
      </c>
      <c r="B1053" t="inlineStr">
        <is>
          <t xml:space="preserve">Parque Cruz Conde</t>
        </is>
      </c>
      <c r="C1053" t="inlineStr">
        <is>
          <t xml:space="preserve">Córdoba</t>
        </is>
      </c>
      <c r="D1053">
        <v>280</v>
      </c>
      <c r="E1053"/>
      <c r="F1053"/>
      <c r="G1053">
        <f>IFERROR(INDEX(04_Area_Stats!$D$5:$D$999,MATCH(C1053,04_Area_Stats!$A$5:$A$999,0)),"")</f>
      </c>
      <c r="H1053">
        <f>IFERROR(ROUND(D1053*(03_Assumptions!$B$7+03_Assumptions!$B$8),0),"")</f>
      </c>
      <c r="I1053">
        <f>IFERROR(ROUND(E1053*G1053*03_Assumptions!$B$38-D1053-H1053,0),"")</f>
      </c>
      <c r="J1053"/>
      <c r="K1053">
        <f>IFERROR(D1053+H1053+IF(J1053="",MAX(I1053,0),J1053),"")</f>
      </c>
      <c r="L1053">
        <f>IFERROR(K1053/E1053,"")</f>
      </c>
      <c r="M1053">
        <f>IFERROR(ROUND(E1053*G1053-K1053,0),"")</f>
      </c>
      <c r="N1053">
        <f>IFERROR(M1053/K1053,"")</f>
      </c>
      <c r="O1053"/>
      <c r="P1053"/>
      <c r="Q1053"/>
      <c r="R1053"/>
      <c r="S1053"/>
      <c r="T1053" t="inlineStr">
        <is>
          <t xml:space="preserve">Good</t>
        </is>
      </c>
    </row>
    <row r="1054">
      <c r="A1054" t="inlineStr">
        <is>
          <t xml:space="preserve">MIL-579014506</t>
        </is>
      </c>
      <c r="B1054" t="inlineStr">
        <is>
          <t xml:space="preserve">Teis - Rúa de Sanjurjo Badía</t>
        </is>
      </c>
      <c r="C1054" t="inlineStr">
        <is>
          <t xml:space="preserve">Vigo</t>
        </is>
      </c>
      <c r="D1054">
        <v>300</v>
      </c>
      <c r="E1054"/>
      <c r="F1054"/>
      <c r="G1054">
        <f>IFERROR(INDEX(04_Area_Stats!$D$5:$D$999,MATCH(C1054,04_Area_Stats!$A$5:$A$999,0)),"")</f>
      </c>
      <c r="H1054">
        <f>IFERROR(ROUND(D1054*(03_Assumptions!$B$7+03_Assumptions!$B$8),0),"")</f>
      </c>
      <c r="I1054">
        <f>IFERROR(ROUND(E1054*G1054*03_Assumptions!$B$38-D1054-H1054,0),"")</f>
      </c>
      <c r="J1054"/>
      <c r="K1054">
        <f>IFERROR(D1054+H1054+IF(J1054="",MAX(I1054,0),J1054),"")</f>
      </c>
      <c r="L1054">
        <f>IFERROR(K1054/E1054,"")</f>
      </c>
      <c r="M1054">
        <f>IFERROR(ROUND(E1054*G1054-K1054,0),"")</f>
      </c>
      <c r="N1054">
        <f>IFERROR(M1054/K1054,"")</f>
      </c>
      <c r="O1054"/>
      <c r="P1054"/>
      <c r="Q1054"/>
      <c r="R1054"/>
      <c r="S1054"/>
      <c r="T1054"/>
    </row>
    <row r="1055">
      <c r="A1055" t="inlineStr">
        <is>
          <t xml:space="preserve">MIL-604462406</t>
        </is>
      </c>
      <c r="B1055" t="inlineStr">
        <is>
          <t xml:space="preserve">Trafico</t>
        </is>
      </c>
      <c r="C1055" t="inlineStr">
        <is>
          <t xml:space="preserve">Granada</t>
        </is>
      </c>
      <c r="D1055">
        <v>210</v>
      </c>
      <c r="E1055"/>
      <c r="F1055"/>
      <c r="G1055">
        <f>IFERROR(INDEX(04_Area_Stats!$D$5:$D$999,MATCH(C1055,04_Area_Stats!$A$5:$A$999,0)),"")</f>
      </c>
      <c r="H1055">
        <f>IFERROR(ROUND(D1055*(03_Assumptions!$B$7+03_Assumptions!$B$8),0),"")</f>
      </c>
      <c r="I1055">
        <f>IFERROR(ROUND(E1055*G1055*03_Assumptions!$B$38-D1055-H1055,0),"")</f>
      </c>
      <c r="J1055"/>
      <c r="K1055">
        <f>IFERROR(D1055+H1055+IF(J1055="",MAX(I1055,0),J1055),"")</f>
      </c>
      <c r="L1055">
        <f>IFERROR(K1055/E1055,"")</f>
      </c>
      <c r="M1055">
        <f>IFERROR(ROUND(E1055*G1055-K1055,0),"")</f>
      </c>
      <c r="N1055">
        <f>IFERROR(M1055/K1055,"")</f>
      </c>
      <c r="O1055"/>
      <c r="P1055"/>
      <c r="Q1055"/>
      <c r="R1055"/>
      <c r="S1055"/>
      <c r="T1055"/>
    </row>
    <row r="1056">
      <c r="A1056" t="inlineStr">
        <is>
          <t xml:space="preserve">MIL-608396284</t>
        </is>
      </c>
      <c r="B1056" t="inlineStr">
        <is>
          <t xml:space="preserve">L'Hospitalet de Llobregat</t>
        </is>
      </c>
      <c r="C1056" t="inlineStr">
        <is>
          <t xml:space="preserve">L' Hospitalet de Llobregat</t>
        </is>
      </c>
      <c r="D1056">
        <v>599</v>
      </c>
      <c r="E1056"/>
      <c r="F1056"/>
      <c r="G1056">
        <f>IFERROR(INDEX(04_Area_Stats!$D$5:$D$999,MATCH(C1056,04_Area_Stats!$A$5:$A$999,0)),"")</f>
      </c>
      <c r="H1056">
        <f>IFERROR(ROUND(D1056*(03_Assumptions!$B$7+03_Assumptions!$B$8),0),"")</f>
      </c>
      <c r="I1056">
        <f>IFERROR(ROUND(E1056*G1056*03_Assumptions!$B$38-D1056-H1056,0),"")</f>
      </c>
      <c r="J1056"/>
      <c r="K1056">
        <f>IFERROR(D1056+H1056+IF(J1056="",MAX(I1056,0),J1056),"")</f>
      </c>
      <c r="L1056">
        <f>IFERROR(K1056/E1056,"")</f>
      </c>
      <c r="M1056">
        <f>IFERROR(ROUND(E1056*G1056-K1056,0),"")</f>
      </c>
      <c r="N1056">
        <f>IFERROR(M1056/K1056,"")</f>
      </c>
      <c r="O1056"/>
      <c r="P1056"/>
      <c r="Q1056"/>
      <c r="R1056" t="inlineStr">
        <is>
          <t xml:space="preserve">2</t>
        </is>
      </c>
      <c r="S1056"/>
      <c r="T1056"/>
    </row>
    <row r="1057">
      <c r="A1057" t="inlineStr">
        <is>
          <t xml:space="preserve">MIL-358658814</t>
        </is>
      </c>
      <c r="B1057" t="inlineStr">
        <is>
          <t xml:space="preserve">Isla Chica</t>
        </is>
      </c>
      <c r="C1057" t="inlineStr">
        <is>
          <t xml:space="preserve">Huelva</t>
        </is>
      </c>
      <c r="D1057">
        <v>350</v>
      </c>
      <c r="E1057"/>
      <c r="F1057"/>
      <c r="G1057">
        <f>IFERROR(INDEX(04_Area_Stats!$D$5:$D$999,MATCH(C1057,04_Area_Stats!$A$5:$A$999,0)),"")</f>
      </c>
      <c r="H1057">
        <f>IFERROR(ROUND(D1057*(03_Assumptions!$B$7+03_Assumptions!$B$8),0),"")</f>
      </c>
      <c r="I1057">
        <f>IFERROR(ROUND(E1057*G1057*03_Assumptions!$B$38-D1057-H1057,0),"")</f>
      </c>
      <c r="J1057"/>
      <c r="K1057">
        <f>IFERROR(D1057+H1057+IF(J1057="",MAX(I1057,0),J1057),"")</f>
      </c>
      <c r="L1057">
        <f>IFERROR(K1057/E1057,"")</f>
      </c>
      <c r="M1057">
        <f>IFERROR(ROUND(E1057*G1057-K1057,0),"")</f>
      </c>
      <c r="N1057">
        <f>IFERROR(M1057/K1057,"")</f>
      </c>
      <c r="O1057"/>
      <c r="P1057"/>
      <c r="Q1057"/>
      <c r="R1057"/>
      <c r="S1057"/>
      <c r="T1057"/>
    </row>
    <row r="1058">
      <c r="A1058" t="inlineStr">
        <is>
          <t xml:space="preserve">MIL-610063269</t>
        </is>
      </c>
      <c r="B1058" t="inlineStr">
        <is>
          <t xml:space="preserve">Fuenlabrada II - P.º del Olimpo</t>
        </is>
      </c>
      <c r="C1058" t="inlineStr">
        <is>
          <t xml:space="preserve">Fuenlabrada</t>
        </is>
      </c>
      <c r="D1058">
        <v>400</v>
      </c>
      <c r="E1058"/>
      <c r="F1058"/>
      <c r="G1058">
        <f>IFERROR(INDEX(04_Area_Stats!$D$5:$D$999,MATCH(C1058,04_Area_Stats!$A$5:$A$999,0)),"")</f>
      </c>
      <c r="H1058">
        <f>IFERROR(ROUND(D1058*(03_Assumptions!$B$7+03_Assumptions!$B$8),0),"")</f>
      </c>
      <c r="I1058">
        <f>IFERROR(ROUND(E1058*G1058*03_Assumptions!$B$38-D1058-H1058,0),"")</f>
      </c>
      <c r="J1058"/>
      <c r="K1058">
        <f>IFERROR(D1058+H1058+IF(J1058="",MAX(I1058,0),J1058),"")</f>
      </c>
      <c r="L1058">
        <f>IFERROR(K1058/E1058,"")</f>
      </c>
      <c r="M1058">
        <f>IFERROR(ROUND(E1058*G1058-K1058,0),"")</f>
      </c>
      <c r="N1058">
        <f>IFERROR(M1058/K1058,"")</f>
      </c>
      <c r="O1058"/>
      <c r="P1058"/>
      <c r="Q1058"/>
      <c r="R1058"/>
      <c r="S1058"/>
      <c r="T1058" t="inlineStr">
        <is>
          <t xml:space="preserve">Good</t>
        </is>
      </c>
    </row>
    <row r="1059">
      <c r="A1059" t="inlineStr">
        <is>
          <t xml:space="preserve">MIL-611856441</t>
        </is>
      </c>
      <c r="B1059" t="inlineStr">
        <is>
          <t xml:space="preserve">Zona Universidad - Calle Sta. María del</t>
        </is>
      </c>
      <c r="C1059" t="inlineStr">
        <is>
          <t xml:space="preserve">Jaén</t>
        </is>
      </c>
      <c r="D1059">
        <v>250</v>
      </c>
      <c r="E1059"/>
      <c r="F1059"/>
      <c r="G1059">
        <f>IFERROR(INDEX(04_Area_Stats!$D$5:$D$999,MATCH(C1059,04_Area_Stats!$A$5:$A$999,0)),"")</f>
      </c>
      <c r="H1059">
        <f>IFERROR(ROUND(D1059*(03_Assumptions!$B$7+03_Assumptions!$B$8),0),"")</f>
      </c>
      <c r="I1059">
        <f>IFERROR(ROUND(E1059*G1059*03_Assumptions!$B$38-D1059-H1059,0),"")</f>
      </c>
      <c r="J1059"/>
      <c r="K1059">
        <f>IFERROR(D1059+H1059+IF(J1059="",MAX(I1059,0),J1059),"")</f>
      </c>
      <c r="L1059">
        <f>IFERROR(K1059/E1059,"")</f>
      </c>
      <c r="M1059">
        <f>IFERROR(ROUND(E1059*G1059-K1059,0),"")</f>
      </c>
      <c r="N1059">
        <f>IFERROR(M1059/K1059,"")</f>
      </c>
      <c r="O1059"/>
      <c r="P1059"/>
      <c r="Q1059"/>
      <c r="R1059"/>
      <c r="S1059"/>
      <c r="T1059"/>
    </row>
    <row r="1060">
      <c r="A1060" t="inlineStr">
        <is>
          <t xml:space="preserve">MIL-536470886</t>
        </is>
      </c>
      <c r="B1060" t="inlineStr">
        <is>
          <t xml:space="preserve">Alcampo - Pl. Poeta Garcilaso de la Vega</t>
        </is>
      </c>
      <c r="C1060" t="inlineStr">
        <is>
          <t xml:space="preserve">Granada</t>
        </is>
      </c>
      <c r="D1060">
        <v>200</v>
      </c>
      <c r="E1060"/>
      <c r="F1060"/>
      <c r="G1060">
        <f>IFERROR(INDEX(04_Area_Stats!$D$5:$D$999,MATCH(C1060,04_Area_Stats!$A$5:$A$999,0)),"")</f>
      </c>
      <c r="H1060">
        <f>IFERROR(ROUND(D1060*(03_Assumptions!$B$7+03_Assumptions!$B$8),0),"")</f>
      </c>
      <c r="I1060">
        <f>IFERROR(ROUND(E1060*G1060*03_Assumptions!$B$38-D1060-H1060,0),"")</f>
      </c>
      <c r="J1060"/>
      <c r="K1060">
        <f>IFERROR(D1060+H1060+IF(J1060="",MAX(I1060,0),J1060),"")</f>
      </c>
      <c r="L1060">
        <f>IFERROR(K1060/E1060,"")</f>
      </c>
      <c r="M1060">
        <f>IFERROR(ROUND(E1060*G1060-K1060,0),"")</f>
      </c>
      <c r="N1060">
        <f>IFERROR(M1060/K1060,"")</f>
      </c>
      <c r="O1060"/>
      <c r="P1060"/>
      <c r="Q1060"/>
      <c r="R1060"/>
      <c r="S1060"/>
      <c r="T1060"/>
    </row>
    <row r="1061">
      <c r="A1061" t="inlineStr">
        <is>
          <t xml:space="preserve">MIL-606446151</t>
        </is>
      </c>
      <c r="B1061" t="inlineStr">
        <is>
          <t xml:space="preserve">Madrid Capital</t>
        </is>
      </c>
      <c r="C1061" t="inlineStr">
        <is>
          <t xml:space="preserve">Madrid</t>
        </is>
      </c>
      <c r="D1061">
        <v>795</v>
      </c>
      <c r="E1061"/>
      <c r="F1061"/>
      <c r="G1061">
        <f>IFERROR(INDEX(04_Area_Stats!$D$5:$D$999,MATCH(C1061,04_Area_Stats!$A$5:$A$999,0)),"")</f>
      </c>
      <c r="H1061">
        <f>IFERROR(ROUND(D1061*(03_Assumptions!$B$7+03_Assumptions!$B$8),0),"")</f>
      </c>
      <c r="I1061">
        <f>IFERROR(ROUND(E1061*G1061*03_Assumptions!$B$38-D1061-H1061,0),"")</f>
      </c>
      <c r="J1061"/>
      <c r="K1061">
        <f>IFERROR(D1061+H1061+IF(J1061="",MAX(I1061,0),J1061),"")</f>
      </c>
      <c r="L1061">
        <f>IFERROR(K1061/E1061,"")</f>
      </c>
      <c r="M1061">
        <f>IFERROR(ROUND(E1061*G1061-K1061,0),"")</f>
      </c>
      <c r="N1061">
        <f>IFERROR(M1061/K1061,"")</f>
      </c>
      <c r="O1061"/>
      <c r="P1061"/>
      <c r="Q1061"/>
      <c r="R1061"/>
      <c r="S1061"/>
      <c r="T1061"/>
    </row>
    <row r="1062">
      <c r="A1062" t="inlineStr">
        <is>
          <t xml:space="preserve">MIL-607814070</t>
        </is>
      </c>
      <c r="B1062" t="inlineStr">
        <is>
          <t xml:space="preserve">Valencia Capital</t>
        </is>
      </c>
      <c r="C1062" t="inlineStr">
        <is>
          <t xml:space="preserve">Valencia</t>
        </is>
      </c>
      <c r="D1062">
        <v>355</v>
      </c>
      <c r="E1062"/>
      <c r="F1062"/>
      <c r="G1062">
        <f>IFERROR(INDEX(04_Area_Stats!$D$5:$D$999,MATCH(C1062,04_Area_Stats!$A$5:$A$999,0)),"")</f>
      </c>
      <c r="H1062">
        <f>IFERROR(ROUND(D1062*(03_Assumptions!$B$7+03_Assumptions!$B$8),0),"")</f>
      </c>
      <c r="I1062">
        <f>IFERROR(ROUND(E1062*G1062*03_Assumptions!$B$38-D1062-H1062,0),"")</f>
      </c>
      <c r="J1062"/>
      <c r="K1062">
        <f>IFERROR(D1062+H1062+IF(J1062="",MAX(I1062,0),J1062),"")</f>
      </c>
      <c r="L1062">
        <f>IFERROR(K1062/E1062,"")</f>
      </c>
      <c r="M1062">
        <f>IFERROR(ROUND(E1062*G1062-K1062,0),"")</f>
      </c>
      <c r="N1062">
        <f>IFERROR(M1062/K1062,"")</f>
      </c>
      <c r="O1062"/>
      <c r="P1062"/>
      <c r="Q1062"/>
      <c r="R1062"/>
      <c r="S1062"/>
      <c r="T1062" t="inlineStr">
        <is>
          <t xml:space="preserve">Good</t>
        </is>
      </c>
    </row>
    <row r="1063">
      <c r="A1063" t="inlineStr">
        <is>
          <t xml:space="preserve">MIL-611610394</t>
        </is>
      </c>
      <c r="B1063" t="inlineStr">
        <is>
          <t xml:space="preserve">Cruz de Humilladero - Av. Plutarco</t>
        </is>
      </c>
      <c r="C1063" t="inlineStr">
        <is>
          <t xml:space="preserve">Málaga</t>
        </is>
      </c>
      <c r="D1063">
        <v>450</v>
      </c>
      <c r="E1063"/>
      <c r="F1063"/>
      <c r="G1063">
        <f>IFERROR(INDEX(04_Area_Stats!$D$5:$D$999,MATCH(C1063,04_Area_Stats!$A$5:$A$999,0)),"")</f>
      </c>
      <c r="H1063">
        <f>IFERROR(ROUND(D1063*(03_Assumptions!$B$7+03_Assumptions!$B$8),0),"")</f>
      </c>
      <c r="I1063">
        <f>IFERROR(ROUND(E1063*G1063*03_Assumptions!$B$38-D1063-H1063,0),"")</f>
      </c>
      <c r="J1063"/>
      <c r="K1063">
        <f>IFERROR(D1063+H1063+IF(J1063="",MAX(I1063,0),J1063),"")</f>
      </c>
      <c r="L1063">
        <f>IFERROR(K1063/E1063,"")</f>
      </c>
      <c r="M1063">
        <f>IFERROR(ROUND(E1063*G1063-K1063,0),"")</f>
      </c>
      <c r="N1063">
        <f>IFERROR(M1063/K1063,"")</f>
      </c>
      <c r="O1063"/>
      <c r="P1063"/>
      <c r="Q1063"/>
      <c r="R1063"/>
      <c r="S1063"/>
      <c r="T1063"/>
    </row>
    <row r="1064">
      <c r="A1064" t="inlineStr">
        <is>
          <t xml:space="preserve">MIL-611731987</t>
        </is>
      </c>
      <c r="B1064" t="inlineStr">
        <is>
          <t xml:space="preserve">Juan de la Cierva</t>
        </is>
      </c>
      <c r="C1064" t="inlineStr">
        <is>
          <t xml:space="preserve">Getafe</t>
        </is>
      </c>
      <c r="D1064">
        <v>500</v>
      </c>
      <c r="E1064"/>
      <c r="F1064"/>
      <c r="G1064">
        <f>IFERROR(INDEX(04_Area_Stats!$D$5:$D$999,MATCH(C1064,04_Area_Stats!$A$5:$A$999,0)),"")</f>
      </c>
      <c r="H1064">
        <f>IFERROR(ROUND(D1064*(03_Assumptions!$B$7+03_Assumptions!$B$8),0),"")</f>
      </c>
      <c r="I1064">
        <f>IFERROR(ROUND(E1064*G1064*03_Assumptions!$B$38-D1064-H1064,0),"")</f>
      </c>
      <c r="J1064"/>
      <c r="K1064">
        <f>IFERROR(D1064+H1064+IF(J1064="",MAX(I1064,0),J1064),"")</f>
      </c>
      <c r="L1064">
        <f>IFERROR(K1064/E1064,"")</f>
      </c>
      <c r="M1064">
        <f>IFERROR(ROUND(E1064*G1064-K1064,0),"")</f>
      </c>
      <c r="N1064">
        <f>IFERROR(M1064/K1064,"")</f>
      </c>
      <c r="O1064"/>
      <c r="P1064"/>
      <c r="Q1064"/>
      <c r="R1064"/>
      <c r="S1064"/>
      <c r="T1064" t="inlineStr">
        <is>
          <t xml:space="preserve">Renovated</t>
        </is>
      </c>
    </row>
    <row r="1065">
      <c r="A1065" t="inlineStr">
        <is>
          <t xml:space="preserve">MIL-611892618</t>
        </is>
      </c>
      <c r="B1065" t="inlineStr">
        <is>
          <t xml:space="preserve">Centro</t>
        </is>
      </c>
      <c r="C1065" t="inlineStr">
        <is>
          <t xml:space="preserve">Cáceres</t>
        </is>
      </c>
      <c r="D1065">
        <v>800</v>
      </c>
      <c r="E1065"/>
      <c r="F1065"/>
      <c r="G1065">
        <f>IFERROR(INDEX(04_Area_Stats!$D$5:$D$999,MATCH(C1065,04_Area_Stats!$A$5:$A$999,0)),"")</f>
      </c>
      <c r="H1065">
        <f>IFERROR(ROUND(D1065*(03_Assumptions!$B$7+03_Assumptions!$B$8),0),"")</f>
      </c>
      <c r="I1065">
        <f>IFERROR(ROUND(E1065*G1065*03_Assumptions!$B$38-D1065-H1065,0),"")</f>
      </c>
      <c r="J1065"/>
      <c r="K1065">
        <f>IFERROR(D1065+H1065+IF(J1065="",MAX(I1065,0),J1065),"")</f>
      </c>
      <c r="L1065">
        <f>IFERROR(K1065/E1065,"")</f>
      </c>
      <c r="M1065">
        <f>IFERROR(ROUND(E1065*G1065-K1065,0),"")</f>
      </c>
      <c r="N1065">
        <f>IFERROR(M1065/K1065,"")</f>
      </c>
      <c r="O1065"/>
      <c r="P1065"/>
      <c r="Q1065"/>
      <c r="R1065"/>
      <c r="S1065"/>
      <c r="T1065"/>
    </row>
    <row r="1066">
      <c r="A1066" t="inlineStr">
        <is>
          <t xml:space="preserve">MIL-612193270</t>
        </is>
      </c>
      <c r="B1066" t="inlineStr">
        <is>
          <t xml:space="preserve">Maria Auxiliadora - C. Jacobo Rodríguez</t>
        </is>
      </c>
      <c r="C1066" t="inlineStr">
        <is>
          <t xml:space="preserve">Badajoz</t>
        </is>
      </c>
      <c r="D1066">
        <v>200</v>
      </c>
      <c r="E1066"/>
      <c r="F1066"/>
      <c r="G1066">
        <f>IFERROR(INDEX(04_Area_Stats!$D$5:$D$999,MATCH(C1066,04_Area_Stats!$A$5:$A$999,0)),"")</f>
      </c>
      <c r="H1066">
        <f>IFERROR(ROUND(D1066*(03_Assumptions!$B$7+03_Assumptions!$B$8),0),"")</f>
      </c>
      <c r="I1066">
        <f>IFERROR(ROUND(E1066*G1066*03_Assumptions!$B$38-D1066-H1066,0),"")</f>
      </c>
      <c r="J1066"/>
      <c r="K1066">
        <f>IFERROR(D1066+H1066+IF(J1066="",MAX(I1066,0),J1066),"")</f>
      </c>
      <c r="L1066">
        <f>IFERROR(K1066/E1066,"")</f>
      </c>
      <c r="M1066">
        <f>IFERROR(ROUND(E1066*G1066-K1066,0),"")</f>
      </c>
      <c r="N1066">
        <f>IFERROR(M1066/K1066,"")</f>
      </c>
      <c r="O1066"/>
      <c r="P1066"/>
      <c r="Q1066"/>
      <c r="R1066"/>
      <c r="S1066"/>
      <c r="T1066"/>
    </row>
    <row r="1067">
      <c r="A1067" t="inlineStr">
        <is>
          <t xml:space="preserve">MIL-612051116</t>
        </is>
      </c>
      <c r="B1067" t="inlineStr">
        <is>
          <t xml:space="preserve">Las Águilas</t>
        </is>
      </c>
      <c r="C1067" t="inlineStr">
        <is>
          <t xml:space="preserve">Madrid</t>
        </is>
      </c>
      <c r="D1067">
        <v>450</v>
      </c>
      <c r="E1067"/>
      <c r="F1067"/>
      <c r="G1067">
        <f>IFERROR(INDEX(04_Area_Stats!$D$5:$D$999,MATCH(C1067,04_Area_Stats!$A$5:$A$999,0)),"")</f>
      </c>
      <c r="H1067">
        <f>IFERROR(ROUND(D1067*(03_Assumptions!$B$7+03_Assumptions!$B$8),0),"")</f>
      </c>
      <c r="I1067">
        <f>IFERROR(ROUND(E1067*G1067*03_Assumptions!$B$38-D1067-H1067,0),"")</f>
      </c>
      <c r="J1067"/>
      <c r="K1067">
        <f>IFERROR(D1067+H1067+IF(J1067="",MAX(I1067,0),J1067),"")</f>
      </c>
      <c r="L1067">
        <f>IFERROR(K1067/E1067,"")</f>
      </c>
      <c r="M1067">
        <f>IFERROR(ROUND(E1067*G1067-K1067,0),"")</f>
      </c>
      <c r="N1067">
        <f>IFERROR(M1067/K1067,"")</f>
      </c>
      <c r="O1067"/>
      <c r="P1067"/>
      <c r="Q1067"/>
      <c r="R1067"/>
      <c r="S1067"/>
      <c r="T1067"/>
    </row>
    <row r="1068">
      <c r="A1068" t="inlineStr">
        <is>
          <t xml:space="preserve">MIL-608555991</t>
        </is>
      </c>
      <c r="B1068" t="inlineStr">
        <is>
          <t xml:space="preserve">Valencia Capital</t>
        </is>
      </c>
      <c r="C1068" t="inlineStr">
        <is>
          <t xml:space="preserve">Valencia</t>
        </is>
      </c>
      <c r="D1068">
        <v>450</v>
      </c>
      <c r="E1068"/>
      <c r="F1068"/>
      <c r="G1068">
        <f>IFERROR(INDEX(04_Area_Stats!$D$5:$D$999,MATCH(C1068,04_Area_Stats!$A$5:$A$999,0)),"")</f>
      </c>
      <c r="H1068">
        <f>IFERROR(ROUND(D1068*(03_Assumptions!$B$7+03_Assumptions!$B$8),0),"")</f>
      </c>
      <c r="I1068">
        <f>IFERROR(ROUND(E1068*G1068*03_Assumptions!$B$38-D1068-H1068,0),"")</f>
      </c>
      <c r="J1068"/>
      <c r="K1068">
        <f>IFERROR(D1068+H1068+IF(J1068="",MAX(I1068,0),J1068),"")</f>
      </c>
      <c r="L1068">
        <f>IFERROR(K1068/E1068,"")</f>
      </c>
      <c r="M1068">
        <f>IFERROR(ROUND(E1068*G1068-K1068,0),"")</f>
      </c>
      <c r="N1068">
        <f>IFERROR(M1068/K1068,"")</f>
      </c>
      <c r="O1068"/>
      <c r="P1068"/>
      <c r="Q1068"/>
      <c r="R1068" t="inlineStr">
        <is>
          <t xml:space="preserve">5</t>
        </is>
      </c>
      <c r="S1068"/>
      <c r="T1068" t="inlineStr">
        <is>
          <t xml:space="preserve">Good</t>
        </is>
      </c>
    </row>
    <row r="1069">
      <c r="A1069" t="inlineStr">
        <is>
          <t xml:space="preserve">MIL-596912693</t>
        </is>
      </c>
      <c r="B1069" t="inlineStr">
        <is>
          <t xml:space="preserve">Ávila Capital</t>
        </is>
      </c>
      <c r="C1069" t="inlineStr">
        <is>
          <t xml:space="preserve">Avila</t>
        </is>
      </c>
      <c r="D1069">
        <v>340</v>
      </c>
      <c r="E1069"/>
      <c r="F1069"/>
      <c r="G1069">
        <f>IFERROR(INDEX(04_Area_Stats!$D$5:$D$999,MATCH(C1069,04_Area_Stats!$A$5:$A$999,0)),"")</f>
      </c>
      <c r="H1069">
        <f>IFERROR(ROUND(D1069*(03_Assumptions!$B$7+03_Assumptions!$B$8),0),"")</f>
      </c>
      <c r="I1069">
        <f>IFERROR(ROUND(E1069*G1069*03_Assumptions!$B$38-D1069-H1069,0),"")</f>
      </c>
      <c r="J1069"/>
      <c r="K1069">
        <f>IFERROR(D1069+H1069+IF(J1069="",MAX(I1069,0),J1069),"")</f>
      </c>
      <c r="L1069">
        <f>IFERROR(K1069/E1069,"")</f>
      </c>
      <c r="M1069">
        <f>IFERROR(ROUND(E1069*G1069-K1069,0),"")</f>
      </c>
      <c r="N1069">
        <f>IFERROR(M1069/K1069,"")</f>
      </c>
      <c r="O1069"/>
      <c r="P1069"/>
      <c r="Q1069"/>
      <c r="R1069"/>
      <c r="S1069"/>
      <c r="T1069"/>
    </row>
    <row r="1070">
      <c r="A1070" t="inlineStr">
        <is>
          <t xml:space="preserve">MIL-606522150</t>
        </is>
      </c>
      <c r="B1070" t="inlineStr">
        <is>
          <t xml:space="preserve">Bilbao</t>
        </is>
      </c>
      <c r="C1070" t="inlineStr">
        <is>
          <t xml:space="preserve">Bilbao</t>
        </is>
      </c>
      <c r="D1070">
        <v>1017</v>
      </c>
      <c r="E1070"/>
      <c r="F1070"/>
      <c r="G1070">
        <f>IFERROR(INDEX(04_Area_Stats!$D$5:$D$999,MATCH(C1070,04_Area_Stats!$A$5:$A$999,0)),"")</f>
      </c>
      <c r="H1070">
        <f>IFERROR(ROUND(D1070*(03_Assumptions!$B$7+03_Assumptions!$B$8),0),"")</f>
      </c>
      <c r="I1070">
        <f>IFERROR(ROUND(E1070*G1070*03_Assumptions!$B$38-D1070-H1070,0),"")</f>
      </c>
      <c r="J1070"/>
      <c r="K1070">
        <f>IFERROR(D1070+H1070+IF(J1070="",MAX(I1070,0),J1070),"")</f>
      </c>
      <c r="L1070">
        <f>IFERROR(K1070/E1070,"")</f>
      </c>
      <c r="M1070">
        <f>IFERROR(ROUND(E1070*G1070-K1070,0),"")</f>
      </c>
      <c r="N1070">
        <f>IFERROR(M1070/K1070,"")</f>
      </c>
      <c r="O1070"/>
      <c r="P1070"/>
      <c r="Q1070"/>
      <c r="R1070"/>
      <c r="S1070"/>
      <c r="T1070"/>
    </row>
    <row r="1071">
      <c r="A1071" t="inlineStr">
        <is>
          <t xml:space="preserve">MIL-542501967</t>
        </is>
      </c>
      <c r="B1071" t="inlineStr">
        <is>
          <t xml:space="preserve">Macarena - Av. Dr. Fedriani</t>
        </is>
      </c>
      <c r="C1071" t="inlineStr">
        <is>
          <t xml:space="preserve">Sevilla</t>
        </is>
      </c>
      <c r="D1071">
        <v>400</v>
      </c>
      <c r="E1071"/>
      <c r="F1071"/>
      <c r="G1071">
        <f>IFERROR(INDEX(04_Area_Stats!$D$5:$D$999,MATCH(C1071,04_Area_Stats!$A$5:$A$999,0)),"")</f>
      </c>
      <c r="H1071">
        <f>IFERROR(ROUND(D1071*(03_Assumptions!$B$7+03_Assumptions!$B$8),0),"")</f>
      </c>
      <c r="I1071">
        <f>IFERROR(ROUND(E1071*G1071*03_Assumptions!$B$38-D1071-H1071,0),"")</f>
      </c>
      <c r="J1071"/>
      <c r="K1071">
        <f>IFERROR(D1071+H1071+IF(J1071="",MAX(I1071,0),J1071),"")</f>
      </c>
      <c r="L1071">
        <f>IFERROR(K1071/E1071,"")</f>
      </c>
      <c r="M1071">
        <f>IFERROR(ROUND(E1071*G1071-K1071,0),"")</f>
      </c>
      <c r="N1071">
        <f>IFERROR(M1071/K1071,"")</f>
      </c>
      <c r="O1071"/>
      <c r="P1071"/>
      <c r="Q1071"/>
      <c r="R1071"/>
      <c r="S1071"/>
      <c r="T1071"/>
    </row>
    <row r="1072">
      <c r="A1072" t="inlineStr">
        <is>
          <t xml:space="preserve">MIL-611909037</t>
        </is>
      </c>
      <c r="B1072" t="inlineStr">
        <is>
          <t xml:space="preserve">Pardaleras - C. la Maya</t>
        </is>
      </c>
      <c r="C1072" t="inlineStr">
        <is>
          <t xml:space="preserve">Badajoz</t>
        </is>
      </c>
      <c r="D1072">
        <v>180</v>
      </c>
      <c r="E1072"/>
      <c r="F1072"/>
      <c r="G1072">
        <f>IFERROR(INDEX(04_Area_Stats!$D$5:$D$999,MATCH(C1072,04_Area_Stats!$A$5:$A$999,0)),"")</f>
      </c>
      <c r="H1072">
        <f>IFERROR(ROUND(D1072*(03_Assumptions!$B$7+03_Assumptions!$B$8),0),"")</f>
      </c>
      <c r="I1072">
        <f>IFERROR(ROUND(E1072*G1072*03_Assumptions!$B$38-D1072-H1072,0),"")</f>
      </c>
      <c r="J1072"/>
      <c r="K1072">
        <f>IFERROR(D1072+H1072+IF(J1072="",MAX(I1072,0),J1072),"")</f>
      </c>
      <c r="L1072">
        <f>IFERROR(K1072/E1072,"")</f>
      </c>
      <c r="M1072">
        <f>IFERROR(ROUND(E1072*G1072-K1072,0),"")</f>
      </c>
      <c r="N1072">
        <f>IFERROR(M1072/K1072,"")</f>
      </c>
      <c r="O1072"/>
      <c r="P1072"/>
      <c r="Q1072"/>
      <c r="R1072"/>
      <c r="S1072"/>
      <c r="T1072" t="inlineStr">
        <is>
          <t xml:space="preserve">Renovated</t>
        </is>
      </c>
    </row>
    <row r="1073">
      <c r="A1073" t="inlineStr">
        <is>
          <t xml:space="preserve">MIL-611605566</t>
        </is>
      </c>
      <c r="B1073" t="inlineStr">
        <is>
          <t xml:space="preserve">Macarena - C. Fray Serafín Madrid</t>
        </is>
      </c>
      <c r="C1073" t="inlineStr">
        <is>
          <t xml:space="preserve">Sevilla</t>
        </is>
      </c>
      <c r="D1073">
        <v>375</v>
      </c>
      <c r="E1073"/>
      <c r="F1073"/>
      <c r="G1073">
        <f>IFERROR(INDEX(04_Area_Stats!$D$5:$D$999,MATCH(C1073,04_Area_Stats!$A$5:$A$999,0)),"")</f>
      </c>
      <c r="H1073">
        <f>IFERROR(ROUND(D1073*(03_Assumptions!$B$7+03_Assumptions!$B$8),0),"")</f>
      </c>
      <c r="I1073">
        <f>IFERROR(ROUND(E1073*G1073*03_Assumptions!$B$38-D1073-H1073,0),"")</f>
      </c>
      <c r="J1073"/>
      <c r="K1073">
        <f>IFERROR(D1073+H1073+IF(J1073="",MAX(I1073,0),J1073),"")</f>
      </c>
      <c r="L1073">
        <f>IFERROR(K1073/E1073,"")</f>
      </c>
      <c r="M1073">
        <f>IFERROR(ROUND(E1073*G1073-K1073,0),"")</f>
      </c>
      <c r="N1073">
        <f>IFERROR(M1073/K1073,"")</f>
      </c>
      <c r="O1073"/>
      <c r="P1073"/>
      <c r="Q1073"/>
      <c r="R1073"/>
      <c r="S1073" t="inlineStr">
        <is>
          <t xml:space="preserve">Y</t>
        </is>
      </c>
      <c r="T1073"/>
    </row>
    <row r="1074">
      <c r="A1074" t="inlineStr">
        <is>
          <t xml:space="preserve">MIL-606531571</t>
        </is>
      </c>
      <c r="B1074" t="inlineStr">
        <is>
          <t xml:space="preserve">Madrid Capital</t>
        </is>
      </c>
      <c r="C1074" t="inlineStr">
        <is>
          <t xml:space="preserve">Madrid</t>
        </is>
      </c>
      <c r="D1074">
        <v>600</v>
      </c>
      <c r="E1074"/>
      <c r="F1074"/>
      <c r="G1074">
        <f>IFERROR(INDEX(04_Area_Stats!$D$5:$D$999,MATCH(C1074,04_Area_Stats!$A$5:$A$999,0)),"")</f>
      </c>
      <c r="H1074">
        <f>IFERROR(ROUND(D1074*(03_Assumptions!$B$7+03_Assumptions!$B$8),0),"")</f>
      </c>
      <c r="I1074">
        <f>IFERROR(ROUND(E1074*G1074*03_Assumptions!$B$38-D1074-H1074,0),"")</f>
      </c>
      <c r="J1074"/>
      <c r="K1074">
        <f>IFERROR(D1074+H1074+IF(J1074="",MAX(I1074,0),J1074),"")</f>
      </c>
      <c r="L1074">
        <f>IFERROR(K1074/E1074,"")</f>
      </c>
      <c r="M1074">
        <f>IFERROR(ROUND(E1074*G1074-K1074,0),"")</f>
      </c>
      <c r="N1074">
        <f>IFERROR(M1074/K1074,"")</f>
      </c>
      <c r="O1074"/>
      <c r="P1074"/>
      <c r="Q1074"/>
      <c r="R1074" t="inlineStr">
        <is>
          <t xml:space="preserve">5</t>
        </is>
      </c>
      <c r="S1074" t="inlineStr">
        <is>
          <t xml:space="preserve">Y</t>
        </is>
      </c>
      <c r="T1074" t="inlineStr">
        <is>
          <t xml:space="preserve">Good</t>
        </is>
      </c>
    </row>
    <row r="1075">
      <c r="A1075" t="inlineStr">
        <is>
          <t xml:space="preserve">MIL-611399242</t>
        </is>
      </c>
      <c r="B1075" t="inlineStr">
        <is>
          <t xml:space="preserve">Bami - C. Rafael Salgado</t>
        </is>
      </c>
      <c r="C1075" t="inlineStr">
        <is>
          <t xml:space="preserve">Sevilla</t>
        </is>
      </c>
      <c r="D1075">
        <v>170</v>
      </c>
      <c r="E1075"/>
      <c r="F1075"/>
      <c r="G1075">
        <f>IFERROR(INDEX(04_Area_Stats!$D$5:$D$999,MATCH(C1075,04_Area_Stats!$A$5:$A$999,0)),"")</f>
      </c>
      <c r="H1075">
        <f>IFERROR(ROUND(D1075*(03_Assumptions!$B$7+03_Assumptions!$B$8),0),"")</f>
      </c>
      <c r="I1075">
        <f>IFERROR(ROUND(E1075*G1075*03_Assumptions!$B$38-D1075-H1075,0),"")</f>
      </c>
      <c r="J1075"/>
      <c r="K1075">
        <f>IFERROR(D1075+H1075+IF(J1075="",MAX(I1075,0),J1075),"")</f>
      </c>
      <c r="L1075">
        <f>IFERROR(K1075/E1075,"")</f>
      </c>
      <c r="M1075">
        <f>IFERROR(ROUND(E1075*G1075-K1075,0),"")</f>
      </c>
      <c r="N1075">
        <f>IFERROR(M1075/K1075,"")</f>
      </c>
      <c r="O1075"/>
      <c r="P1075"/>
      <c r="Q1075"/>
      <c r="R1075"/>
      <c r="S1075"/>
      <c r="T1075" t="inlineStr">
        <is>
          <t xml:space="preserve">Good</t>
        </is>
      </c>
    </row>
    <row r="1076">
      <c r="A1076" t="inlineStr">
        <is>
          <t xml:space="preserve">MIL-609401789</t>
        </is>
      </c>
      <c r="B1076" t="inlineStr">
        <is>
          <t xml:space="preserve">Camino Ronda - Cam. de Ronda</t>
        </is>
      </c>
      <c r="C1076" t="inlineStr">
        <is>
          <t xml:space="preserve">Granada</t>
        </is>
      </c>
      <c r="D1076">
        <v>330</v>
      </c>
      <c r="E1076"/>
      <c r="F1076"/>
      <c r="G1076">
        <f>IFERROR(INDEX(04_Area_Stats!$D$5:$D$999,MATCH(C1076,04_Area_Stats!$A$5:$A$999,0)),"")</f>
      </c>
      <c r="H1076">
        <f>IFERROR(ROUND(D1076*(03_Assumptions!$B$7+03_Assumptions!$B$8),0),"")</f>
      </c>
      <c r="I1076">
        <f>IFERROR(ROUND(E1076*G1076*03_Assumptions!$B$38-D1076-H1076,0),"")</f>
      </c>
      <c r="J1076"/>
      <c r="K1076">
        <f>IFERROR(D1076+H1076+IF(J1076="",MAX(I1076,0),J1076),"")</f>
      </c>
      <c r="L1076">
        <f>IFERROR(K1076/E1076,"")</f>
      </c>
      <c r="M1076">
        <f>IFERROR(ROUND(E1076*G1076-K1076,0),"")</f>
      </c>
      <c r="N1076">
        <f>IFERROR(M1076/K1076,"")</f>
      </c>
      <c r="O1076"/>
      <c r="P1076"/>
      <c r="Q1076"/>
      <c r="R1076"/>
      <c r="S1076"/>
      <c r="T1076" t="inlineStr">
        <is>
          <t xml:space="preserve">Renovated</t>
        </is>
      </c>
    </row>
    <row r="1077">
      <c r="A1077" t="inlineStr">
        <is>
          <t xml:space="preserve">MIL-562742492</t>
        </is>
      </c>
      <c r="B1077" t="inlineStr">
        <is>
          <t xml:space="preserve">Valencia Capital</t>
        </is>
      </c>
      <c r="C1077" t="inlineStr">
        <is>
          <t xml:space="preserve">Valencia</t>
        </is>
      </c>
      <c r="D1077">
        <v>600</v>
      </c>
      <c r="E1077"/>
      <c r="F1077"/>
      <c r="G1077">
        <f>IFERROR(INDEX(04_Area_Stats!$D$5:$D$999,MATCH(C1077,04_Area_Stats!$A$5:$A$999,0)),"")</f>
      </c>
      <c r="H1077">
        <f>IFERROR(ROUND(D1077*(03_Assumptions!$B$7+03_Assumptions!$B$8),0),"")</f>
      </c>
      <c r="I1077">
        <f>IFERROR(ROUND(E1077*G1077*03_Assumptions!$B$38-D1077-H1077,0),"")</f>
      </c>
      <c r="J1077"/>
      <c r="K1077">
        <f>IFERROR(D1077+H1077+IF(J1077="",MAX(I1077,0),J1077),"")</f>
      </c>
      <c r="L1077">
        <f>IFERROR(K1077/E1077,"")</f>
      </c>
      <c r="M1077">
        <f>IFERROR(ROUND(E1077*G1077-K1077,0),"")</f>
      </c>
      <c r="N1077">
        <f>IFERROR(M1077/K1077,"")</f>
      </c>
      <c r="O1077"/>
      <c r="P1077"/>
      <c r="Q1077"/>
      <c r="R1077"/>
      <c r="S1077"/>
      <c r="T1077" t="inlineStr">
        <is>
          <t xml:space="preserve">Good</t>
        </is>
      </c>
    </row>
    <row r="1078">
      <c r="A1078" t="inlineStr">
        <is>
          <t xml:space="preserve">MIL-601973430</t>
        </is>
      </c>
      <c r="B1078" t="inlineStr">
        <is>
          <t xml:space="preserve">SE ALQUILA HABITACION EN PISO COMPT - T</t>
        </is>
      </c>
      <c r="C1078" t="inlineStr">
        <is>
          <t xml:space="preserve">Merida</t>
        </is>
      </c>
      <c r="D1078">
        <v>300</v>
      </c>
      <c r="E1078"/>
      <c r="F1078"/>
      <c r="G1078">
        <f>IFERROR(INDEX(04_Area_Stats!$D$5:$D$999,MATCH(C1078,04_Area_Stats!$A$5:$A$999,0)),"")</f>
      </c>
      <c r="H1078">
        <f>IFERROR(ROUND(D1078*(03_Assumptions!$B$7+03_Assumptions!$B$8),0),"")</f>
      </c>
      <c r="I1078">
        <f>IFERROR(ROUND(E1078*G1078*03_Assumptions!$B$38-D1078-H1078,0),"")</f>
      </c>
      <c r="J1078"/>
      <c r="K1078">
        <f>IFERROR(D1078+H1078+IF(J1078="",MAX(I1078,0),J1078),"")</f>
      </c>
      <c r="L1078">
        <f>IFERROR(K1078/E1078,"")</f>
      </c>
      <c r="M1078">
        <f>IFERROR(ROUND(E1078*G1078-K1078,0),"")</f>
      </c>
      <c r="N1078">
        <f>IFERROR(M1078/K1078,"")</f>
      </c>
      <c r="O1078"/>
      <c r="P1078"/>
      <c r="Q1078"/>
      <c r="R1078"/>
      <c r="S1078"/>
      <c r="T1078" t="inlineStr">
        <is>
          <t xml:space="preserve">Good</t>
        </is>
      </c>
    </row>
    <row r="1079">
      <c r="A1079" t="inlineStr">
        <is>
          <t xml:space="preserve">MIL-574173784</t>
        </is>
      </c>
      <c r="B1079" t="inlineStr">
        <is>
          <t xml:space="preserve">Corte Ingles - Rda. del Pilar</t>
        </is>
      </c>
      <c r="C1079" t="inlineStr">
        <is>
          <t xml:space="preserve">Badajoz</t>
        </is>
      </c>
      <c r="D1079">
        <v>270</v>
      </c>
      <c r="E1079"/>
      <c r="F1079"/>
      <c r="G1079">
        <f>IFERROR(INDEX(04_Area_Stats!$D$5:$D$999,MATCH(C1079,04_Area_Stats!$A$5:$A$999,0)),"")</f>
      </c>
      <c r="H1079">
        <f>IFERROR(ROUND(D1079*(03_Assumptions!$B$7+03_Assumptions!$B$8),0),"")</f>
      </c>
      <c r="I1079">
        <f>IFERROR(ROUND(E1079*G1079*03_Assumptions!$B$38-D1079-H1079,0),"")</f>
      </c>
      <c r="J1079"/>
      <c r="K1079">
        <f>IFERROR(D1079+H1079+IF(J1079="",MAX(I1079,0),J1079),"")</f>
      </c>
      <c r="L1079">
        <f>IFERROR(K1079/E1079,"")</f>
      </c>
      <c r="M1079">
        <f>IFERROR(ROUND(E1079*G1079-K1079,0),"")</f>
      </c>
      <c r="N1079">
        <f>IFERROR(M1079/K1079,"")</f>
      </c>
      <c r="O1079"/>
      <c r="P1079"/>
      <c r="Q1079"/>
      <c r="R1079"/>
      <c r="S1079"/>
      <c r="T1079"/>
    </row>
    <row r="1080">
      <c r="A1080" t="inlineStr">
        <is>
          <t xml:space="preserve">MIL-606989256</t>
        </is>
      </c>
      <c r="B1080" t="inlineStr">
        <is>
          <t xml:space="preserve">Madrid Capital</t>
        </is>
      </c>
      <c r="C1080" t="inlineStr">
        <is>
          <t xml:space="preserve">Madrid</t>
        </is>
      </c>
      <c r="D1080">
        <v>990</v>
      </c>
      <c r="E1080"/>
      <c r="F1080"/>
      <c r="G1080">
        <f>IFERROR(INDEX(04_Area_Stats!$D$5:$D$999,MATCH(C1080,04_Area_Stats!$A$5:$A$999,0)),"")</f>
      </c>
      <c r="H1080">
        <f>IFERROR(ROUND(D1080*(03_Assumptions!$B$7+03_Assumptions!$B$8),0),"")</f>
      </c>
      <c r="I1080">
        <f>IFERROR(ROUND(E1080*G1080*03_Assumptions!$B$38-D1080-H1080,0),"")</f>
      </c>
      <c r="J1080"/>
      <c r="K1080">
        <f>IFERROR(D1080+H1080+IF(J1080="",MAX(I1080,0),J1080),"")</f>
      </c>
      <c r="L1080">
        <f>IFERROR(K1080/E1080,"")</f>
      </c>
      <c r="M1080">
        <f>IFERROR(ROUND(E1080*G1080-K1080,0),"")</f>
      </c>
      <c r="N1080">
        <f>IFERROR(M1080/K1080,"")</f>
      </c>
      <c r="O1080"/>
      <c r="P1080"/>
      <c r="Q1080"/>
      <c r="R1080"/>
      <c r="S1080"/>
      <c r="T1080" t="inlineStr">
        <is>
          <t xml:space="preserve">Good</t>
        </is>
      </c>
    </row>
    <row r="1081">
      <c r="A1081" t="inlineStr">
        <is>
          <t xml:space="preserve">MIL-611617760</t>
        </is>
      </c>
      <c r="B1081" t="inlineStr">
        <is>
          <t xml:space="preserve">Barrio de las canteras  - Av. Libertad</t>
        </is>
      </c>
      <c r="C1081" t="inlineStr">
        <is>
          <t xml:space="preserve">Ubeda</t>
        </is>
      </c>
      <c r="D1081">
        <v>150</v>
      </c>
      <c r="E1081"/>
      <c r="F1081"/>
      <c r="G1081">
        <f>IFERROR(INDEX(04_Area_Stats!$D$5:$D$999,MATCH(C1081,04_Area_Stats!$A$5:$A$999,0)),"")</f>
      </c>
      <c r="H1081">
        <f>IFERROR(ROUND(D1081*(03_Assumptions!$B$7+03_Assumptions!$B$8),0),"")</f>
      </c>
      <c r="I1081">
        <f>IFERROR(ROUND(E1081*G1081*03_Assumptions!$B$38-D1081-H1081,0),"")</f>
      </c>
      <c r="J1081"/>
      <c r="K1081">
        <f>IFERROR(D1081+H1081+IF(J1081="",MAX(I1081,0),J1081),"")</f>
      </c>
      <c r="L1081">
        <f>IFERROR(K1081/E1081,"")</f>
      </c>
      <c r="M1081">
        <f>IFERROR(ROUND(E1081*G1081-K1081,0),"")</f>
      </c>
      <c r="N1081">
        <f>IFERROR(M1081/K1081,"")</f>
      </c>
      <c r="O1081"/>
      <c r="P1081"/>
      <c r="Q1081"/>
      <c r="R1081"/>
      <c r="S1081"/>
      <c r="T1081"/>
    </row>
    <row r="1082">
      <c r="A1082" t="inlineStr">
        <is>
          <t xml:space="preserve">MIL-606853302</t>
        </is>
      </c>
      <c r="B1082" t="inlineStr">
        <is>
          <t xml:space="preserve">Busco habitación zona Benimaclet/Alboray</t>
        </is>
      </c>
      <c r="C1082" t="inlineStr">
        <is>
          <t xml:space="preserve">Valencia</t>
        </is>
      </c>
      <c r="D1082">
        <v>275</v>
      </c>
      <c r="E1082"/>
      <c r="F1082"/>
      <c r="G1082">
        <f>IFERROR(INDEX(04_Area_Stats!$D$5:$D$999,MATCH(C1082,04_Area_Stats!$A$5:$A$999,0)),"")</f>
      </c>
      <c r="H1082">
        <f>IFERROR(ROUND(D1082*(03_Assumptions!$B$7+03_Assumptions!$B$8),0),"")</f>
      </c>
      <c r="I1082">
        <f>IFERROR(ROUND(E1082*G1082*03_Assumptions!$B$38-D1082-H1082,0),"")</f>
      </c>
      <c r="J1082"/>
      <c r="K1082">
        <f>IFERROR(D1082+H1082+IF(J1082="",MAX(I1082,0),J1082),"")</f>
      </c>
      <c r="L1082">
        <f>IFERROR(K1082/E1082,"")</f>
      </c>
      <c r="M1082">
        <f>IFERROR(ROUND(E1082*G1082-K1082,0),"")</f>
      </c>
      <c r="N1082">
        <f>IFERROR(M1082/K1082,"")</f>
      </c>
      <c r="O1082"/>
      <c r="P1082"/>
      <c r="Q1082"/>
      <c r="R1082"/>
      <c r="S1082"/>
      <c r="T1082"/>
    </row>
    <row r="1083">
      <c r="A1083" t="inlineStr">
        <is>
          <t xml:space="preserve">MIL-609676140</t>
        </is>
      </c>
      <c r="B1083" t="inlineStr">
        <is>
          <t xml:space="preserve">Vinaroz</t>
        </is>
      </c>
      <c r="C1083" t="inlineStr">
        <is>
          <t xml:space="preserve">Vinarós</t>
        </is>
      </c>
      <c r="D1083">
        <v>250</v>
      </c>
      <c r="E1083"/>
      <c r="F1083"/>
      <c r="G1083">
        <f>IFERROR(INDEX(04_Area_Stats!$D$5:$D$999,MATCH(C1083,04_Area_Stats!$A$5:$A$999,0)),"")</f>
      </c>
      <c r="H1083">
        <f>IFERROR(ROUND(D1083*(03_Assumptions!$B$7+03_Assumptions!$B$8),0),"")</f>
      </c>
      <c r="I1083">
        <f>IFERROR(ROUND(E1083*G1083*03_Assumptions!$B$38-D1083-H1083,0),"")</f>
      </c>
      <c r="J1083"/>
      <c r="K1083">
        <f>IFERROR(D1083+H1083+IF(J1083="",MAX(I1083,0),J1083),"")</f>
      </c>
      <c r="L1083">
        <f>IFERROR(K1083/E1083,"")</f>
      </c>
      <c r="M1083">
        <f>IFERROR(ROUND(E1083*G1083-K1083,0),"")</f>
      </c>
      <c r="N1083">
        <f>IFERROR(M1083/K1083,"")</f>
      </c>
      <c r="O1083"/>
      <c r="P1083"/>
      <c r="Q1083"/>
      <c r="R1083"/>
      <c r="S1083"/>
      <c r="T1083"/>
    </row>
    <row r="1084">
      <c r="A1084" t="inlineStr">
        <is>
          <t xml:space="preserve">MIL-606989255</t>
        </is>
      </c>
      <c r="B1084" t="inlineStr">
        <is>
          <t xml:space="preserve">Madrid Capital</t>
        </is>
      </c>
      <c r="C1084" t="inlineStr">
        <is>
          <t xml:space="preserve">Madrid</t>
        </is>
      </c>
      <c r="D1084">
        <v>990</v>
      </c>
      <c r="E1084"/>
      <c r="F1084"/>
      <c r="G1084">
        <f>IFERROR(INDEX(04_Area_Stats!$D$5:$D$999,MATCH(C1084,04_Area_Stats!$A$5:$A$999,0)),"")</f>
      </c>
      <c r="H1084">
        <f>IFERROR(ROUND(D1084*(03_Assumptions!$B$7+03_Assumptions!$B$8),0),"")</f>
      </c>
      <c r="I1084">
        <f>IFERROR(ROUND(E1084*G1084*03_Assumptions!$B$38-D1084-H1084,0),"")</f>
      </c>
      <c r="J1084"/>
      <c r="K1084">
        <f>IFERROR(D1084+H1084+IF(J1084="",MAX(I1084,0),J1084),"")</f>
      </c>
      <c r="L1084">
        <f>IFERROR(K1084/E1084,"")</f>
      </c>
      <c r="M1084">
        <f>IFERROR(ROUND(E1084*G1084-K1084,0),"")</f>
      </c>
      <c r="N1084">
        <f>IFERROR(M1084/K1084,"")</f>
      </c>
      <c r="O1084"/>
      <c r="P1084"/>
      <c r="Q1084"/>
      <c r="R1084"/>
      <c r="S1084"/>
      <c r="T1084" t="inlineStr">
        <is>
          <t xml:space="preserve">Good</t>
        </is>
      </c>
    </row>
    <row r="1085">
      <c r="A1085" t="inlineStr">
        <is>
          <t xml:space="preserve">MIL-611563954</t>
        </is>
      </c>
      <c r="B1085" t="inlineStr">
        <is>
          <t xml:space="preserve">Buscamos compañero de piso Plasencia.</t>
        </is>
      </c>
      <c r="C1085" t="inlineStr">
        <is>
          <t xml:space="preserve">Plasencia</t>
        </is>
      </c>
      <c r="D1085">
        <v>0</v>
      </c>
      <c r="E1085"/>
      <c r="F1085"/>
      <c r="G1085">
        <f>IFERROR(INDEX(04_Area_Stats!$D$5:$D$999,MATCH(C1085,04_Area_Stats!$A$5:$A$999,0)),"")</f>
      </c>
      <c r="H1085">
        <f>IFERROR(ROUND(D1085*(03_Assumptions!$B$7+03_Assumptions!$B$8),0),"")</f>
      </c>
      <c r="I1085">
        <f>IFERROR(ROUND(E1085*G1085*03_Assumptions!$B$38-D1085-H1085,0),"")</f>
      </c>
      <c r="J1085"/>
      <c r="K1085">
        <f>IFERROR(D1085+H1085+IF(J1085="",MAX(I1085,0),J1085),"")</f>
      </c>
      <c r="L1085">
        <f>IFERROR(K1085/E1085,"")</f>
      </c>
      <c r="M1085">
        <f>IFERROR(ROUND(E1085*G1085-K1085,0),"")</f>
      </c>
      <c r="N1085">
        <f>IFERROR(M1085/K1085,"")</f>
      </c>
      <c r="O1085"/>
      <c r="P1085"/>
      <c r="Q1085"/>
      <c r="R1085"/>
      <c r="S1085"/>
      <c r="T1085"/>
    </row>
    <row r="1086">
      <c r="A1086" t="inlineStr">
        <is>
          <t xml:space="preserve">MIL-606522691</t>
        </is>
      </c>
      <c r="B1086" t="inlineStr">
        <is>
          <t xml:space="preserve">Madrid Capital</t>
        </is>
      </c>
      <c r="C1086" t="inlineStr">
        <is>
          <t xml:space="preserve">Madrid</t>
        </is>
      </c>
      <c r="D1086">
        <v>740</v>
      </c>
      <c r="E1086"/>
      <c r="F1086"/>
      <c r="G1086">
        <f>IFERROR(INDEX(04_Area_Stats!$D$5:$D$999,MATCH(C1086,04_Area_Stats!$A$5:$A$999,0)),"")</f>
      </c>
      <c r="H1086">
        <f>IFERROR(ROUND(D1086*(03_Assumptions!$B$7+03_Assumptions!$B$8),0),"")</f>
      </c>
      <c r="I1086">
        <f>IFERROR(ROUND(E1086*G1086*03_Assumptions!$B$38-D1086-H1086,0),"")</f>
      </c>
      <c r="J1086"/>
      <c r="K1086">
        <f>IFERROR(D1086+H1086+IF(J1086="",MAX(I1086,0),J1086),"")</f>
      </c>
      <c r="L1086">
        <f>IFERROR(K1086/E1086,"")</f>
      </c>
      <c r="M1086">
        <f>IFERROR(ROUND(E1086*G1086-K1086,0),"")</f>
      </c>
      <c r="N1086">
        <f>IFERROR(M1086/K1086,"")</f>
      </c>
      <c r="O1086"/>
      <c r="P1086"/>
      <c r="Q1086"/>
      <c r="R1086"/>
      <c r="S1086"/>
      <c r="T1086"/>
    </row>
    <row r="1087">
      <c r="A1087" t="inlineStr">
        <is>
          <t xml:space="preserve">MIL-515563688</t>
        </is>
      </c>
      <c r="B1087" t="inlineStr">
        <is>
          <t xml:space="preserve">Granada Capital</t>
        </is>
      </c>
      <c r="C1087" t="inlineStr">
        <is>
          <t xml:space="preserve">Granada</t>
        </is>
      </c>
      <c r="D1087">
        <v>260</v>
      </c>
      <c r="E1087"/>
      <c r="F1087"/>
      <c r="G1087">
        <f>IFERROR(INDEX(04_Area_Stats!$D$5:$D$999,MATCH(C1087,04_Area_Stats!$A$5:$A$999,0)),"")</f>
      </c>
      <c r="H1087">
        <f>IFERROR(ROUND(D1087*(03_Assumptions!$B$7+03_Assumptions!$B$8),0),"")</f>
      </c>
      <c r="I1087">
        <f>IFERROR(ROUND(E1087*G1087*03_Assumptions!$B$38-D1087-H1087,0),"")</f>
      </c>
      <c r="J1087"/>
      <c r="K1087">
        <f>IFERROR(D1087+H1087+IF(J1087="",MAX(I1087,0),J1087),"")</f>
      </c>
      <c r="L1087">
        <f>IFERROR(K1087/E1087,"")</f>
      </c>
      <c r="M1087">
        <f>IFERROR(ROUND(E1087*G1087-K1087,0),"")</f>
      </c>
      <c r="N1087">
        <f>IFERROR(M1087/K1087,"")</f>
      </c>
      <c r="O1087"/>
      <c r="P1087"/>
      <c r="Q1087"/>
      <c r="R1087"/>
      <c r="S1087"/>
      <c r="T1087" t="inlineStr">
        <is>
          <t xml:space="preserve">New build</t>
        </is>
      </c>
    </row>
    <row r="1088">
      <c r="A1088" t="inlineStr">
        <is>
          <t xml:space="preserve">MIL-606442510</t>
        </is>
      </c>
      <c r="B1088" t="inlineStr">
        <is>
          <t xml:space="preserve">Granada Capital</t>
        </is>
      </c>
      <c r="C1088" t="inlineStr">
        <is>
          <t xml:space="preserve">Granada</t>
        </is>
      </c>
      <c r="D1088">
        <v>350</v>
      </c>
      <c r="E1088"/>
      <c r="F1088"/>
      <c r="G1088">
        <f>IFERROR(INDEX(04_Area_Stats!$D$5:$D$999,MATCH(C1088,04_Area_Stats!$A$5:$A$999,0)),"")</f>
      </c>
      <c r="H1088">
        <f>IFERROR(ROUND(D1088*(03_Assumptions!$B$7+03_Assumptions!$B$8),0),"")</f>
      </c>
      <c r="I1088">
        <f>IFERROR(ROUND(E1088*G1088*03_Assumptions!$B$38-D1088-H1088,0),"")</f>
      </c>
      <c r="J1088"/>
      <c r="K1088">
        <f>IFERROR(D1088+H1088+IF(J1088="",MAX(I1088,0),J1088),"")</f>
      </c>
      <c r="L1088">
        <f>IFERROR(K1088/E1088,"")</f>
      </c>
      <c r="M1088">
        <f>IFERROR(ROUND(E1088*G1088-K1088,0),"")</f>
      </c>
      <c r="N1088">
        <f>IFERROR(M1088/K1088,"")</f>
      </c>
      <c r="O1088"/>
      <c r="P1088"/>
      <c r="Q1088"/>
      <c r="R1088" t="inlineStr">
        <is>
          <t xml:space="preserve">3</t>
        </is>
      </c>
      <c r="S1088"/>
      <c r="T1088"/>
    </row>
    <row r="1089">
      <c r="A1089" t="inlineStr">
        <is>
          <t xml:space="preserve">MIL-606537663</t>
        </is>
      </c>
      <c r="B1089" t="inlineStr">
        <is>
          <t xml:space="preserve">Barcelona Capital</t>
        </is>
      </c>
      <c r="C1089" t="inlineStr">
        <is>
          <t xml:space="preserve">Barcelona</t>
        </is>
      </c>
      <c r="D1089">
        <v>900</v>
      </c>
      <c r="E1089"/>
      <c r="F1089"/>
      <c r="G1089">
        <f>IFERROR(INDEX(04_Area_Stats!$D$5:$D$999,MATCH(C1089,04_Area_Stats!$A$5:$A$999,0)),"")</f>
      </c>
      <c r="H1089">
        <f>IFERROR(ROUND(D1089*(03_Assumptions!$B$7+03_Assumptions!$B$8),0),"")</f>
      </c>
      <c r="I1089">
        <f>IFERROR(ROUND(E1089*G1089*03_Assumptions!$B$38-D1089-H1089,0),"")</f>
      </c>
      <c r="J1089"/>
      <c r="K1089">
        <f>IFERROR(D1089+H1089+IF(J1089="",MAX(I1089,0),J1089),"")</f>
      </c>
      <c r="L1089">
        <f>IFERROR(K1089/E1089,"")</f>
      </c>
      <c r="M1089">
        <f>IFERROR(ROUND(E1089*G1089-K1089,0),"")</f>
      </c>
      <c r="N1089">
        <f>IFERROR(M1089/K1089,"")</f>
      </c>
      <c r="O1089"/>
      <c r="P1089"/>
      <c r="Q1089"/>
      <c r="R1089"/>
      <c r="S1089"/>
      <c r="T1089"/>
    </row>
    <row r="1090">
      <c r="A1090" t="inlineStr">
        <is>
          <t xml:space="preserve">MIL-611621528</t>
        </is>
      </c>
      <c r="B1090" t="inlineStr">
        <is>
          <t xml:space="preserve">Venecia  - C. San Marcos</t>
        </is>
      </c>
      <c r="C1090" t="inlineStr">
        <is>
          <t xml:space="preserve">Alcalá de Henares</t>
        </is>
      </c>
      <c r="D1090">
        <v>550</v>
      </c>
      <c r="E1090"/>
      <c r="F1090"/>
      <c r="G1090">
        <f>IFERROR(INDEX(04_Area_Stats!$D$5:$D$999,MATCH(C1090,04_Area_Stats!$A$5:$A$999,0)),"")</f>
      </c>
      <c r="H1090">
        <f>IFERROR(ROUND(D1090*(03_Assumptions!$B$7+03_Assumptions!$B$8),0),"")</f>
      </c>
      <c r="I1090">
        <f>IFERROR(ROUND(E1090*G1090*03_Assumptions!$B$38-D1090-H1090,0),"")</f>
      </c>
      <c r="J1090"/>
      <c r="K1090">
        <f>IFERROR(D1090+H1090+IF(J1090="",MAX(I1090,0),J1090),"")</f>
      </c>
      <c r="L1090">
        <f>IFERROR(K1090/E1090,"")</f>
      </c>
      <c r="M1090">
        <f>IFERROR(ROUND(E1090*G1090-K1090,0),"")</f>
      </c>
      <c r="N1090">
        <f>IFERROR(M1090/K1090,"")</f>
      </c>
      <c r="O1090"/>
      <c r="P1090"/>
      <c r="Q1090"/>
      <c r="R1090"/>
      <c r="S1090"/>
      <c r="T1090" t="inlineStr">
        <is>
          <t xml:space="preserve">Renovated</t>
        </is>
      </c>
    </row>
    <row r="1091">
      <c r="A1091" t="inlineStr">
        <is>
          <t xml:space="preserve">MIL-574264960</t>
        </is>
      </c>
      <c r="B1091" t="inlineStr">
        <is>
          <t xml:space="preserve">Corte Ingles - C. de la Bomba</t>
        </is>
      </c>
      <c r="C1091" t="inlineStr">
        <is>
          <t xml:space="preserve">Badajoz</t>
        </is>
      </c>
      <c r="D1091">
        <v>225</v>
      </c>
      <c r="E1091"/>
      <c r="F1091"/>
      <c r="G1091">
        <f>IFERROR(INDEX(04_Area_Stats!$D$5:$D$999,MATCH(C1091,04_Area_Stats!$A$5:$A$999,0)),"")</f>
      </c>
      <c r="H1091">
        <f>IFERROR(ROUND(D1091*(03_Assumptions!$B$7+03_Assumptions!$B$8),0),"")</f>
      </c>
      <c r="I1091">
        <f>IFERROR(ROUND(E1091*G1091*03_Assumptions!$B$38-D1091-H1091,0),"")</f>
      </c>
      <c r="J1091"/>
      <c r="K1091">
        <f>IFERROR(D1091+H1091+IF(J1091="",MAX(I1091,0),J1091),"")</f>
      </c>
      <c r="L1091">
        <f>IFERROR(K1091/E1091,"")</f>
      </c>
      <c r="M1091">
        <f>IFERROR(ROUND(E1091*G1091-K1091,0),"")</f>
      </c>
      <c r="N1091">
        <f>IFERROR(M1091/K1091,"")</f>
      </c>
      <c r="O1091"/>
      <c r="P1091"/>
      <c r="Q1091"/>
      <c r="R1091"/>
      <c r="S1091"/>
      <c r="T1091" t="inlineStr">
        <is>
          <t xml:space="preserve">Good</t>
        </is>
      </c>
    </row>
    <row r="1092">
      <c r="A1092" t="inlineStr">
        <is>
          <t xml:space="preserve">MIL-546165598</t>
        </is>
      </c>
      <c r="B1092" t="inlineStr">
        <is>
          <t xml:space="preserve">INSTITUTOS  - C. Sevilla</t>
        </is>
      </c>
      <c r="C1092" t="inlineStr">
        <is>
          <t xml:space="preserve">Ronda</t>
        </is>
      </c>
      <c r="D1092">
        <v>180</v>
      </c>
      <c r="E1092"/>
      <c r="F1092"/>
      <c r="G1092">
        <f>IFERROR(INDEX(04_Area_Stats!$D$5:$D$999,MATCH(C1092,04_Area_Stats!$A$5:$A$999,0)),"")</f>
      </c>
      <c r="H1092">
        <f>IFERROR(ROUND(D1092*(03_Assumptions!$B$7+03_Assumptions!$B$8),0),"")</f>
      </c>
      <c r="I1092">
        <f>IFERROR(ROUND(E1092*G1092*03_Assumptions!$B$38-D1092-H1092,0),"")</f>
      </c>
      <c r="J1092"/>
      <c r="K1092">
        <f>IFERROR(D1092+H1092+IF(J1092="",MAX(I1092,0),J1092),"")</f>
      </c>
      <c r="L1092">
        <f>IFERROR(K1092/E1092,"")</f>
      </c>
      <c r="M1092">
        <f>IFERROR(ROUND(E1092*G1092-K1092,0),"")</f>
      </c>
      <c r="N1092">
        <f>IFERROR(M1092/K1092,"")</f>
      </c>
      <c r="O1092"/>
      <c r="P1092"/>
      <c r="Q1092"/>
      <c r="R1092"/>
      <c r="S1092"/>
      <c r="T1092"/>
    </row>
    <row r="1093">
      <c r="A1093" t="inlineStr">
        <is>
          <t xml:space="preserve">MIL-606513029</t>
        </is>
      </c>
      <c r="B1093" t="inlineStr">
        <is>
          <t xml:space="preserve">Jardines Guadiana - C. Antonio de Nebri</t>
        </is>
      </c>
      <c r="C1093" t="inlineStr">
        <is>
          <t xml:space="preserve">Badajoz</t>
        </is>
      </c>
      <c r="D1093">
        <v>200</v>
      </c>
      <c r="E1093"/>
      <c r="F1093"/>
      <c r="G1093">
        <f>IFERROR(INDEX(04_Area_Stats!$D$5:$D$999,MATCH(C1093,04_Area_Stats!$A$5:$A$999,0)),"")</f>
      </c>
      <c r="H1093">
        <f>IFERROR(ROUND(D1093*(03_Assumptions!$B$7+03_Assumptions!$B$8),0),"")</f>
      </c>
      <c r="I1093">
        <f>IFERROR(ROUND(E1093*G1093*03_Assumptions!$B$38-D1093-H1093,0),"")</f>
      </c>
      <c r="J1093"/>
      <c r="K1093">
        <f>IFERROR(D1093+H1093+IF(J1093="",MAX(I1093,0),J1093),"")</f>
      </c>
      <c r="L1093">
        <f>IFERROR(K1093/E1093,"")</f>
      </c>
      <c r="M1093">
        <f>IFERROR(ROUND(E1093*G1093-K1093,0),"")</f>
      </c>
      <c r="N1093">
        <f>IFERROR(M1093/K1093,"")</f>
      </c>
      <c r="O1093"/>
      <c r="P1093"/>
      <c r="Q1093"/>
      <c r="R1093"/>
      <c r="S1093"/>
      <c r="T1093" t="inlineStr">
        <is>
          <t xml:space="preserve">Good</t>
        </is>
      </c>
    </row>
    <row r="1094">
      <c r="A1094" t="inlineStr">
        <is>
          <t xml:space="preserve">MIL-607771436</t>
        </is>
      </c>
      <c r="B1094" t="inlineStr">
        <is>
          <t xml:space="preserve">Gran Eje - C. Enrique Ponce</t>
        </is>
      </c>
      <c r="C1094" t="inlineStr">
        <is>
          <t xml:space="preserve">Jaén</t>
        </is>
      </c>
      <c r="D1094">
        <v>160</v>
      </c>
      <c r="E1094"/>
      <c r="F1094"/>
      <c r="G1094">
        <f>IFERROR(INDEX(04_Area_Stats!$D$5:$D$999,MATCH(C1094,04_Area_Stats!$A$5:$A$999,0)),"")</f>
      </c>
      <c r="H1094">
        <f>IFERROR(ROUND(D1094*(03_Assumptions!$B$7+03_Assumptions!$B$8),0),"")</f>
      </c>
      <c r="I1094">
        <f>IFERROR(ROUND(E1094*G1094*03_Assumptions!$B$38-D1094-H1094,0),"")</f>
      </c>
      <c r="J1094"/>
      <c r="K1094">
        <f>IFERROR(D1094+H1094+IF(J1094="",MAX(I1094,0),J1094),"")</f>
      </c>
      <c r="L1094">
        <f>IFERROR(K1094/E1094,"")</f>
      </c>
      <c r="M1094">
        <f>IFERROR(ROUND(E1094*G1094-K1094,0),"")</f>
      </c>
      <c r="N1094">
        <f>IFERROR(M1094/K1094,"")</f>
      </c>
      <c r="O1094"/>
      <c r="P1094"/>
      <c r="Q1094"/>
      <c r="R1094" t="inlineStr">
        <is>
          <t xml:space="preserve">segundo</t>
        </is>
      </c>
      <c r="S1094" t="inlineStr">
        <is>
          <t xml:space="preserve">N</t>
        </is>
      </c>
      <c r="T1094"/>
    </row>
    <row r="1095">
      <c r="A1095" t="inlineStr">
        <is>
          <t xml:space="preserve">MIL-611826881</t>
        </is>
      </c>
      <c r="B1095" t="inlineStr">
        <is>
          <t xml:space="preserve">barrio</t>
        </is>
      </c>
      <c r="C1095" t="inlineStr">
        <is>
          <t xml:space="preserve">Torrelavega</t>
        </is>
      </c>
      <c r="D1095">
        <v>400</v>
      </c>
      <c r="E1095"/>
      <c r="F1095"/>
      <c r="G1095">
        <f>IFERROR(INDEX(04_Area_Stats!$D$5:$D$999,MATCH(C1095,04_Area_Stats!$A$5:$A$999,0)),"")</f>
      </c>
      <c r="H1095">
        <f>IFERROR(ROUND(D1095*(03_Assumptions!$B$7+03_Assumptions!$B$8),0),"")</f>
      </c>
      <c r="I1095">
        <f>IFERROR(ROUND(E1095*G1095*03_Assumptions!$B$38-D1095-H1095,0),"")</f>
      </c>
      <c r="J1095"/>
      <c r="K1095">
        <f>IFERROR(D1095+H1095+IF(J1095="",MAX(I1095,0),J1095),"")</f>
      </c>
      <c r="L1095">
        <f>IFERROR(K1095/E1095,"")</f>
      </c>
      <c r="M1095">
        <f>IFERROR(ROUND(E1095*G1095-K1095,0),"")</f>
      </c>
      <c r="N1095">
        <f>IFERROR(M1095/K1095,"")</f>
      </c>
      <c r="O1095"/>
      <c r="P1095"/>
      <c r="Q1095"/>
      <c r="R1095"/>
      <c r="S1095"/>
      <c r="T1095"/>
    </row>
    <row r="1096">
      <c r="A1096" t="inlineStr">
        <is>
          <t xml:space="preserve">MIL-611696592</t>
        </is>
      </c>
      <c r="B1096" t="inlineStr">
        <is>
          <t xml:space="preserve">Centro  - Pl. España</t>
        </is>
      </c>
      <c r="C1096" t="inlineStr">
        <is>
          <t xml:space="preserve">San Mateo de Gallego</t>
        </is>
      </c>
      <c r="D1096">
        <v>300</v>
      </c>
      <c r="E1096"/>
      <c r="F1096"/>
      <c r="G1096">
        <f>IFERROR(INDEX(04_Area_Stats!$D$5:$D$999,MATCH(C1096,04_Area_Stats!$A$5:$A$999,0)),"")</f>
      </c>
      <c r="H1096">
        <f>IFERROR(ROUND(D1096*(03_Assumptions!$B$7+03_Assumptions!$B$8),0),"")</f>
      </c>
      <c r="I1096">
        <f>IFERROR(ROUND(E1096*G1096*03_Assumptions!$B$38-D1096-H1096,0),"")</f>
      </c>
      <c r="J1096"/>
      <c r="K1096">
        <f>IFERROR(D1096+H1096+IF(J1096="",MAX(I1096,0),J1096),"")</f>
      </c>
      <c r="L1096">
        <f>IFERROR(K1096/E1096,"")</f>
      </c>
      <c r="M1096">
        <f>IFERROR(ROUND(E1096*G1096-K1096,0),"")</f>
      </c>
      <c r="N1096">
        <f>IFERROR(M1096/K1096,"")</f>
      </c>
      <c r="O1096"/>
      <c r="P1096"/>
      <c r="Q1096"/>
      <c r="R1096"/>
      <c r="S1096"/>
      <c r="T1096"/>
    </row>
    <row r="1097">
      <c r="A1097" t="inlineStr">
        <is>
          <t xml:space="preserve">MIL-612204652</t>
        </is>
      </c>
      <c r="B1097" t="inlineStr">
        <is>
          <t xml:space="preserve">Inferniño - Est. de Castela</t>
        </is>
      </c>
      <c r="C1097" t="inlineStr">
        <is>
          <t xml:space="preserve">Ferrol</t>
        </is>
      </c>
      <c r="D1097">
        <v>300</v>
      </c>
      <c r="E1097"/>
      <c r="F1097"/>
      <c r="G1097">
        <f>IFERROR(INDEX(04_Area_Stats!$D$5:$D$999,MATCH(C1097,04_Area_Stats!$A$5:$A$999,0)),"")</f>
      </c>
      <c r="H1097">
        <f>IFERROR(ROUND(D1097*(03_Assumptions!$B$7+03_Assumptions!$B$8),0),"")</f>
      </c>
      <c r="I1097">
        <f>IFERROR(ROUND(E1097*G1097*03_Assumptions!$B$38-D1097-H1097,0),"")</f>
      </c>
      <c r="J1097"/>
      <c r="K1097">
        <f>IFERROR(D1097+H1097+IF(J1097="",MAX(I1097,0),J1097),"")</f>
      </c>
      <c r="L1097">
        <f>IFERROR(K1097/E1097,"")</f>
      </c>
      <c r="M1097">
        <f>IFERROR(ROUND(E1097*G1097-K1097,0),"")</f>
      </c>
      <c r="N1097">
        <f>IFERROR(M1097/K1097,"")</f>
      </c>
      <c r="O1097"/>
      <c r="P1097"/>
      <c r="Q1097"/>
      <c r="R1097"/>
      <c r="S1097"/>
      <c r="T1097"/>
    </row>
    <row r="1098">
      <c r="A1098" t="inlineStr">
        <is>
          <t xml:space="preserve">MIL-612048693</t>
        </is>
      </c>
      <c r="B1098" t="inlineStr">
        <is>
          <t xml:space="preserve">Alcudia</t>
        </is>
      </c>
      <c r="C1098" t="inlineStr">
        <is>
          <t xml:space="preserve">Alcudia</t>
        </is>
      </c>
      <c r="D1098">
        <v>650</v>
      </c>
      <c r="E1098"/>
      <c r="F1098"/>
      <c r="G1098">
        <f>IFERROR(INDEX(04_Area_Stats!$D$5:$D$999,MATCH(C1098,04_Area_Stats!$A$5:$A$999,0)),"")</f>
      </c>
      <c r="H1098">
        <f>IFERROR(ROUND(D1098*(03_Assumptions!$B$7+03_Assumptions!$B$8),0),"")</f>
      </c>
      <c r="I1098">
        <f>IFERROR(ROUND(E1098*G1098*03_Assumptions!$B$38-D1098-H1098,0),"")</f>
      </c>
      <c r="J1098"/>
      <c r="K1098">
        <f>IFERROR(D1098+H1098+IF(J1098="",MAX(I1098,0),J1098),"")</f>
      </c>
      <c r="L1098">
        <f>IFERROR(K1098/E1098,"")</f>
      </c>
      <c r="M1098">
        <f>IFERROR(ROUND(E1098*G1098-K1098,0),"")</f>
      </c>
      <c r="N1098">
        <f>IFERROR(M1098/K1098,"")</f>
      </c>
      <c r="O1098"/>
      <c r="P1098"/>
      <c r="Q1098"/>
      <c r="R1098"/>
      <c r="S1098"/>
      <c r="T1098"/>
    </row>
    <row r="1099">
      <c r="A1099" t="inlineStr">
        <is>
          <t xml:space="preserve">MIL-604317243</t>
        </is>
      </c>
      <c r="B1099" t="inlineStr">
        <is>
          <t xml:space="preserve">Centro - Pl. del Pradillo</t>
        </is>
      </c>
      <c r="C1099" t="inlineStr">
        <is>
          <t xml:space="preserve">Móstoles</t>
        </is>
      </c>
      <c r="D1099">
        <v>450</v>
      </c>
      <c r="E1099"/>
      <c r="F1099"/>
      <c r="G1099">
        <f>IFERROR(INDEX(04_Area_Stats!$D$5:$D$999,MATCH(C1099,04_Area_Stats!$A$5:$A$999,0)),"")</f>
      </c>
      <c r="H1099">
        <f>IFERROR(ROUND(D1099*(03_Assumptions!$B$7+03_Assumptions!$B$8),0),"")</f>
      </c>
      <c r="I1099">
        <f>IFERROR(ROUND(E1099*G1099*03_Assumptions!$B$38-D1099-H1099,0),"")</f>
      </c>
      <c r="J1099"/>
      <c r="K1099">
        <f>IFERROR(D1099+H1099+IF(J1099="",MAX(I1099,0),J1099),"")</f>
      </c>
      <c r="L1099">
        <f>IFERROR(K1099/E1099,"")</f>
      </c>
      <c r="M1099">
        <f>IFERROR(ROUND(E1099*G1099-K1099,0),"")</f>
      </c>
      <c r="N1099">
        <f>IFERROR(M1099/K1099,"")</f>
      </c>
      <c r="O1099"/>
      <c r="P1099"/>
      <c r="Q1099"/>
      <c r="R1099"/>
      <c r="S1099"/>
      <c r="T1099" t="inlineStr">
        <is>
          <t xml:space="preserve">Renovated</t>
        </is>
      </c>
    </row>
    <row r="1100">
      <c r="A1100" t="inlineStr">
        <is>
          <t xml:space="preserve">MIL-453627166</t>
        </is>
      </c>
      <c r="B1100" t="inlineStr">
        <is>
          <t xml:space="preserve">Zaidin - C. Doña Rosita</t>
        </is>
      </c>
      <c r="C1100" t="inlineStr">
        <is>
          <t xml:space="preserve">Granada</t>
        </is>
      </c>
      <c r="D1100">
        <v>300</v>
      </c>
      <c r="E1100"/>
      <c r="F1100"/>
      <c r="G1100">
        <f>IFERROR(INDEX(04_Area_Stats!$D$5:$D$999,MATCH(C1100,04_Area_Stats!$A$5:$A$999,0)),"")</f>
      </c>
      <c r="H1100">
        <f>IFERROR(ROUND(D1100*(03_Assumptions!$B$7+03_Assumptions!$B$8),0),"")</f>
      </c>
      <c r="I1100">
        <f>IFERROR(ROUND(E1100*G1100*03_Assumptions!$B$38-D1100-H1100,0),"")</f>
      </c>
      <c r="J1100"/>
      <c r="K1100">
        <f>IFERROR(D1100+H1100+IF(J1100="",MAX(I1100,0),J1100),"")</f>
      </c>
      <c r="L1100">
        <f>IFERROR(K1100/E1100,"")</f>
      </c>
      <c r="M1100">
        <f>IFERROR(ROUND(E1100*G1100-K1100,0),"")</f>
      </c>
      <c r="N1100">
        <f>IFERROR(M1100/K1100,"")</f>
      </c>
      <c r="O1100"/>
      <c r="P1100"/>
      <c r="Q1100"/>
      <c r="R1100"/>
      <c r="S1100"/>
      <c r="T1100"/>
    </row>
    <row r="1101">
      <c r="A1101" t="inlineStr">
        <is>
          <t xml:space="preserve">MIL-606533302</t>
        </is>
      </c>
      <c r="B1101" t="inlineStr">
        <is>
          <t xml:space="preserve">Madrid Capital</t>
        </is>
      </c>
      <c r="C1101" t="inlineStr">
        <is>
          <t xml:space="preserve">Madrid</t>
        </is>
      </c>
      <c r="D1101">
        <v>850</v>
      </c>
      <c r="E1101"/>
      <c r="F1101"/>
      <c r="G1101">
        <f>IFERROR(INDEX(04_Area_Stats!$D$5:$D$999,MATCH(C1101,04_Area_Stats!$A$5:$A$999,0)),"")</f>
      </c>
      <c r="H1101">
        <f>IFERROR(ROUND(D1101*(03_Assumptions!$B$7+03_Assumptions!$B$8),0),"")</f>
      </c>
      <c r="I1101">
        <f>IFERROR(ROUND(E1101*G1101*03_Assumptions!$B$38-D1101-H1101,0),"")</f>
      </c>
      <c r="J1101"/>
      <c r="K1101">
        <f>IFERROR(D1101+H1101+IF(J1101="",MAX(I1101,0),J1101),"")</f>
      </c>
      <c r="L1101">
        <f>IFERROR(K1101/E1101,"")</f>
      </c>
      <c r="M1101">
        <f>IFERROR(ROUND(E1101*G1101-K1101,0),"")</f>
      </c>
      <c r="N1101">
        <f>IFERROR(M1101/K1101,"")</f>
      </c>
      <c r="O1101"/>
      <c r="P1101"/>
      <c r="Q1101"/>
      <c r="R1101" t="inlineStr">
        <is>
          <t xml:space="preserve">2</t>
        </is>
      </c>
      <c r="S1101"/>
      <c r="T1101" t="inlineStr">
        <is>
          <t xml:space="preserve">Good</t>
        </is>
      </c>
    </row>
    <row r="1102">
      <c r="A1102" t="inlineStr">
        <is>
          <t xml:space="preserve">MIL-556037314</t>
        </is>
      </c>
      <c r="B1102" t="inlineStr">
        <is>
          <t xml:space="preserve">San Andrés</t>
        </is>
      </c>
      <c r="C1102" t="inlineStr">
        <is>
          <t xml:space="preserve">Córdoba</t>
        </is>
      </c>
      <c r="D1102">
        <v>2</v>
      </c>
      <c r="E1102"/>
      <c r="F1102"/>
      <c r="G1102">
        <f>IFERROR(INDEX(04_Area_Stats!$D$5:$D$999,MATCH(C1102,04_Area_Stats!$A$5:$A$999,0)),"")</f>
      </c>
      <c r="H1102">
        <f>IFERROR(ROUND(D1102*(03_Assumptions!$B$7+03_Assumptions!$B$8),0),"")</f>
      </c>
      <c r="I1102">
        <f>IFERROR(ROUND(E1102*G1102*03_Assumptions!$B$38-D1102-H1102,0),"")</f>
      </c>
      <c r="J1102"/>
      <c r="K1102">
        <f>IFERROR(D1102+H1102+IF(J1102="",MAX(I1102,0),J1102),"")</f>
      </c>
      <c r="L1102">
        <f>IFERROR(K1102/E1102,"")</f>
      </c>
      <c r="M1102">
        <f>IFERROR(ROUND(E1102*G1102-K1102,0),"")</f>
      </c>
      <c r="N1102">
        <f>IFERROR(M1102/K1102,"")</f>
      </c>
      <c r="O1102"/>
      <c r="P1102"/>
      <c r="Q1102"/>
      <c r="R1102"/>
      <c r="S1102"/>
      <c r="T1102"/>
    </row>
    <row r="1103">
      <c r="A1103" t="inlineStr">
        <is>
          <t xml:space="preserve">MIL-512013081</t>
        </is>
      </c>
      <c r="B1103" t="inlineStr">
        <is>
          <t xml:space="preserve">Altabix Universidad</t>
        </is>
      </c>
      <c r="C1103" t="inlineStr">
        <is>
          <t xml:space="preserve">Elche</t>
        </is>
      </c>
      <c r="D1103">
        <v>160</v>
      </c>
      <c r="E1103"/>
      <c r="F1103"/>
      <c r="G1103">
        <f>IFERROR(INDEX(04_Area_Stats!$D$5:$D$999,MATCH(C1103,04_Area_Stats!$A$5:$A$999,0)),"")</f>
      </c>
      <c r="H1103">
        <f>IFERROR(ROUND(D1103*(03_Assumptions!$B$7+03_Assumptions!$B$8),0),"")</f>
      </c>
      <c r="I1103">
        <f>IFERROR(ROUND(E1103*G1103*03_Assumptions!$B$38-D1103-H1103,0),"")</f>
      </c>
      <c r="J1103"/>
      <c r="K1103">
        <f>IFERROR(D1103+H1103+IF(J1103="",MAX(I1103,0),J1103),"")</f>
      </c>
      <c r="L1103">
        <f>IFERROR(K1103/E1103,"")</f>
      </c>
      <c r="M1103">
        <f>IFERROR(ROUND(E1103*G1103-K1103,0),"")</f>
      </c>
      <c r="N1103">
        <f>IFERROR(M1103/K1103,"")</f>
      </c>
      <c r="O1103"/>
      <c r="P1103"/>
      <c r="Q1103"/>
      <c r="R1103"/>
      <c r="S1103"/>
      <c r="T1103"/>
    </row>
    <row r="1104">
      <c r="A1104" t="inlineStr">
        <is>
          <t xml:space="preserve">MIL-606522234</t>
        </is>
      </c>
      <c r="B1104" t="inlineStr">
        <is>
          <t xml:space="preserve">Bilbao</t>
        </is>
      </c>
      <c r="C1104" t="inlineStr">
        <is>
          <t xml:space="preserve">Bilbao</t>
        </is>
      </c>
      <c r="D1104">
        <v>845</v>
      </c>
      <c r="E1104"/>
      <c r="F1104"/>
      <c r="G1104">
        <f>IFERROR(INDEX(04_Area_Stats!$D$5:$D$999,MATCH(C1104,04_Area_Stats!$A$5:$A$999,0)),"")</f>
      </c>
      <c r="H1104">
        <f>IFERROR(ROUND(D1104*(03_Assumptions!$B$7+03_Assumptions!$B$8),0),"")</f>
      </c>
      <c r="I1104">
        <f>IFERROR(ROUND(E1104*G1104*03_Assumptions!$B$38-D1104-H1104,0),"")</f>
      </c>
      <c r="J1104"/>
      <c r="K1104">
        <f>IFERROR(D1104+H1104+IF(J1104="",MAX(I1104,0),J1104),"")</f>
      </c>
      <c r="L1104">
        <f>IFERROR(K1104/E1104,"")</f>
      </c>
      <c r="M1104">
        <f>IFERROR(ROUND(E1104*G1104-K1104,0),"")</f>
      </c>
      <c r="N1104">
        <f>IFERROR(M1104/K1104,"")</f>
      </c>
      <c r="O1104"/>
      <c r="P1104"/>
      <c r="Q1104"/>
      <c r="R1104"/>
      <c r="S1104"/>
      <c r="T1104"/>
    </row>
    <row r="1105">
      <c r="A1105" t="inlineStr">
        <is>
          <t xml:space="preserve">MIL-612166899</t>
        </is>
      </c>
      <c r="B1105" t="inlineStr">
        <is>
          <t xml:space="preserve">Estacion de autobuses - C. Joaquina Egu</t>
        </is>
      </c>
      <c r="C1105" t="inlineStr">
        <is>
          <t xml:space="preserve">Granada</t>
        </is>
      </c>
      <c r="D1105">
        <v>250</v>
      </c>
      <c r="E1105"/>
      <c r="F1105"/>
      <c r="G1105">
        <f>IFERROR(INDEX(04_Area_Stats!$D$5:$D$999,MATCH(C1105,04_Area_Stats!$A$5:$A$999,0)),"")</f>
      </c>
      <c r="H1105">
        <f>IFERROR(ROUND(D1105*(03_Assumptions!$B$7+03_Assumptions!$B$8),0),"")</f>
      </c>
      <c r="I1105">
        <f>IFERROR(ROUND(E1105*G1105*03_Assumptions!$B$38-D1105-H1105,0),"")</f>
      </c>
      <c r="J1105"/>
      <c r="K1105">
        <f>IFERROR(D1105+H1105+IF(J1105="",MAX(I1105,0),J1105),"")</f>
      </c>
      <c r="L1105">
        <f>IFERROR(K1105/E1105,"")</f>
      </c>
      <c r="M1105">
        <f>IFERROR(ROUND(E1105*G1105-K1105,0),"")</f>
      </c>
      <c r="N1105">
        <f>IFERROR(M1105/K1105,"")</f>
      </c>
      <c r="O1105"/>
      <c r="P1105"/>
      <c r="Q1105"/>
      <c r="R1105"/>
      <c r="S1105"/>
      <c r="T1105"/>
    </row>
    <row r="1106">
      <c r="A1106" t="inlineStr">
        <is>
          <t xml:space="preserve">MIL-538712528</t>
        </is>
      </c>
      <c r="B1106" t="inlineStr">
        <is>
          <t xml:space="preserve">San Cristóbal de la Laguna</t>
        </is>
      </c>
      <c r="C1106" t="inlineStr">
        <is>
          <t xml:space="preserve">San Cristóbal de la Laguna</t>
        </is>
      </c>
      <c r="D1106">
        <v>425</v>
      </c>
      <c r="E1106"/>
      <c r="F1106"/>
      <c r="G1106">
        <f>IFERROR(INDEX(04_Area_Stats!$D$5:$D$999,MATCH(C1106,04_Area_Stats!$A$5:$A$999,0)),"")</f>
      </c>
      <c r="H1106">
        <f>IFERROR(ROUND(D1106*(03_Assumptions!$B$7+03_Assumptions!$B$8),0),"")</f>
      </c>
      <c r="I1106">
        <f>IFERROR(ROUND(E1106*G1106*03_Assumptions!$B$38-D1106-H1106,0),"")</f>
      </c>
      <c r="J1106"/>
      <c r="K1106">
        <f>IFERROR(D1106+H1106+IF(J1106="",MAX(I1106,0),J1106),"")</f>
      </c>
      <c r="L1106">
        <f>IFERROR(K1106/E1106,"")</f>
      </c>
      <c r="M1106">
        <f>IFERROR(ROUND(E1106*G1106-K1106,0),"")</f>
      </c>
      <c r="N1106">
        <f>IFERROR(M1106/K1106,"")</f>
      </c>
      <c r="O1106"/>
      <c r="P1106"/>
      <c r="Q1106"/>
      <c r="R1106"/>
      <c r="S1106"/>
      <c r="T1106"/>
    </row>
    <row r="1107">
      <c r="A1107" t="inlineStr">
        <is>
          <t xml:space="preserve">MIL-611771298</t>
        </is>
      </c>
      <c r="B1107" t="inlineStr">
        <is>
          <t xml:space="preserve">Polígono San Pablo - Polígono San Pablo</t>
        </is>
      </c>
      <c r="C1107" t="inlineStr">
        <is>
          <t xml:space="preserve">Sevilla</t>
        </is>
      </c>
      <c r="D1107">
        <v>300</v>
      </c>
      <c r="E1107"/>
      <c r="F1107"/>
      <c r="G1107">
        <f>IFERROR(INDEX(04_Area_Stats!$D$5:$D$999,MATCH(C1107,04_Area_Stats!$A$5:$A$999,0)),"")</f>
      </c>
      <c r="H1107">
        <f>IFERROR(ROUND(D1107*(03_Assumptions!$B$7+03_Assumptions!$B$8),0),"")</f>
      </c>
      <c r="I1107">
        <f>IFERROR(ROUND(E1107*G1107*03_Assumptions!$B$38-D1107-H1107,0),"")</f>
      </c>
      <c r="J1107"/>
      <c r="K1107">
        <f>IFERROR(D1107+H1107+IF(J1107="",MAX(I1107,0),J1107),"")</f>
      </c>
      <c r="L1107">
        <f>IFERROR(K1107/E1107,"")</f>
      </c>
      <c r="M1107">
        <f>IFERROR(ROUND(E1107*G1107-K1107,0),"")</f>
      </c>
      <c r="N1107">
        <f>IFERROR(M1107/K1107,"")</f>
      </c>
      <c r="O1107"/>
      <c r="P1107"/>
      <c r="Q1107"/>
      <c r="R1107"/>
      <c r="S1107"/>
      <c r="T1107"/>
    </row>
    <row r="1108">
      <c r="A1108" t="inlineStr">
        <is>
          <t xml:space="preserve">MIL-552222817</t>
        </is>
      </c>
      <c r="B1108" t="inlineStr">
        <is>
          <t xml:space="preserve">Plaza de la Anunciación  - Calle Negril</t>
        </is>
      </c>
      <c r="C1108" t="inlineStr">
        <is>
          <t xml:space="preserve">Belmez</t>
        </is>
      </c>
      <c r="D1108">
        <v>275</v>
      </c>
      <c r="E1108"/>
      <c r="F1108"/>
      <c r="G1108">
        <f>IFERROR(INDEX(04_Area_Stats!$D$5:$D$999,MATCH(C1108,04_Area_Stats!$A$5:$A$999,0)),"")</f>
      </c>
      <c r="H1108">
        <f>IFERROR(ROUND(D1108*(03_Assumptions!$B$7+03_Assumptions!$B$8),0),"")</f>
      </c>
      <c r="I1108">
        <f>IFERROR(ROUND(E1108*G1108*03_Assumptions!$B$38-D1108-H1108,0),"")</f>
      </c>
      <c r="J1108"/>
      <c r="K1108">
        <f>IFERROR(D1108+H1108+IF(J1108="",MAX(I1108,0),J1108),"")</f>
      </c>
      <c r="L1108">
        <f>IFERROR(K1108/E1108,"")</f>
      </c>
      <c r="M1108">
        <f>IFERROR(ROUND(E1108*G1108-K1108,0),"")</f>
      </c>
      <c r="N1108">
        <f>IFERROR(M1108/K1108,"")</f>
      </c>
      <c r="O1108"/>
      <c r="P1108"/>
      <c r="Q1108"/>
      <c r="R1108"/>
      <c r="S1108"/>
      <c r="T1108"/>
    </row>
    <row r="1109">
      <c r="A1109" t="inlineStr">
        <is>
          <t xml:space="preserve">MIL-359485047</t>
        </is>
      </c>
      <c r="B1109" t="inlineStr">
        <is>
          <t xml:space="preserve">Centro - C. Mármoles</t>
        </is>
      </c>
      <c r="C1109" t="inlineStr">
        <is>
          <t xml:space="preserve">Málaga</t>
        </is>
      </c>
      <c r="D1109">
        <v>500</v>
      </c>
      <c r="E1109"/>
      <c r="F1109"/>
      <c r="G1109">
        <f>IFERROR(INDEX(04_Area_Stats!$D$5:$D$999,MATCH(C1109,04_Area_Stats!$A$5:$A$999,0)),"")</f>
      </c>
      <c r="H1109">
        <f>IFERROR(ROUND(D1109*(03_Assumptions!$B$7+03_Assumptions!$B$8),0),"")</f>
      </c>
      <c r="I1109">
        <f>IFERROR(ROUND(E1109*G1109*03_Assumptions!$B$38-D1109-H1109,0),"")</f>
      </c>
      <c r="J1109"/>
      <c r="K1109">
        <f>IFERROR(D1109+H1109+IF(J1109="",MAX(I1109,0),J1109),"")</f>
      </c>
      <c r="L1109">
        <f>IFERROR(K1109/E1109,"")</f>
      </c>
      <c r="M1109">
        <f>IFERROR(ROUND(E1109*G1109-K1109,0),"")</f>
      </c>
      <c r="N1109">
        <f>IFERROR(M1109/K1109,"")</f>
      </c>
      <c r="O1109"/>
      <c r="P1109"/>
      <c r="Q1109"/>
      <c r="R1109"/>
      <c r="S1109"/>
      <c r="T1109" t="inlineStr">
        <is>
          <t xml:space="preserve">Renovated</t>
        </is>
      </c>
    </row>
    <row r="1110">
      <c r="A1110" t="inlineStr">
        <is>
          <t xml:space="preserve">MIL-544938512</t>
        </is>
      </c>
      <c r="B1110" t="inlineStr">
        <is>
          <t xml:space="preserve">Los Manantiales - C. de la Isabela</t>
        </is>
      </c>
      <c r="C1110" t="inlineStr">
        <is>
          <t xml:space="preserve">Guadalajara</t>
        </is>
      </c>
      <c r="D1110">
        <v>450</v>
      </c>
      <c r="E1110"/>
      <c r="F1110"/>
      <c r="G1110">
        <f>IFERROR(INDEX(04_Area_Stats!$D$5:$D$999,MATCH(C1110,04_Area_Stats!$A$5:$A$999,0)),"")</f>
      </c>
      <c r="H1110">
        <f>IFERROR(ROUND(D1110*(03_Assumptions!$B$7+03_Assumptions!$B$8),0),"")</f>
      </c>
      <c r="I1110">
        <f>IFERROR(ROUND(E1110*G1110*03_Assumptions!$B$38-D1110-H1110,0),"")</f>
      </c>
      <c r="J1110"/>
      <c r="K1110">
        <f>IFERROR(D1110+H1110+IF(J1110="",MAX(I1110,0),J1110),"")</f>
      </c>
      <c r="L1110">
        <f>IFERROR(K1110/E1110,"")</f>
      </c>
      <c r="M1110">
        <f>IFERROR(ROUND(E1110*G1110-K1110,0),"")</f>
      </c>
      <c r="N1110">
        <f>IFERROR(M1110/K1110,"")</f>
      </c>
      <c r="O1110"/>
      <c r="P1110"/>
      <c r="Q1110"/>
      <c r="R1110"/>
      <c r="S1110"/>
      <c r="T1110"/>
    </row>
    <row r="1111">
      <c r="A1111" t="inlineStr">
        <is>
          <t xml:space="preserve">MIL-606534467</t>
        </is>
      </c>
      <c r="B1111" t="inlineStr">
        <is>
          <t xml:space="preserve">Madrid Capital</t>
        </is>
      </c>
      <c r="C1111" t="inlineStr">
        <is>
          <t xml:space="preserve">Madrid</t>
        </is>
      </c>
      <c r="D1111">
        <v>795</v>
      </c>
      <c r="E1111"/>
      <c r="F1111"/>
      <c r="G1111">
        <f>IFERROR(INDEX(04_Area_Stats!$D$5:$D$999,MATCH(C1111,04_Area_Stats!$A$5:$A$999,0)),"")</f>
      </c>
      <c r="H1111">
        <f>IFERROR(ROUND(D1111*(03_Assumptions!$B$7+03_Assumptions!$B$8),0),"")</f>
      </c>
      <c r="I1111">
        <f>IFERROR(ROUND(E1111*G1111*03_Assumptions!$B$38-D1111-H1111,0),"")</f>
      </c>
      <c r="J1111"/>
      <c r="K1111">
        <f>IFERROR(D1111+H1111+IF(J1111="",MAX(I1111,0),J1111),"")</f>
      </c>
      <c r="L1111">
        <f>IFERROR(K1111/E1111,"")</f>
      </c>
      <c r="M1111">
        <f>IFERROR(ROUND(E1111*G1111-K1111,0),"")</f>
      </c>
      <c r="N1111">
        <f>IFERROR(M1111/K1111,"")</f>
      </c>
      <c r="O1111"/>
      <c r="P1111"/>
      <c r="Q1111"/>
      <c r="R1111" t="inlineStr">
        <is>
          <t xml:space="preserve">2do piso</t>
        </is>
      </c>
      <c r="S1111"/>
      <c r="T1111"/>
    </row>
    <row r="1112">
      <c r="A1112" t="inlineStr">
        <is>
          <t xml:space="preserve">MIL-602675265</t>
        </is>
      </c>
      <c r="B1112" t="inlineStr">
        <is>
          <t xml:space="preserve">San Jose</t>
        </is>
      </c>
      <c r="C1112" t="inlineStr">
        <is>
          <t xml:space="preserve">Zaragoza</t>
        </is>
      </c>
      <c r="D1112">
        <v>350</v>
      </c>
      <c r="E1112"/>
      <c r="F1112"/>
      <c r="G1112">
        <f>IFERROR(INDEX(04_Area_Stats!$D$5:$D$999,MATCH(C1112,04_Area_Stats!$A$5:$A$999,0)),"")</f>
      </c>
      <c r="H1112">
        <f>IFERROR(ROUND(D1112*(03_Assumptions!$B$7+03_Assumptions!$B$8),0),"")</f>
      </c>
      <c r="I1112">
        <f>IFERROR(ROUND(E1112*G1112*03_Assumptions!$B$38-D1112-H1112,0),"")</f>
      </c>
      <c r="J1112"/>
      <c r="K1112">
        <f>IFERROR(D1112+H1112+IF(J1112="",MAX(I1112,0),J1112),"")</f>
      </c>
      <c r="L1112">
        <f>IFERROR(K1112/E1112,"")</f>
      </c>
      <c r="M1112">
        <f>IFERROR(ROUND(E1112*G1112-K1112,0),"")</f>
      </c>
      <c r="N1112">
        <f>IFERROR(M1112/K1112,"")</f>
      </c>
      <c r="O1112"/>
      <c r="P1112"/>
      <c r="Q1112"/>
      <c r="R1112"/>
      <c r="S1112"/>
      <c r="T1112" t="inlineStr">
        <is>
          <t xml:space="preserve">Good</t>
        </is>
      </c>
    </row>
    <row r="1113">
      <c r="A1113" t="inlineStr">
        <is>
          <t xml:space="preserve">MIL-611332935</t>
        </is>
      </c>
      <c r="B1113" t="inlineStr">
        <is>
          <t xml:space="preserve">Renfe - C. Ángel Ganivet</t>
        </is>
      </c>
      <c r="C1113" t="inlineStr">
        <is>
          <t xml:space="preserve">Córdoba</t>
        </is>
      </c>
      <c r="D1113">
        <v>275</v>
      </c>
      <c r="E1113"/>
      <c r="F1113"/>
      <c r="G1113">
        <f>IFERROR(INDEX(04_Area_Stats!$D$5:$D$999,MATCH(C1113,04_Area_Stats!$A$5:$A$999,0)),"")</f>
      </c>
      <c r="H1113">
        <f>IFERROR(ROUND(D1113*(03_Assumptions!$B$7+03_Assumptions!$B$8),0),"")</f>
      </c>
      <c r="I1113">
        <f>IFERROR(ROUND(E1113*G1113*03_Assumptions!$B$38-D1113-H1113,0),"")</f>
      </c>
      <c r="J1113"/>
      <c r="K1113">
        <f>IFERROR(D1113+H1113+IF(J1113="",MAX(I1113,0),J1113),"")</f>
      </c>
      <c r="L1113">
        <f>IFERROR(K1113/E1113,"")</f>
      </c>
      <c r="M1113">
        <f>IFERROR(ROUND(E1113*G1113-K1113,0),"")</f>
      </c>
      <c r="N1113">
        <f>IFERROR(M1113/K1113,"")</f>
      </c>
      <c r="O1113"/>
      <c r="P1113"/>
      <c r="Q1113"/>
      <c r="R1113"/>
      <c r="S1113"/>
      <c r="T1113"/>
    </row>
    <row r="1114">
      <c r="A1114" t="inlineStr">
        <is>
          <t xml:space="preserve">MIL-532792055</t>
        </is>
      </c>
      <c r="B1114" t="inlineStr">
        <is>
          <t xml:space="preserve">Ensanche - Praza Roxa</t>
        </is>
      </c>
      <c r="C1114" t="inlineStr">
        <is>
          <t xml:space="preserve">Santiago de Compostela</t>
        </is>
      </c>
      <c r="D1114">
        <v>300</v>
      </c>
      <c r="E1114"/>
      <c r="F1114"/>
      <c r="G1114">
        <f>IFERROR(INDEX(04_Area_Stats!$D$5:$D$999,MATCH(C1114,04_Area_Stats!$A$5:$A$999,0)),"")</f>
      </c>
      <c r="H1114">
        <f>IFERROR(ROUND(D1114*(03_Assumptions!$B$7+03_Assumptions!$B$8),0),"")</f>
      </c>
      <c r="I1114">
        <f>IFERROR(ROUND(E1114*G1114*03_Assumptions!$B$38-D1114-H1114,0),"")</f>
      </c>
      <c r="J1114"/>
      <c r="K1114">
        <f>IFERROR(D1114+H1114+IF(J1114="",MAX(I1114,0),J1114),"")</f>
      </c>
      <c r="L1114">
        <f>IFERROR(K1114/E1114,"")</f>
      </c>
      <c r="M1114">
        <f>IFERROR(ROUND(E1114*G1114-K1114,0),"")</f>
      </c>
      <c r="N1114">
        <f>IFERROR(M1114/K1114,"")</f>
      </c>
      <c r="O1114"/>
      <c r="P1114"/>
      <c r="Q1114"/>
      <c r="R1114"/>
      <c r="S1114"/>
      <c r="T1114"/>
    </row>
    <row r="1115">
      <c r="A1115" t="inlineStr">
        <is>
          <t xml:space="preserve">MIL-610467212</t>
        </is>
      </c>
      <c r="B1115" t="inlineStr">
        <is>
          <t xml:space="preserve">Piso compartido</t>
        </is>
      </c>
      <c r="C1115" t="inlineStr">
        <is>
          <t xml:space="preserve">Miranda de Ebro</t>
        </is>
      </c>
      <c r="D1115">
        <v>360</v>
      </c>
      <c r="E1115"/>
      <c r="F1115"/>
      <c r="G1115">
        <f>IFERROR(INDEX(04_Area_Stats!$D$5:$D$999,MATCH(C1115,04_Area_Stats!$A$5:$A$999,0)),"")</f>
      </c>
      <c r="H1115">
        <f>IFERROR(ROUND(D1115*(03_Assumptions!$B$7+03_Assumptions!$B$8),0),"")</f>
      </c>
      <c r="I1115">
        <f>IFERROR(ROUND(E1115*G1115*03_Assumptions!$B$38-D1115-H1115,0),"")</f>
      </c>
      <c r="J1115"/>
      <c r="K1115">
        <f>IFERROR(D1115+H1115+IF(J1115="",MAX(I1115,0),J1115),"")</f>
      </c>
      <c r="L1115">
        <f>IFERROR(K1115/E1115,"")</f>
      </c>
      <c r="M1115">
        <f>IFERROR(ROUND(E1115*G1115-K1115,0),"")</f>
      </c>
      <c r="N1115">
        <f>IFERROR(M1115/K1115,"")</f>
      </c>
      <c r="O1115"/>
      <c r="P1115"/>
      <c r="Q1115"/>
      <c r="R1115"/>
      <c r="S1115"/>
      <c r="T1115"/>
    </row>
    <row r="1116">
      <c r="A1116" t="inlineStr">
        <is>
          <t xml:space="preserve">MIL-516451999</t>
        </is>
      </c>
      <c r="B1116" t="inlineStr">
        <is>
          <t xml:space="preserve">Alcalá de Henares</t>
        </is>
      </c>
      <c r="C1116" t="inlineStr">
        <is>
          <t xml:space="preserve">Alcalá de Henares</t>
        </is>
      </c>
      <c r="D1116">
        <v>385</v>
      </c>
      <c r="E1116"/>
      <c r="F1116"/>
      <c r="G1116">
        <f>IFERROR(INDEX(04_Area_Stats!$D$5:$D$999,MATCH(C1116,04_Area_Stats!$A$5:$A$999,0)),"")</f>
      </c>
      <c r="H1116">
        <f>IFERROR(ROUND(D1116*(03_Assumptions!$B$7+03_Assumptions!$B$8),0),"")</f>
      </c>
      <c r="I1116">
        <f>IFERROR(ROUND(E1116*G1116*03_Assumptions!$B$38-D1116-H1116,0),"")</f>
      </c>
      <c r="J1116"/>
      <c r="K1116">
        <f>IFERROR(D1116+H1116+IF(J1116="",MAX(I1116,0),J1116),"")</f>
      </c>
      <c r="L1116">
        <f>IFERROR(K1116/E1116,"")</f>
      </c>
      <c r="M1116">
        <f>IFERROR(ROUND(E1116*G1116-K1116,0),"")</f>
      </c>
      <c r="N1116">
        <f>IFERROR(M1116/K1116,"")</f>
      </c>
      <c r="O1116"/>
      <c r="P1116"/>
      <c r="Q1116"/>
      <c r="R1116"/>
      <c r="S1116" t="inlineStr">
        <is>
          <t xml:space="preserve">Y</t>
        </is>
      </c>
      <c r="T1116" t="inlineStr">
        <is>
          <t xml:space="preserve">Good</t>
        </is>
      </c>
    </row>
    <row r="1117">
      <c r="A1117" t="inlineStr">
        <is>
          <t xml:space="preserve">MIL-611182894</t>
        </is>
      </c>
      <c r="B1117" t="inlineStr">
        <is>
          <t xml:space="preserve">Gran Vía</t>
        </is>
      </c>
      <c r="C1117" t="inlineStr">
        <is>
          <t xml:space="preserve">Castellón de la Plana</t>
        </is>
      </c>
      <c r="D1117">
        <v>366</v>
      </c>
      <c r="E1117"/>
      <c r="F1117"/>
      <c r="G1117">
        <f>IFERROR(INDEX(04_Area_Stats!$D$5:$D$999,MATCH(C1117,04_Area_Stats!$A$5:$A$999,0)),"")</f>
      </c>
      <c r="H1117">
        <f>IFERROR(ROUND(D1117*(03_Assumptions!$B$7+03_Assumptions!$B$8),0),"")</f>
      </c>
      <c r="I1117">
        <f>IFERROR(ROUND(E1117*G1117*03_Assumptions!$B$38-D1117-H1117,0),"")</f>
      </c>
      <c r="J1117"/>
      <c r="K1117">
        <f>IFERROR(D1117+H1117+IF(J1117="",MAX(I1117,0),J1117),"")</f>
      </c>
      <c r="L1117">
        <f>IFERROR(K1117/E1117,"")</f>
      </c>
      <c r="M1117">
        <f>IFERROR(ROUND(E1117*G1117-K1117,0),"")</f>
      </c>
      <c r="N1117">
        <f>IFERROR(M1117/K1117,"")</f>
      </c>
      <c r="O1117"/>
      <c r="P1117"/>
      <c r="Q1117"/>
      <c r="R1117" t="inlineStr">
        <is>
          <t xml:space="preserve">5</t>
        </is>
      </c>
      <c r="S1117" t="inlineStr">
        <is>
          <t xml:space="preserve">N</t>
        </is>
      </c>
      <c r="T1117"/>
    </row>
    <row r="1118">
      <c r="A1118" t="inlineStr">
        <is>
          <t xml:space="preserve">MIL-538662955</t>
        </is>
      </c>
      <c r="B1118" t="inlineStr">
        <is>
          <t xml:space="preserve">Madrid Capital</t>
        </is>
      </c>
      <c r="C1118" t="inlineStr">
        <is>
          <t xml:space="preserve">Madrid</t>
        </is>
      </c>
      <c r="D1118">
        <v>880</v>
      </c>
      <c r="E1118"/>
      <c r="F1118"/>
      <c r="G1118">
        <f>IFERROR(INDEX(04_Area_Stats!$D$5:$D$999,MATCH(C1118,04_Area_Stats!$A$5:$A$999,0)),"")</f>
      </c>
      <c r="H1118">
        <f>IFERROR(ROUND(D1118*(03_Assumptions!$B$7+03_Assumptions!$B$8),0),"")</f>
      </c>
      <c r="I1118">
        <f>IFERROR(ROUND(E1118*G1118*03_Assumptions!$B$38-D1118-H1118,0),"")</f>
      </c>
      <c r="J1118"/>
      <c r="K1118">
        <f>IFERROR(D1118+H1118+IF(J1118="",MAX(I1118,0),J1118),"")</f>
      </c>
      <c r="L1118">
        <f>IFERROR(K1118/E1118,"")</f>
      </c>
      <c r="M1118">
        <f>IFERROR(ROUND(E1118*G1118-K1118,0),"")</f>
      </c>
      <c r="N1118">
        <f>IFERROR(M1118/K1118,"")</f>
      </c>
      <c r="O1118"/>
      <c r="P1118"/>
      <c r="Q1118"/>
      <c r="R1118"/>
      <c r="S1118" t="inlineStr">
        <is>
          <t xml:space="preserve">Y</t>
        </is>
      </c>
      <c r="T1118" t="inlineStr">
        <is>
          <t xml:space="preserve">Good</t>
        </is>
      </c>
    </row>
    <row r="1119">
      <c r="A1119" t="inlineStr">
        <is>
          <t xml:space="preserve">MIL-607782430</t>
        </is>
      </c>
      <c r="B1119" t="inlineStr">
        <is>
          <t xml:space="preserve">Lleida Capital</t>
        </is>
      </c>
      <c r="C1119" t="inlineStr">
        <is>
          <t xml:space="preserve">Lleida / Lerida</t>
        </is>
      </c>
      <c r="D1119">
        <v>350</v>
      </c>
      <c r="E1119"/>
      <c r="F1119"/>
      <c r="G1119">
        <f>IFERROR(INDEX(04_Area_Stats!$D$5:$D$999,MATCH(C1119,04_Area_Stats!$A$5:$A$999,0)),"")</f>
      </c>
      <c r="H1119">
        <f>IFERROR(ROUND(D1119*(03_Assumptions!$B$7+03_Assumptions!$B$8),0),"")</f>
      </c>
      <c r="I1119">
        <f>IFERROR(ROUND(E1119*G1119*03_Assumptions!$B$38-D1119-H1119,0),"")</f>
      </c>
      <c r="J1119"/>
      <c r="K1119">
        <f>IFERROR(D1119+H1119+IF(J1119="",MAX(I1119,0),J1119),"")</f>
      </c>
      <c r="L1119">
        <f>IFERROR(K1119/E1119,"")</f>
      </c>
      <c r="M1119">
        <f>IFERROR(ROUND(E1119*G1119-K1119,0),"")</f>
      </c>
      <c r="N1119">
        <f>IFERROR(M1119/K1119,"")</f>
      </c>
      <c r="O1119" t="inlineStr">
        <is>
          <t xml:space="preserve">COSMETIC</t>
        </is>
      </c>
      <c r="P1119"/>
      <c r="Q1119"/>
      <c r="R1119"/>
      <c r="S1119"/>
      <c r="T1119" t="inlineStr">
        <is>
          <t xml:space="preserve">Renovated</t>
        </is>
      </c>
    </row>
    <row r="1120">
      <c r="A1120" t="inlineStr">
        <is>
          <t xml:space="preserve">MIL-611618176</t>
        </is>
      </c>
      <c r="B1120" t="inlineStr">
        <is>
          <t xml:space="preserve">Centro</t>
        </is>
      </c>
      <c r="C1120" t="inlineStr">
        <is>
          <t xml:space="preserve">Badajoz</t>
        </is>
      </c>
      <c r="D1120">
        <v>510</v>
      </c>
      <c r="E1120"/>
      <c r="F1120"/>
      <c r="G1120">
        <f>IFERROR(INDEX(04_Area_Stats!$D$5:$D$999,MATCH(C1120,04_Area_Stats!$A$5:$A$999,0)),"")</f>
      </c>
      <c r="H1120">
        <f>IFERROR(ROUND(D1120*(03_Assumptions!$B$7+03_Assumptions!$B$8),0),"")</f>
      </c>
      <c r="I1120">
        <f>IFERROR(ROUND(E1120*G1120*03_Assumptions!$B$38-D1120-H1120,0),"")</f>
      </c>
      <c r="J1120"/>
      <c r="K1120">
        <f>IFERROR(D1120+H1120+IF(J1120="",MAX(I1120,0),J1120),"")</f>
      </c>
      <c r="L1120">
        <f>IFERROR(K1120/E1120,"")</f>
      </c>
      <c r="M1120">
        <f>IFERROR(ROUND(E1120*G1120-K1120,0),"")</f>
      </c>
      <c r="N1120">
        <f>IFERROR(M1120/K1120,"")</f>
      </c>
      <c r="O1120"/>
      <c r="P1120"/>
      <c r="Q1120"/>
      <c r="R1120"/>
      <c r="S1120"/>
      <c r="T1120"/>
    </row>
    <row r="1121">
      <c r="A1121" t="inlineStr">
        <is>
          <t xml:space="preserve">MIL-605457900</t>
        </is>
      </c>
      <c r="B1121" t="inlineStr">
        <is>
          <t xml:space="preserve">Estación de autobuses  Corte Inglés - A</t>
        </is>
      </c>
      <c r="C1121" t="inlineStr">
        <is>
          <t xml:space="preserve">Talavera de la Reina</t>
        </is>
      </c>
      <c r="D1121">
        <v>300</v>
      </c>
      <c r="E1121"/>
      <c r="F1121"/>
      <c r="G1121">
        <f>IFERROR(INDEX(04_Area_Stats!$D$5:$D$999,MATCH(C1121,04_Area_Stats!$A$5:$A$999,0)),"")</f>
      </c>
      <c r="H1121">
        <f>IFERROR(ROUND(D1121*(03_Assumptions!$B$7+03_Assumptions!$B$8),0),"")</f>
      </c>
      <c r="I1121">
        <f>IFERROR(ROUND(E1121*G1121*03_Assumptions!$B$38-D1121-H1121,0),"")</f>
      </c>
      <c r="J1121"/>
      <c r="K1121">
        <f>IFERROR(D1121+H1121+IF(J1121="",MAX(I1121,0),J1121),"")</f>
      </c>
      <c r="L1121">
        <f>IFERROR(K1121/E1121,"")</f>
      </c>
      <c r="M1121">
        <f>IFERROR(ROUND(E1121*G1121-K1121,0),"")</f>
      </c>
      <c r="N1121">
        <f>IFERROR(M1121/K1121,"")</f>
      </c>
      <c r="O1121" t="inlineStr">
        <is>
          <t xml:space="preserve">FULL</t>
        </is>
      </c>
      <c r="P1121"/>
      <c r="Q1121"/>
      <c r="R1121"/>
      <c r="S1121"/>
      <c r="T1121"/>
    </row>
    <row r="1122">
      <c r="A1122" t="inlineStr">
        <is>
          <t xml:space="preserve">MIL-606448605</t>
        </is>
      </c>
      <c r="B1122" t="inlineStr">
        <is>
          <t xml:space="preserve">Madrid Capital</t>
        </is>
      </c>
      <c r="C1122" t="inlineStr">
        <is>
          <t xml:space="preserve">Madrid</t>
        </is>
      </c>
      <c r="D1122">
        <v>835</v>
      </c>
      <c r="E1122"/>
      <c r="F1122"/>
      <c r="G1122">
        <f>IFERROR(INDEX(04_Area_Stats!$D$5:$D$999,MATCH(C1122,04_Area_Stats!$A$5:$A$999,0)),"")</f>
      </c>
      <c r="H1122">
        <f>IFERROR(ROUND(D1122*(03_Assumptions!$B$7+03_Assumptions!$B$8),0),"")</f>
      </c>
      <c r="I1122">
        <f>IFERROR(ROUND(E1122*G1122*03_Assumptions!$B$38-D1122-H1122,0),"")</f>
      </c>
      <c r="J1122"/>
      <c r="K1122">
        <f>IFERROR(D1122+H1122+IF(J1122="",MAX(I1122,0),J1122),"")</f>
      </c>
      <c r="L1122">
        <f>IFERROR(K1122/E1122,"")</f>
      </c>
      <c r="M1122">
        <f>IFERROR(ROUND(E1122*G1122-K1122,0),"")</f>
      </c>
      <c r="N1122">
        <f>IFERROR(M1122/K1122,"")</f>
      </c>
      <c r="O1122"/>
      <c r="P1122"/>
      <c r="Q1122"/>
      <c r="R1122"/>
      <c r="S1122"/>
      <c r="T1122"/>
    </row>
    <row r="1123">
      <c r="A1123" t="inlineStr">
        <is>
          <t xml:space="preserve">MIL-538662869</t>
        </is>
      </c>
      <c r="B1123" t="inlineStr">
        <is>
          <t xml:space="preserve">Madrid Capital</t>
        </is>
      </c>
      <c r="C1123" t="inlineStr">
        <is>
          <t xml:space="preserve">Madrid</t>
        </is>
      </c>
      <c r="D1123">
        <v>990</v>
      </c>
      <c r="E1123"/>
      <c r="F1123"/>
      <c r="G1123">
        <f>IFERROR(INDEX(04_Area_Stats!$D$5:$D$999,MATCH(C1123,04_Area_Stats!$A$5:$A$999,0)),"")</f>
      </c>
      <c r="H1123">
        <f>IFERROR(ROUND(D1123*(03_Assumptions!$B$7+03_Assumptions!$B$8),0),"")</f>
      </c>
      <c r="I1123">
        <f>IFERROR(ROUND(E1123*G1123*03_Assumptions!$B$38-D1123-H1123,0),"")</f>
      </c>
      <c r="J1123"/>
      <c r="K1123">
        <f>IFERROR(D1123+H1123+IF(J1123="",MAX(I1123,0),J1123),"")</f>
      </c>
      <c r="L1123">
        <f>IFERROR(K1123/E1123,"")</f>
      </c>
      <c r="M1123">
        <f>IFERROR(ROUND(E1123*G1123-K1123,0),"")</f>
      </c>
      <c r="N1123">
        <f>IFERROR(M1123/K1123,"")</f>
      </c>
      <c r="O1123"/>
      <c r="P1123"/>
      <c r="Q1123"/>
      <c r="R1123"/>
      <c r="S1123" t="inlineStr">
        <is>
          <t xml:space="preserve">Y</t>
        </is>
      </c>
      <c r="T1123" t="inlineStr">
        <is>
          <t xml:space="preserve">Good</t>
        </is>
      </c>
    </row>
    <row r="1124">
      <c r="A1124" t="inlineStr">
        <is>
          <t xml:space="preserve">MIL-585121315</t>
        </is>
      </c>
      <c r="B1124" t="inlineStr">
        <is>
          <t xml:space="preserve">Burjassot</t>
        </is>
      </c>
      <c r="C1124" t="inlineStr">
        <is>
          <t xml:space="preserve">Burjassot</t>
        </is>
      </c>
      <c r="D1124">
        <v>330</v>
      </c>
      <c r="E1124"/>
      <c r="F1124"/>
      <c r="G1124">
        <f>IFERROR(INDEX(04_Area_Stats!$D$5:$D$999,MATCH(C1124,04_Area_Stats!$A$5:$A$999,0)),"")</f>
      </c>
      <c r="H1124">
        <f>IFERROR(ROUND(D1124*(03_Assumptions!$B$7+03_Assumptions!$B$8),0),"")</f>
      </c>
      <c r="I1124">
        <f>IFERROR(ROUND(E1124*G1124*03_Assumptions!$B$38-D1124-H1124,0),"")</f>
      </c>
      <c r="J1124"/>
      <c r="K1124">
        <f>IFERROR(D1124+H1124+IF(J1124="",MAX(I1124,0),J1124),"")</f>
      </c>
      <c r="L1124">
        <f>IFERROR(K1124/E1124,"")</f>
      </c>
      <c r="M1124">
        <f>IFERROR(ROUND(E1124*G1124-K1124,0),"")</f>
      </c>
      <c r="N1124">
        <f>IFERROR(M1124/K1124,"")</f>
      </c>
      <c r="O1124"/>
      <c r="P1124"/>
      <c r="Q1124"/>
      <c r="R1124"/>
      <c r="S1124"/>
      <c r="T1124" t="inlineStr">
        <is>
          <t xml:space="preserve">Good</t>
        </is>
      </c>
    </row>
    <row r="1125">
      <c r="A1125" t="inlineStr">
        <is>
          <t xml:space="preserve">MIL-608388362</t>
        </is>
      </c>
      <c r="B1125" t="inlineStr">
        <is>
          <t xml:space="preserve">Universidad - Pl. los Pinos</t>
        </is>
      </c>
      <c r="C1125" t="inlineStr">
        <is>
          <t xml:space="preserve">Jerez de la Frontera</t>
        </is>
      </c>
      <c r="D1125">
        <v>260</v>
      </c>
      <c r="E1125"/>
      <c r="F1125"/>
      <c r="G1125">
        <f>IFERROR(INDEX(04_Area_Stats!$D$5:$D$999,MATCH(C1125,04_Area_Stats!$A$5:$A$999,0)),"")</f>
      </c>
      <c r="H1125">
        <f>IFERROR(ROUND(D1125*(03_Assumptions!$B$7+03_Assumptions!$B$8),0),"")</f>
      </c>
      <c r="I1125">
        <f>IFERROR(ROUND(E1125*G1125*03_Assumptions!$B$38-D1125-H1125,0),"")</f>
      </c>
      <c r="J1125"/>
      <c r="K1125">
        <f>IFERROR(D1125+H1125+IF(J1125="",MAX(I1125,0),J1125),"")</f>
      </c>
      <c r="L1125">
        <f>IFERROR(K1125/E1125,"")</f>
      </c>
      <c r="M1125">
        <f>IFERROR(ROUND(E1125*G1125-K1125,0),"")</f>
      </c>
      <c r="N1125">
        <f>IFERROR(M1125/K1125,"")</f>
      </c>
      <c r="O1125"/>
      <c r="P1125"/>
      <c r="Q1125"/>
      <c r="R1125"/>
      <c r="S1125"/>
      <c r="T1125"/>
    </row>
    <row r="1126">
      <c r="A1126" t="inlineStr">
        <is>
          <t xml:space="preserve">MIL-597439640</t>
        </is>
      </c>
      <c r="B1126" t="inlineStr">
        <is>
          <t xml:space="preserve">Centro - Pl. de la Catedral</t>
        </is>
      </c>
      <c r="C1126" t="inlineStr">
        <is>
          <t xml:space="preserve">Almería</t>
        </is>
      </c>
      <c r="D1126">
        <v>290</v>
      </c>
      <c r="E1126"/>
      <c r="F1126"/>
      <c r="G1126">
        <f>IFERROR(INDEX(04_Area_Stats!$D$5:$D$999,MATCH(C1126,04_Area_Stats!$A$5:$A$999,0)),"")</f>
      </c>
      <c r="H1126">
        <f>IFERROR(ROUND(D1126*(03_Assumptions!$B$7+03_Assumptions!$B$8),0),"")</f>
      </c>
      <c r="I1126">
        <f>IFERROR(ROUND(E1126*G1126*03_Assumptions!$B$38-D1126-H1126,0),"")</f>
      </c>
      <c r="J1126"/>
      <c r="K1126">
        <f>IFERROR(D1126+H1126+IF(J1126="",MAX(I1126,0),J1126),"")</f>
      </c>
      <c r="L1126">
        <f>IFERROR(K1126/E1126,"")</f>
      </c>
      <c r="M1126">
        <f>IFERROR(ROUND(E1126*G1126-K1126,0),"")</f>
      </c>
      <c r="N1126">
        <f>IFERROR(M1126/K1126,"")</f>
      </c>
      <c r="O1126"/>
      <c r="P1126"/>
      <c r="Q1126"/>
      <c r="R1126"/>
      <c r="S1126"/>
      <c r="T1126" t="inlineStr">
        <is>
          <t xml:space="preserve">Good</t>
        </is>
      </c>
    </row>
    <row r="1127">
      <c r="A1127" t="inlineStr">
        <is>
          <t xml:space="preserve">MIL-611147739</t>
        </is>
      </c>
      <c r="B1127" t="inlineStr">
        <is>
          <t xml:space="preserve">Centro - C. Juan de Balmaseda</t>
        </is>
      </c>
      <c r="C1127" t="inlineStr">
        <is>
          <t xml:space="preserve">Palencia</t>
        </is>
      </c>
      <c r="D1127">
        <v>270</v>
      </c>
      <c r="E1127"/>
      <c r="F1127"/>
      <c r="G1127">
        <f>IFERROR(INDEX(04_Area_Stats!$D$5:$D$999,MATCH(C1127,04_Area_Stats!$A$5:$A$999,0)),"")</f>
      </c>
      <c r="H1127">
        <f>IFERROR(ROUND(D1127*(03_Assumptions!$B$7+03_Assumptions!$B$8),0),"")</f>
      </c>
      <c r="I1127">
        <f>IFERROR(ROUND(E1127*G1127*03_Assumptions!$B$38-D1127-H1127,0),"")</f>
      </c>
      <c r="J1127"/>
      <c r="K1127">
        <f>IFERROR(D1127+H1127+IF(J1127="",MAX(I1127,0),J1127),"")</f>
      </c>
      <c r="L1127">
        <f>IFERROR(K1127/E1127,"")</f>
      </c>
      <c r="M1127">
        <f>IFERROR(ROUND(E1127*G1127-K1127,0),"")</f>
      </c>
      <c r="N1127">
        <f>IFERROR(M1127/K1127,"")</f>
      </c>
      <c r="O1127"/>
      <c r="P1127"/>
      <c r="Q1127"/>
      <c r="R1127"/>
      <c r="S1127"/>
      <c r="T1127"/>
    </row>
    <row r="1128">
      <c r="A1128" t="inlineStr">
        <is>
          <t xml:space="preserve">MIL-611728554</t>
        </is>
      </c>
      <c r="B1128" t="inlineStr">
        <is>
          <t xml:space="preserve">Santa Isabel - Calle Colonia Sta. Isabel</t>
        </is>
      </c>
      <c r="C1128" t="inlineStr">
        <is>
          <t xml:space="preserve">San Vicente del Raspeig</t>
        </is>
      </c>
      <c r="D1128">
        <v>400</v>
      </c>
      <c r="E1128"/>
      <c r="F1128"/>
      <c r="G1128">
        <f>IFERROR(INDEX(04_Area_Stats!$D$5:$D$999,MATCH(C1128,04_Area_Stats!$A$5:$A$999,0)),"")</f>
      </c>
      <c r="H1128">
        <f>IFERROR(ROUND(D1128*(03_Assumptions!$B$7+03_Assumptions!$B$8),0),"")</f>
      </c>
      <c r="I1128">
        <f>IFERROR(ROUND(E1128*G1128*03_Assumptions!$B$38-D1128-H1128,0),"")</f>
      </c>
      <c r="J1128"/>
      <c r="K1128">
        <f>IFERROR(D1128+H1128+IF(J1128="",MAX(I1128,0),J1128),"")</f>
      </c>
      <c r="L1128">
        <f>IFERROR(K1128/E1128,"")</f>
      </c>
      <c r="M1128">
        <f>IFERROR(ROUND(E1128*G1128-K1128,0),"")</f>
      </c>
      <c r="N1128">
        <f>IFERROR(M1128/K1128,"")</f>
      </c>
      <c r="O1128"/>
      <c r="P1128"/>
      <c r="Q1128"/>
      <c r="R1128"/>
      <c r="S1128"/>
      <c r="T1128"/>
    </row>
    <row r="1129">
      <c r="A1129" t="inlineStr">
        <is>
          <t xml:space="preserve">MIL-608843306</t>
        </is>
      </c>
      <c r="B1129" t="inlineStr">
        <is>
          <t xml:space="preserve">Avenida adolfo suarez 22 . Dos herm</t>
        </is>
      </c>
      <c r="C1129" t="inlineStr">
        <is>
          <t xml:space="preserve">Dos Hermanas</t>
        </is>
      </c>
      <c r="D1129">
        <v>350</v>
      </c>
      <c r="E1129"/>
      <c r="F1129"/>
      <c r="G1129">
        <f>IFERROR(INDEX(04_Area_Stats!$D$5:$D$999,MATCH(C1129,04_Area_Stats!$A$5:$A$999,0)),"")</f>
      </c>
      <c r="H1129">
        <f>IFERROR(ROUND(D1129*(03_Assumptions!$B$7+03_Assumptions!$B$8),0),"")</f>
      </c>
      <c r="I1129">
        <f>IFERROR(ROUND(E1129*G1129*03_Assumptions!$B$38-D1129-H1129,0),"")</f>
      </c>
      <c r="J1129"/>
      <c r="K1129">
        <f>IFERROR(D1129+H1129+IF(J1129="",MAX(I1129,0),J1129),"")</f>
      </c>
      <c r="L1129">
        <f>IFERROR(K1129/E1129,"")</f>
      </c>
      <c r="M1129">
        <f>IFERROR(ROUND(E1129*G1129-K1129,0),"")</f>
      </c>
      <c r="N1129">
        <f>IFERROR(M1129/K1129,"")</f>
      </c>
      <c r="O1129"/>
      <c r="P1129"/>
      <c r="Q1129"/>
      <c r="R1129"/>
      <c r="S1129"/>
      <c r="T1129"/>
    </row>
    <row r="1130">
      <c r="A1130" t="inlineStr">
        <is>
          <t xml:space="preserve">MIL-612048174</t>
        </is>
      </c>
      <c r="B1130" t="inlineStr">
        <is>
          <t xml:space="preserve">Busco habitación</t>
        </is>
      </c>
      <c r="C1130" t="inlineStr">
        <is>
          <t xml:space="preserve">Badajoz</t>
        </is>
      </c>
      <c r="D1130">
        <v>180</v>
      </c>
      <c r="E1130"/>
      <c r="F1130"/>
      <c r="G1130">
        <f>IFERROR(INDEX(04_Area_Stats!$D$5:$D$999,MATCH(C1130,04_Area_Stats!$A$5:$A$999,0)),"")</f>
      </c>
      <c r="H1130">
        <f>IFERROR(ROUND(D1130*(03_Assumptions!$B$7+03_Assumptions!$B$8),0),"")</f>
      </c>
      <c r="I1130">
        <f>IFERROR(ROUND(E1130*G1130*03_Assumptions!$B$38-D1130-H1130,0),"")</f>
      </c>
      <c r="J1130"/>
      <c r="K1130">
        <f>IFERROR(D1130+H1130+IF(J1130="",MAX(I1130,0),J1130),"")</f>
      </c>
      <c r="L1130">
        <f>IFERROR(K1130/E1130,"")</f>
      </c>
      <c r="M1130">
        <f>IFERROR(ROUND(E1130*G1130-K1130,0),"")</f>
      </c>
      <c r="N1130">
        <f>IFERROR(M1130/K1130,"")</f>
      </c>
      <c r="O1130"/>
      <c r="P1130"/>
      <c r="Q1130"/>
      <c r="R1130" t="inlineStr">
        <is>
          <t xml:space="preserve">Ground or 1st floor</t>
        </is>
      </c>
      <c r="S1130"/>
      <c r="T1130"/>
    </row>
    <row r="1131">
      <c r="A1131" t="inlineStr">
        <is>
          <t xml:space="preserve">MIL-567848308</t>
        </is>
      </c>
      <c r="B1131" t="inlineStr">
        <is>
          <t xml:space="preserve">Barcelona Capital</t>
        </is>
      </c>
      <c r="C1131" t="inlineStr">
        <is>
          <t xml:space="preserve">Barcelona</t>
        </is>
      </c>
      <c r="D1131">
        <v>900</v>
      </c>
      <c r="E1131"/>
      <c r="F1131"/>
      <c r="G1131">
        <f>IFERROR(INDEX(04_Area_Stats!$D$5:$D$999,MATCH(C1131,04_Area_Stats!$A$5:$A$999,0)),"")</f>
      </c>
      <c r="H1131">
        <f>IFERROR(ROUND(D1131*(03_Assumptions!$B$7+03_Assumptions!$B$8),0),"")</f>
      </c>
      <c r="I1131">
        <f>IFERROR(ROUND(E1131*G1131*03_Assumptions!$B$38-D1131-H1131,0),"")</f>
      </c>
      <c r="J1131"/>
      <c r="K1131">
        <f>IFERROR(D1131+H1131+IF(J1131="",MAX(I1131,0),J1131),"")</f>
      </c>
      <c r="L1131">
        <f>IFERROR(K1131/E1131,"")</f>
      </c>
      <c r="M1131">
        <f>IFERROR(ROUND(E1131*G1131-K1131,0),"")</f>
      </c>
      <c r="N1131">
        <f>IFERROR(M1131/K1131,"")</f>
      </c>
      <c r="O1131"/>
      <c r="P1131"/>
      <c r="Q1131"/>
      <c r="R1131"/>
      <c r="S1131"/>
      <c r="T1131"/>
    </row>
    <row r="1132">
      <c r="A1132" t="inlineStr">
        <is>
          <t xml:space="preserve">MIL-608387795</t>
        </is>
      </c>
      <c r="B1132" t="inlineStr">
        <is>
          <t xml:space="preserve">Centro</t>
        </is>
      </c>
      <c r="C1132" t="inlineStr">
        <is>
          <t xml:space="preserve">Málaga</t>
        </is>
      </c>
      <c r="D1132">
        <v>510</v>
      </c>
      <c r="E1132"/>
      <c r="F1132"/>
      <c r="G1132">
        <f>IFERROR(INDEX(04_Area_Stats!$D$5:$D$999,MATCH(C1132,04_Area_Stats!$A$5:$A$999,0)),"")</f>
      </c>
      <c r="H1132">
        <f>IFERROR(ROUND(D1132*(03_Assumptions!$B$7+03_Assumptions!$B$8),0),"")</f>
      </c>
      <c r="I1132">
        <f>IFERROR(ROUND(E1132*G1132*03_Assumptions!$B$38-D1132-H1132,0),"")</f>
      </c>
      <c r="J1132"/>
      <c r="K1132">
        <f>IFERROR(D1132+H1132+IF(J1132="",MAX(I1132,0),J1132),"")</f>
      </c>
      <c r="L1132">
        <f>IFERROR(K1132/E1132,"")</f>
      </c>
      <c r="M1132">
        <f>IFERROR(ROUND(E1132*G1132-K1132,0),"")</f>
      </c>
      <c r="N1132">
        <f>IFERROR(M1132/K1132,"")</f>
      </c>
      <c r="O1132"/>
      <c r="P1132"/>
      <c r="Q1132"/>
      <c r="R1132"/>
      <c r="S1132"/>
      <c r="T1132"/>
    </row>
    <row r="1133">
      <c r="A1133" t="inlineStr">
        <is>
          <t xml:space="preserve">MIL-602975499</t>
        </is>
      </c>
      <c r="B1133" t="inlineStr">
        <is>
          <t xml:space="preserve">Lugo</t>
        </is>
      </c>
      <c r="C1133" t="inlineStr">
        <is>
          <t xml:space="preserve">Lugo</t>
        </is>
      </c>
      <c r="D1133">
        <v>200</v>
      </c>
      <c r="E1133"/>
      <c r="F1133"/>
      <c r="G1133">
        <f>IFERROR(INDEX(04_Area_Stats!$D$5:$D$999,MATCH(C1133,04_Area_Stats!$A$5:$A$999,0)),"")</f>
      </c>
      <c r="H1133">
        <f>IFERROR(ROUND(D1133*(03_Assumptions!$B$7+03_Assumptions!$B$8),0),"")</f>
      </c>
      <c r="I1133">
        <f>IFERROR(ROUND(E1133*G1133*03_Assumptions!$B$38-D1133-H1133,0),"")</f>
      </c>
      <c r="J1133"/>
      <c r="K1133">
        <f>IFERROR(D1133+H1133+IF(J1133="",MAX(I1133,0),J1133),"")</f>
      </c>
      <c r="L1133">
        <f>IFERROR(K1133/E1133,"")</f>
      </c>
      <c r="M1133">
        <f>IFERROR(ROUND(E1133*G1133-K1133,0),"")</f>
      </c>
      <c r="N1133">
        <f>IFERROR(M1133/K1133,"")</f>
      </c>
      <c r="O1133"/>
      <c r="P1133"/>
      <c r="Q1133"/>
      <c r="R1133"/>
      <c r="S1133"/>
      <c r="T1133"/>
    </row>
    <row r="1134">
      <c r="A1134" t="inlineStr">
        <is>
          <t xml:space="preserve">MIL-547287427</t>
        </is>
      </c>
      <c r="B1134" t="inlineStr">
        <is>
          <t xml:space="preserve">Murcia Capital</t>
        </is>
      </c>
      <c r="C1134" t="inlineStr">
        <is>
          <t xml:space="preserve">Murcia</t>
        </is>
      </c>
      <c r="D1134">
        <v>375</v>
      </c>
      <c r="E1134"/>
      <c r="F1134"/>
      <c r="G1134">
        <f>IFERROR(INDEX(04_Area_Stats!$D$5:$D$999,MATCH(C1134,04_Area_Stats!$A$5:$A$999,0)),"")</f>
      </c>
      <c r="H1134">
        <f>IFERROR(ROUND(D1134*(03_Assumptions!$B$7+03_Assumptions!$B$8),0),"")</f>
      </c>
      <c r="I1134">
        <f>IFERROR(ROUND(E1134*G1134*03_Assumptions!$B$38-D1134-H1134,0),"")</f>
      </c>
      <c r="J1134"/>
      <c r="K1134">
        <f>IFERROR(D1134+H1134+IF(J1134="",MAX(I1134,0),J1134),"")</f>
      </c>
      <c r="L1134">
        <f>IFERROR(K1134/E1134,"")</f>
      </c>
      <c r="M1134">
        <f>IFERROR(ROUND(E1134*G1134-K1134,0),"")</f>
      </c>
      <c r="N1134">
        <f>IFERROR(M1134/K1134,"")</f>
      </c>
      <c r="O1134"/>
      <c r="P1134"/>
      <c r="Q1134"/>
      <c r="R1134"/>
      <c r="S1134"/>
      <c r="T1134"/>
    </row>
    <row r="1135">
      <c r="A1135" t="inlineStr">
        <is>
          <t xml:space="preserve">MIL-589074414</t>
        </is>
      </c>
      <c r="B1135" t="inlineStr">
        <is>
          <t xml:space="preserve">Bajamar - C. Tenerife</t>
        </is>
      </c>
      <c r="C1135" t="inlineStr">
        <is>
          <t xml:space="preserve">San Cristóbal de la Laguna</t>
        </is>
      </c>
      <c r="D1135">
        <v>600</v>
      </c>
      <c r="E1135"/>
      <c r="F1135"/>
      <c r="G1135">
        <f>IFERROR(INDEX(04_Area_Stats!$D$5:$D$999,MATCH(C1135,04_Area_Stats!$A$5:$A$999,0)),"")</f>
      </c>
      <c r="H1135">
        <f>IFERROR(ROUND(D1135*(03_Assumptions!$B$7+03_Assumptions!$B$8),0),"")</f>
      </c>
      <c r="I1135">
        <f>IFERROR(ROUND(E1135*G1135*03_Assumptions!$B$38-D1135-H1135,0),"")</f>
      </c>
      <c r="J1135"/>
      <c r="K1135">
        <f>IFERROR(D1135+H1135+IF(J1135="",MAX(I1135,0),J1135),"")</f>
      </c>
      <c r="L1135">
        <f>IFERROR(K1135/E1135,"")</f>
      </c>
      <c r="M1135">
        <f>IFERROR(ROUND(E1135*G1135-K1135,0),"")</f>
      </c>
      <c r="N1135">
        <f>IFERROR(M1135/K1135,"")</f>
      </c>
      <c r="O1135"/>
      <c r="P1135"/>
      <c r="Q1135"/>
      <c r="R1135"/>
      <c r="S1135"/>
      <c r="T1135"/>
    </row>
    <row r="1136">
      <c r="A1136" t="inlineStr">
        <is>
          <t xml:space="preserve">MIL-611613399</t>
        </is>
      </c>
      <c r="B1136" t="inlineStr">
        <is>
          <t xml:space="preserve">Parque Picasso - Calle del Dr. Gómez Ul</t>
        </is>
      </c>
      <c r="C1136" t="inlineStr">
        <is>
          <t xml:space="preserve">Salamanca</t>
        </is>
      </c>
      <c r="D1136">
        <v>245</v>
      </c>
      <c r="E1136"/>
      <c r="F1136"/>
      <c r="G1136">
        <f>IFERROR(INDEX(04_Area_Stats!$D$5:$D$999,MATCH(C1136,04_Area_Stats!$A$5:$A$999,0)),"")</f>
      </c>
      <c r="H1136">
        <f>IFERROR(ROUND(D1136*(03_Assumptions!$B$7+03_Assumptions!$B$8),0),"")</f>
      </c>
      <c r="I1136">
        <f>IFERROR(ROUND(E1136*G1136*03_Assumptions!$B$38-D1136-H1136,0),"")</f>
      </c>
      <c r="J1136"/>
      <c r="K1136">
        <f>IFERROR(D1136+H1136+IF(J1136="",MAX(I1136,0),J1136),"")</f>
      </c>
      <c r="L1136">
        <f>IFERROR(K1136/E1136,"")</f>
      </c>
      <c r="M1136">
        <f>IFERROR(ROUND(E1136*G1136-K1136,0),"")</f>
      </c>
      <c r="N1136">
        <f>IFERROR(M1136/K1136,"")</f>
      </c>
      <c r="O1136"/>
      <c r="P1136"/>
      <c r="Q1136"/>
      <c r="R1136"/>
      <c r="S1136"/>
      <c r="T1136"/>
    </row>
    <row r="1137">
      <c r="A1137" t="inlineStr">
        <is>
          <t xml:space="preserve">MIL-489137619</t>
        </is>
      </c>
      <c r="B1137" t="inlineStr">
        <is>
          <t xml:space="preserve">Barrio Blanco - C. Don Quijote</t>
        </is>
      </c>
      <c r="C1137" t="inlineStr">
        <is>
          <t xml:space="preserve">Salamanca</t>
        </is>
      </c>
      <c r="D1137">
        <v>700</v>
      </c>
      <c r="E1137"/>
      <c r="F1137"/>
      <c r="G1137">
        <f>IFERROR(INDEX(04_Area_Stats!$D$5:$D$999,MATCH(C1137,04_Area_Stats!$A$5:$A$999,0)),"")</f>
      </c>
      <c r="H1137">
        <f>IFERROR(ROUND(D1137*(03_Assumptions!$B$7+03_Assumptions!$B$8),0),"")</f>
      </c>
      <c r="I1137">
        <f>IFERROR(ROUND(E1137*G1137*03_Assumptions!$B$38-D1137-H1137,0),"")</f>
      </c>
      <c r="J1137"/>
      <c r="K1137">
        <f>IFERROR(D1137+H1137+IF(J1137="",MAX(I1137,0),J1137),"")</f>
      </c>
      <c r="L1137">
        <f>IFERROR(K1137/E1137,"")</f>
      </c>
      <c r="M1137">
        <f>IFERROR(ROUND(E1137*G1137-K1137,0),"")</f>
      </c>
      <c r="N1137">
        <f>IFERROR(M1137/K1137,"")</f>
      </c>
      <c r="O1137"/>
      <c r="P1137"/>
      <c r="Q1137"/>
      <c r="R1137"/>
      <c r="S1137"/>
      <c r="T1137"/>
    </row>
    <row r="1138">
      <c r="A1138" t="inlineStr">
        <is>
          <t xml:space="preserve">MIL-611038447</t>
        </is>
      </c>
      <c r="B1138" t="inlineStr">
        <is>
          <t xml:space="preserve">Plaza Roja - Rúa Nova de Abaixo</t>
        </is>
      </c>
      <c r="C1138" t="inlineStr">
        <is>
          <t xml:space="preserve">Santiago de Compostela</t>
        </is>
      </c>
      <c r="D1138">
        <v>325</v>
      </c>
      <c r="E1138"/>
      <c r="F1138"/>
      <c r="G1138">
        <f>IFERROR(INDEX(04_Area_Stats!$D$5:$D$999,MATCH(C1138,04_Area_Stats!$A$5:$A$999,0)),"")</f>
      </c>
      <c r="H1138">
        <f>IFERROR(ROUND(D1138*(03_Assumptions!$B$7+03_Assumptions!$B$8),0),"")</f>
      </c>
      <c r="I1138">
        <f>IFERROR(ROUND(E1138*G1138*03_Assumptions!$B$38-D1138-H1138,0),"")</f>
      </c>
      <c r="J1138"/>
      <c r="K1138">
        <f>IFERROR(D1138+H1138+IF(J1138="",MAX(I1138,0),J1138),"")</f>
      </c>
      <c r="L1138">
        <f>IFERROR(K1138/E1138,"")</f>
      </c>
      <c r="M1138">
        <f>IFERROR(ROUND(E1138*G1138-K1138,0),"")</f>
      </c>
      <c r="N1138">
        <f>IFERROR(M1138/K1138,"")</f>
      </c>
      <c r="O1138"/>
      <c r="P1138"/>
      <c r="Q1138"/>
      <c r="R1138"/>
      <c r="S1138"/>
      <c r="T1138"/>
    </row>
    <row r="1139">
      <c r="A1139" t="inlineStr">
        <is>
          <t xml:space="preserve">MIL-595144967</t>
        </is>
      </c>
      <c r="B1139" t="inlineStr">
        <is>
          <t xml:space="preserve">Moratalaz - Pl. del Encuentro</t>
        </is>
      </c>
      <c r="C1139" t="inlineStr">
        <is>
          <t xml:space="preserve">Madrid</t>
        </is>
      </c>
      <c r="D1139">
        <v>460</v>
      </c>
      <c r="E1139"/>
      <c r="F1139"/>
      <c r="G1139">
        <f>IFERROR(INDEX(04_Area_Stats!$D$5:$D$999,MATCH(C1139,04_Area_Stats!$A$5:$A$999,0)),"")</f>
      </c>
      <c r="H1139">
        <f>IFERROR(ROUND(D1139*(03_Assumptions!$B$7+03_Assumptions!$B$8),0),"")</f>
      </c>
      <c r="I1139">
        <f>IFERROR(ROUND(E1139*G1139*03_Assumptions!$B$38-D1139-H1139,0),"")</f>
      </c>
      <c r="J1139"/>
      <c r="K1139">
        <f>IFERROR(D1139+H1139+IF(J1139="",MAX(I1139,0),J1139),"")</f>
      </c>
      <c r="L1139">
        <f>IFERROR(K1139/E1139,"")</f>
      </c>
      <c r="M1139">
        <f>IFERROR(ROUND(E1139*G1139-K1139,0),"")</f>
      </c>
      <c r="N1139">
        <f>IFERROR(M1139/K1139,"")</f>
      </c>
      <c r="O1139"/>
      <c r="P1139"/>
      <c r="Q1139"/>
      <c r="R1139"/>
      <c r="S1139"/>
      <c r="T1139"/>
    </row>
    <row r="1140">
      <c r="A1140" t="inlineStr">
        <is>
          <t xml:space="preserve">MIL-557693928</t>
        </is>
      </c>
      <c r="B1140" t="inlineStr">
        <is>
          <t xml:space="preserve">Granada Capital</t>
        </is>
      </c>
      <c r="C1140" t="inlineStr">
        <is>
          <t xml:space="preserve">Granada</t>
        </is>
      </c>
      <c r="D1140">
        <v>275</v>
      </c>
      <c r="E1140"/>
      <c r="F1140"/>
      <c r="G1140">
        <f>IFERROR(INDEX(04_Area_Stats!$D$5:$D$999,MATCH(C1140,04_Area_Stats!$A$5:$A$999,0)),"")</f>
      </c>
      <c r="H1140">
        <f>IFERROR(ROUND(D1140*(03_Assumptions!$B$7+03_Assumptions!$B$8),0),"")</f>
      </c>
      <c r="I1140">
        <f>IFERROR(ROUND(E1140*G1140*03_Assumptions!$B$38-D1140-H1140,0),"")</f>
      </c>
      <c r="J1140"/>
      <c r="K1140">
        <f>IFERROR(D1140+H1140+IF(J1140="",MAX(I1140,0),J1140),"")</f>
      </c>
      <c r="L1140">
        <f>IFERROR(K1140/E1140,"")</f>
      </c>
      <c r="M1140">
        <f>IFERROR(ROUND(E1140*G1140-K1140,0),"")</f>
      </c>
      <c r="N1140">
        <f>IFERROR(M1140/K1140,"")</f>
      </c>
      <c r="O1140"/>
      <c r="P1140"/>
      <c r="Q1140"/>
      <c r="R1140"/>
      <c r="S1140"/>
      <c r="T1140"/>
    </row>
    <row r="1141">
      <c r="A1141" t="inlineStr">
        <is>
          <t xml:space="preserve">MIL-611894925</t>
        </is>
      </c>
      <c r="B1141" t="inlineStr">
        <is>
          <t xml:space="preserve">Avenida de Barcelona - C. Julio Pellicer</t>
        </is>
      </c>
      <c r="C1141" t="inlineStr">
        <is>
          <t xml:space="preserve">Córdoba</t>
        </is>
      </c>
      <c r="D1141">
        <v>250</v>
      </c>
      <c r="E1141"/>
      <c r="F1141"/>
      <c r="G1141">
        <f>IFERROR(INDEX(04_Area_Stats!$D$5:$D$999,MATCH(C1141,04_Area_Stats!$A$5:$A$999,0)),"")</f>
      </c>
      <c r="H1141">
        <f>IFERROR(ROUND(D1141*(03_Assumptions!$B$7+03_Assumptions!$B$8),0),"")</f>
      </c>
      <c r="I1141">
        <f>IFERROR(ROUND(E1141*G1141*03_Assumptions!$B$38-D1141-H1141,0),"")</f>
      </c>
      <c r="J1141"/>
      <c r="K1141">
        <f>IFERROR(D1141+H1141+IF(J1141="",MAX(I1141,0),J1141),"")</f>
      </c>
      <c r="L1141">
        <f>IFERROR(K1141/E1141,"")</f>
      </c>
      <c r="M1141">
        <f>IFERROR(ROUND(E1141*G1141-K1141,0),"")</f>
      </c>
      <c r="N1141">
        <f>IFERROR(M1141/K1141,"")</f>
      </c>
      <c r="O1141"/>
      <c r="P1141"/>
      <c r="Q1141"/>
      <c r="R1141"/>
      <c r="S1141"/>
      <c r="T1141"/>
    </row>
    <row r="1142">
      <c r="A1142" t="inlineStr">
        <is>
          <t xml:space="preserve">MIL-563125437</t>
        </is>
      </c>
      <c r="B1142" t="inlineStr">
        <is>
          <t xml:space="preserve">Burjassot</t>
        </is>
      </c>
      <c r="C1142" t="inlineStr">
        <is>
          <t xml:space="preserve">Burjassot</t>
        </is>
      </c>
      <c r="D1142">
        <v>600</v>
      </c>
      <c r="E1142"/>
      <c r="F1142"/>
      <c r="G1142">
        <f>IFERROR(INDEX(04_Area_Stats!$D$5:$D$999,MATCH(C1142,04_Area_Stats!$A$5:$A$999,0)),"")</f>
      </c>
      <c r="H1142">
        <f>IFERROR(ROUND(D1142*(03_Assumptions!$B$7+03_Assumptions!$B$8),0),"")</f>
      </c>
      <c r="I1142">
        <f>IFERROR(ROUND(E1142*G1142*03_Assumptions!$B$38-D1142-H1142,0),"")</f>
      </c>
      <c r="J1142"/>
      <c r="K1142">
        <f>IFERROR(D1142+H1142+IF(J1142="",MAX(I1142,0),J1142),"")</f>
      </c>
      <c r="L1142">
        <f>IFERROR(K1142/E1142,"")</f>
      </c>
      <c r="M1142">
        <f>IFERROR(ROUND(E1142*G1142-K1142,0),"")</f>
      </c>
      <c r="N1142">
        <f>IFERROR(M1142/K1142,"")</f>
      </c>
      <c r="O1142"/>
      <c r="P1142"/>
      <c r="Q1142"/>
      <c r="R1142"/>
      <c r="S1142"/>
      <c r="T1142" t="inlineStr">
        <is>
          <t xml:space="preserve">Good</t>
        </is>
      </c>
    </row>
    <row r="1143">
      <c r="A1143" t="inlineStr">
        <is>
          <t xml:space="preserve">MIL-609277859</t>
        </is>
      </c>
      <c r="B1143" t="inlineStr">
        <is>
          <t xml:space="preserve">Trabajador busca habitación</t>
        </is>
      </c>
      <c r="C1143" t="inlineStr">
        <is>
          <t xml:space="preserve">Granada</t>
        </is>
      </c>
      <c r="D1143">
        <v>0</v>
      </c>
      <c r="E1143"/>
      <c r="F1143"/>
      <c r="G1143">
        <f>IFERROR(INDEX(04_Area_Stats!$D$5:$D$999,MATCH(C1143,04_Area_Stats!$A$5:$A$999,0)),"")</f>
      </c>
      <c r="H1143">
        <f>IFERROR(ROUND(D1143*(03_Assumptions!$B$7+03_Assumptions!$B$8),0),"")</f>
      </c>
      <c r="I1143">
        <f>IFERROR(ROUND(E1143*G1143*03_Assumptions!$B$38-D1143-H1143,0),"")</f>
      </c>
      <c r="J1143"/>
      <c r="K1143">
        <f>IFERROR(D1143+H1143+IF(J1143="",MAX(I1143,0),J1143),"")</f>
      </c>
      <c r="L1143">
        <f>IFERROR(K1143/E1143,"")</f>
      </c>
      <c r="M1143">
        <f>IFERROR(ROUND(E1143*G1143-K1143,0),"")</f>
      </c>
      <c r="N1143">
        <f>IFERROR(M1143/K1143,"")</f>
      </c>
      <c r="O1143"/>
      <c r="P1143"/>
      <c r="Q1143"/>
      <c r="R1143"/>
      <c r="S1143"/>
      <c r="T1143"/>
    </row>
    <row r="1144">
      <c r="A1144" t="inlineStr">
        <is>
          <t xml:space="preserve">MIL-609639699</t>
        </is>
      </c>
      <c r="B1144" t="inlineStr">
        <is>
          <t xml:space="preserve">Parque Cruz Conde</t>
        </is>
      </c>
      <c r="C1144" t="inlineStr">
        <is>
          <t xml:space="preserve">Córdoba</t>
        </is>
      </c>
      <c r="D1144">
        <v>188</v>
      </c>
      <c r="E1144"/>
      <c r="F1144"/>
      <c r="G1144">
        <f>IFERROR(INDEX(04_Area_Stats!$D$5:$D$999,MATCH(C1144,04_Area_Stats!$A$5:$A$999,0)),"")</f>
      </c>
      <c r="H1144">
        <f>IFERROR(ROUND(D1144*(03_Assumptions!$B$7+03_Assumptions!$B$8),0),"")</f>
      </c>
      <c r="I1144">
        <f>IFERROR(ROUND(E1144*G1144*03_Assumptions!$B$38-D1144-H1144,0),"")</f>
      </c>
      <c r="J1144"/>
      <c r="K1144">
        <f>IFERROR(D1144+H1144+IF(J1144="",MAX(I1144,0),J1144),"")</f>
      </c>
      <c r="L1144">
        <f>IFERROR(K1144/E1144,"")</f>
      </c>
      <c r="M1144">
        <f>IFERROR(ROUND(E1144*G1144-K1144,0),"")</f>
      </c>
      <c r="N1144">
        <f>IFERROR(M1144/K1144,"")</f>
      </c>
      <c r="O1144" t="inlineStr">
        <is>
          <t xml:space="preserve">FULL</t>
        </is>
      </c>
      <c r="P1144"/>
      <c r="Q1144"/>
      <c r="R1144"/>
      <c r="S1144"/>
      <c r="T1144" t="inlineStr">
        <is>
          <t xml:space="preserve">Renovated</t>
        </is>
      </c>
    </row>
    <row r="1145">
      <c r="A1145" t="inlineStr">
        <is>
          <t xml:space="preserve">MIL-611324003</t>
        </is>
      </c>
      <c r="B1145" t="inlineStr">
        <is>
          <t xml:space="preserve">Bulevar</t>
        </is>
      </c>
      <c r="C1145" t="inlineStr">
        <is>
          <t xml:space="preserve">Jaén</t>
        </is>
      </c>
      <c r="D1145">
        <v>225</v>
      </c>
      <c r="E1145"/>
      <c r="F1145"/>
      <c r="G1145">
        <f>IFERROR(INDEX(04_Area_Stats!$D$5:$D$999,MATCH(C1145,04_Area_Stats!$A$5:$A$999,0)),"")</f>
      </c>
      <c r="H1145">
        <f>IFERROR(ROUND(D1145*(03_Assumptions!$B$7+03_Assumptions!$B$8),0),"")</f>
      </c>
      <c r="I1145">
        <f>IFERROR(ROUND(E1145*G1145*03_Assumptions!$B$38-D1145-H1145,0),"")</f>
      </c>
      <c r="J1145"/>
      <c r="K1145">
        <f>IFERROR(D1145+H1145+IF(J1145="",MAX(I1145,0),J1145),"")</f>
      </c>
      <c r="L1145">
        <f>IFERROR(K1145/E1145,"")</f>
      </c>
      <c r="M1145">
        <f>IFERROR(ROUND(E1145*G1145-K1145,0),"")</f>
      </c>
      <c r="N1145">
        <f>IFERROR(M1145/K1145,"")</f>
      </c>
      <c r="O1145"/>
      <c r="P1145"/>
      <c r="Q1145"/>
      <c r="R1145"/>
      <c r="S1145"/>
      <c r="T1145"/>
    </row>
    <row r="1146">
      <c r="A1146" t="inlineStr">
        <is>
          <t xml:space="preserve">MIL-611755541</t>
        </is>
      </c>
      <c r="B1146" t="inlineStr">
        <is>
          <t xml:space="preserve">Cartuja - C. Periodista Luis de Vicente</t>
        </is>
      </c>
      <c r="C1146" t="inlineStr">
        <is>
          <t xml:space="preserve">Granada</t>
        </is>
      </c>
      <c r="D1146">
        <v>220</v>
      </c>
      <c r="E1146"/>
      <c r="F1146"/>
      <c r="G1146">
        <f>IFERROR(INDEX(04_Area_Stats!$D$5:$D$999,MATCH(C1146,04_Area_Stats!$A$5:$A$999,0)),"")</f>
      </c>
      <c r="H1146">
        <f>IFERROR(ROUND(D1146*(03_Assumptions!$B$7+03_Assumptions!$B$8),0),"")</f>
      </c>
      <c r="I1146">
        <f>IFERROR(ROUND(E1146*G1146*03_Assumptions!$B$38-D1146-H1146,0),"")</f>
      </c>
      <c r="J1146"/>
      <c r="K1146">
        <f>IFERROR(D1146+H1146+IF(J1146="",MAX(I1146,0),J1146),"")</f>
      </c>
      <c r="L1146">
        <f>IFERROR(K1146/E1146,"")</f>
      </c>
      <c r="M1146">
        <f>IFERROR(ROUND(E1146*G1146-K1146,0),"")</f>
      </c>
      <c r="N1146">
        <f>IFERROR(M1146/K1146,"")</f>
      </c>
      <c r="O1146"/>
      <c r="P1146"/>
      <c r="Q1146"/>
      <c r="R1146"/>
      <c r="S1146"/>
      <c r="T1146"/>
    </row>
    <row r="1147">
      <c r="A1147" t="inlineStr">
        <is>
          <t xml:space="preserve">MIL-505790062</t>
        </is>
      </c>
      <c r="B1147" t="inlineStr">
        <is>
          <t xml:space="preserve">Centro - C. Obispo Hurtado</t>
        </is>
      </c>
      <c r="C1147" t="inlineStr">
        <is>
          <t xml:space="preserve">Granada</t>
        </is>
      </c>
      <c r="D1147">
        <v>395</v>
      </c>
      <c r="E1147"/>
      <c r="F1147"/>
      <c r="G1147">
        <f>IFERROR(INDEX(04_Area_Stats!$D$5:$D$999,MATCH(C1147,04_Area_Stats!$A$5:$A$999,0)),"")</f>
      </c>
      <c r="H1147">
        <f>IFERROR(ROUND(D1147*(03_Assumptions!$B$7+03_Assumptions!$B$8),0),"")</f>
      </c>
      <c r="I1147">
        <f>IFERROR(ROUND(E1147*G1147*03_Assumptions!$B$38-D1147-H1147,0),"")</f>
      </c>
      <c r="J1147"/>
      <c r="K1147">
        <f>IFERROR(D1147+H1147+IF(J1147="",MAX(I1147,0),J1147),"")</f>
      </c>
      <c r="L1147">
        <f>IFERROR(K1147/E1147,"")</f>
      </c>
      <c r="M1147">
        <f>IFERROR(ROUND(E1147*G1147-K1147,0),"")</f>
      </c>
      <c r="N1147">
        <f>IFERROR(M1147/K1147,"")</f>
      </c>
      <c r="O1147"/>
      <c r="P1147"/>
      <c r="Q1147"/>
      <c r="R1147"/>
      <c r="S1147"/>
      <c r="T1147"/>
    </row>
    <row r="1148">
      <c r="A1148" t="inlineStr">
        <is>
          <t xml:space="preserve">MIL-612027802</t>
        </is>
      </c>
      <c r="B1148" t="inlineStr">
        <is>
          <t xml:space="preserve">Teatinos - Av. Plutarco</t>
        </is>
      </c>
      <c r="C1148" t="inlineStr">
        <is>
          <t xml:space="preserve">Málaga</t>
        </is>
      </c>
      <c r="D1148">
        <v>255</v>
      </c>
      <c r="E1148"/>
      <c r="F1148"/>
      <c r="G1148">
        <f>IFERROR(INDEX(04_Area_Stats!$D$5:$D$999,MATCH(C1148,04_Area_Stats!$A$5:$A$999,0)),"")</f>
      </c>
      <c r="H1148">
        <f>IFERROR(ROUND(D1148*(03_Assumptions!$B$7+03_Assumptions!$B$8),0),"")</f>
      </c>
      <c r="I1148">
        <f>IFERROR(ROUND(E1148*G1148*03_Assumptions!$B$38-D1148-H1148,0),"")</f>
      </c>
      <c r="J1148"/>
      <c r="K1148">
        <f>IFERROR(D1148+H1148+IF(J1148="",MAX(I1148,0),J1148),"")</f>
      </c>
      <c r="L1148">
        <f>IFERROR(K1148/E1148,"")</f>
      </c>
      <c r="M1148">
        <f>IFERROR(ROUND(E1148*G1148-K1148,0),"")</f>
      </c>
      <c r="N1148">
        <f>IFERROR(M1148/K1148,"")</f>
      </c>
      <c r="O1148"/>
      <c r="P1148"/>
      <c r="Q1148"/>
      <c r="R1148"/>
      <c r="S1148"/>
      <c r="T1148"/>
    </row>
    <row r="1149">
      <c r="A1149" t="inlineStr">
        <is>
          <t xml:space="preserve">MIL-611905885</t>
        </is>
      </c>
      <c r="B1149" t="inlineStr">
        <is>
          <t xml:space="preserve">zona - C. Concepción</t>
        </is>
      </c>
      <c r="C1149" t="inlineStr">
        <is>
          <t xml:space="preserve">Los Morenos</t>
        </is>
      </c>
      <c r="D1149">
        <v>1000</v>
      </c>
      <c r="E1149"/>
      <c r="F1149"/>
      <c r="G1149">
        <f>IFERROR(INDEX(04_Area_Stats!$D$5:$D$999,MATCH(C1149,04_Area_Stats!$A$5:$A$999,0)),"")</f>
      </c>
      <c r="H1149">
        <f>IFERROR(ROUND(D1149*(03_Assumptions!$B$7+03_Assumptions!$B$8),0),"")</f>
      </c>
      <c r="I1149">
        <f>IFERROR(ROUND(E1149*G1149*03_Assumptions!$B$38-D1149-H1149,0),"")</f>
      </c>
      <c r="J1149"/>
      <c r="K1149">
        <f>IFERROR(D1149+H1149+IF(J1149="",MAX(I1149,0),J1149),"")</f>
      </c>
      <c r="L1149">
        <f>IFERROR(K1149/E1149,"")</f>
      </c>
      <c r="M1149">
        <f>IFERROR(ROUND(E1149*G1149-K1149,0),"")</f>
      </c>
      <c r="N1149">
        <f>IFERROR(M1149/K1149,"")</f>
      </c>
      <c r="O1149"/>
      <c r="P1149"/>
      <c r="Q1149"/>
      <c r="R1149"/>
      <c r="S1149"/>
      <c r="T1149" t="inlineStr">
        <is>
          <t xml:space="preserve">Renovated</t>
        </is>
      </c>
    </row>
    <row r="1150">
      <c r="A1150" t="inlineStr">
        <is>
          <t xml:space="preserve">MIL-606526000</t>
        </is>
      </c>
      <c r="B1150" t="inlineStr">
        <is>
          <t xml:space="preserve">Madrid Capital</t>
        </is>
      </c>
      <c r="C1150" t="inlineStr">
        <is>
          <t xml:space="preserve">Madrid</t>
        </is>
      </c>
      <c r="D1150">
        <v>550</v>
      </c>
      <c r="E1150"/>
      <c r="F1150"/>
      <c r="G1150">
        <f>IFERROR(INDEX(04_Area_Stats!$D$5:$D$999,MATCH(C1150,04_Area_Stats!$A$5:$A$999,0)),"")</f>
      </c>
      <c r="H1150">
        <f>IFERROR(ROUND(D1150*(03_Assumptions!$B$7+03_Assumptions!$B$8),0),"")</f>
      </c>
      <c r="I1150">
        <f>IFERROR(ROUND(E1150*G1150*03_Assumptions!$B$38-D1150-H1150,0),"")</f>
      </c>
      <c r="J1150"/>
      <c r="K1150">
        <f>IFERROR(D1150+H1150+IF(J1150="",MAX(I1150,0),J1150),"")</f>
      </c>
      <c r="L1150">
        <f>IFERROR(K1150/E1150,"")</f>
      </c>
      <c r="M1150">
        <f>IFERROR(ROUND(E1150*G1150-K1150,0),"")</f>
      </c>
      <c r="N1150">
        <f>IFERROR(M1150/K1150,"")</f>
      </c>
      <c r="O1150"/>
      <c r="P1150"/>
      <c r="Q1150"/>
      <c r="R1150" t="inlineStr">
        <is>
          <t xml:space="preserve">5</t>
        </is>
      </c>
      <c r="S1150" t="inlineStr">
        <is>
          <t xml:space="preserve">Y</t>
        </is>
      </c>
      <c r="T1150"/>
    </row>
    <row r="1151">
      <c r="A1151" t="inlineStr">
        <is>
          <t xml:space="preserve">MIL-611180965</t>
        </is>
      </c>
      <c r="B1151" t="inlineStr">
        <is>
          <t xml:space="preserve">Camino Ronda</t>
        </is>
      </c>
      <c r="C1151" t="inlineStr">
        <is>
          <t xml:space="preserve">Granada</t>
        </is>
      </c>
      <c r="D1151">
        <v>280</v>
      </c>
      <c r="E1151"/>
      <c r="F1151"/>
      <c r="G1151">
        <f>IFERROR(INDEX(04_Area_Stats!$D$5:$D$999,MATCH(C1151,04_Area_Stats!$A$5:$A$999,0)),"")</f>
      </c>
      <c r="H1151">
        <f>IFERROR(ROUND(D1151*(03_Assumptions!$B$7+03_Assumptions!$B$8),0),"")</f>
      </c>
      <c r="I1151">
        <f>IFERROR(ROUND(E1151*G1151*03_Assumptions!$B$38-D1151-H1151,0),"")</f>
      </c>
      <c r="J1151"/>
      <c r="K1151">
        <f>IFERROR(D1151+H1151+IF(J1151="",MAX(I1151,0),J1151),"")</f>
      </c>
      <c r="L1151">
        <f>IFERROR(K1151/E1151,"")</f>
      </c>
      <c r="M1151">
        <f>IFERROR(ROUND(E1151*G1151-K1151,0),"")</f>
      </c>
      <c r="N1151">
        <f>IFERROR(M1151/K1151,"")</f>
      </c>
      <c r="O1151"/>
      <c r="P1151"/>
      <c r="Q1151"/>
      <c r="R1151"/>
      <c r="S1151"/>
      <c r="T1151" t="inlineStr">
        <is>
          <t xml:space="preserve">Good</t>
        </is>
      </c>
    </row>
    <row r="1152">
      <c r="A1152" t="inlineStr">
        <is>
          <t xml:space="preserve">MIL-516444702</t>
        </is>
      </c>
      <c r="B1152" t="inlineStr">
        <is>
          <t xml:space="preserve">Barcelona Capital</t>
        </is>
      </c>
      <c r="C1152" t="inlineStr">
        <is>
          <t xml:space="preserve">Barcelona</t>
        </is>
      </c>
      <c r="D1152">
        <v>825</v>
      </c>
      <c r="E1152"/>
      <c r="F1152"/>
      <c r="G1152">
        <f>IFERROR(INDEX(04_Area_Stats!$D$5:$D$999,MATCH(C1152,04_Area_Stats!$A$5:$A$999,0)),"")</f>
      </c>
      <c r="H1152">
        <f>IFERROR(ROUND(D1152*(03_Assumptions!$B$7+03_Assumptions!$B$8),0),"")</f>
      </c>
      <c r="I1152">
        <f>IFERROR(ROUND(E1152*G1152*03_Assumptions!$B$38-D1152-H1152,0),"")</f>
      </c>
      <c r="J1152"/>
      <c r="K1152">
        <f>IFERROR(D1152+H1152+IF(J1152="",MAX(I1152,0),J1152),"")</f>
      </c>
      <c r="L1152">
        <f>IFERROR(K1152/E1152,"")</f>
      </c>
      <c r="M1152">
        <f>IFERROR(ROUND(E1152*G1152-K1152,0),"")</f>
      </c>
      <c r="N1152">
        <f>IFERROR(M1152/K1152,"")</f>
      </c>
      <c r="O1152"/>
      <c r="P1152"/>
      <c r="Q1152"/>
      <c r="R1152" t="inlineStr">
        <is>
          <t xml:space="preserve">5</t>
        </is>
      </c>
      <c r="S1152"/>
      <c r="T1152"/>
    </row>
    <row r="1153">
      <c r="A1153" t="inlineStr">
        <is>
          <t xml:space="preserve">MIL-610791468</t>
        </is>
      </c>
      <c r="B1153" t="inlineStr">
        <is>
          <t xml:space="preserve">Zona Hospital - C. Hellín</t>
        </is>
      </c>
      <c r="C1153" t="inlineStr">
        <is>
          <t xml:space="preserve">Albacete</t>
        </is>
      </c>
      <c r="D1153">
        <v>250</v>
      </c>
      <c r="E1153"/>
      <c r="F1153"/>
      <c r="G1153">
        <f>IFERROR(INDEX(04_Area_Stats!$D$5:$D$999,MATCH(C1153,04_Area_Stats!$A$5:$A$999,0)),"")</f>
      </c>
      <c r="H1153">
        <f>IFERROR(ROUND(D1153*(03_Assumptions!$B$7+03_Assumptions!$B$8),0),"")</f>
      </c>
      <c r="I1153">
        <f>IFERROR(ROUND(E1153*G1153*03_Assumptions!$B$38-D1153-H1153,0),"")</f>
      </c>
      <c r="J1153"/>
      <c r="K1153">
        <f>IFERROR(D1153+H1153+IF(J1153="",MAX(I1153,0),J1153),"")</f>
      </c>
      <c r="L1153">
        <f>IFERROR(K1153/E1153,"")</f>
      </c>
      <c r="M1153">
        <f>IFERROR(ROUND(E1153*G1153-K1153,0),"")</f>
      </c>
      <c r="N1153">
        <f>IFERROR(M1153/K1153,"")</f>
      </c>
      <c r="O1153" t="inlineStr">
        <is>
          <t xml:space="preserve">KITCHEN_BATH</t>
        </is>
      </c>
      <c r="P1153"/>
      <c r="Q1153"/>
      <c r="R1153"/>
      <c r="S1153"/>
      <c r="T1153"/>
    </row>
    <row r="1154">
      <c r="A1154" t="inlineStr">
        <is>
          <t xml:space="preserve">MIL-585121078</t>
        </is>
      </c>
      <c r="B1154" t="inlineStr">
        <is>
          <t xml:space="preserve">Burjassot</t>
        </is>
      </c>
      <c r="C1154" t="inlineStr">
        <is>
          <t xml:space="preserve">Burjassot</t>
        </is>
      </c>
      <c r="D1154">
        <v>500</v>
      </c>
      <c r="E1154"/>
      <c r="F1154"/>
      <c r="G1154">
        <f>IFERROR(INDEX(04_Area_Stats!$D$5:$D$999,MATCH(C1154,04_Area_Stats!$A$5:$A$999,0)),"")</f>
      </c>
      <c r="H1154">
        <f>IFERROR(ROUND(D1154*(03_Assumptions!$B$7+03_Assumptions!$B$8),0),"")</f>
      </c>
      <c r="I1154">
        <f>IFERROR(ROUND(E1154*G1154*03_Assumptions!$B$38-D1154-H1154,0),"")</f>
      </c>
      <c r="J1154"/>
      <c r="K1154">
        <f>IFERROR(D1154+H1154+IF(J1154="",MAX(I1154,0),J1154),"")</f>
      </c>
      <c r="L1154">
        <f>IFERROR(K1154/E1154,"")</f>
      </c>
      <c r="M1154">
        <f>IFERROR(ROUND(E1154*G1154-K1154,0),"")</f>
      </c>
      <c r="N1154">
        <f>IFERROR(M1154/K1154,"")</f>
      </c>
      <c r="O1154"/>
      <c r="P1154"/>
      <c r="Q1154"/>
      <c r="R1154"/>
      <c r="S1154"/>
      <c r="T1154" t="inlineStr">
        <is>
          <t xml:space="preserve">Good</t>
        </is>
      </c>
    </row>
    <row r="1155">
      <c r="A1155" t="inlineStr">
        <is>
          <t xml:space="preserve">MIL-601063558</t>
        </is>
      </c>
      <c r="B1155" t="inlineStr">
        <is>
          <t xml:space="preserve">Centro - P.º de la Florida</t>
        </is>
      </c>
      <c r="C1155" t="inlineStr">
        <is>
          <t xml:space="preserve">Soria</t>
        </is>
      </c>
      <c r="D1155">
        <v>290</v>
      </c>
      <c r="E1155"/>
      <c r="F1155"/>
      <c r="G1155">
        <f>IFERROR(INDEX(04_Area_Stats!$D$5:$D$999,MATCH(C1155,04_Area_Stats!$A$5:$A$999,0)),"")</f>
      </c>
      <c r="H1155">
        <f>IFERROR(ROUND(D1155*(03_Assumptions!$B$7+03_Assumptions!$B$8),0),"")</f>
      </c>
      <c r="I1155">
        <f>IFERROR(ROUND(E1155*G1155*03_Assumptions!$B$38-D1155-H1155,0),"")</f>
      </c>
      <c r="J1155"/>
      <c r="K1155">
        <f>IFERROR(D1155+H1155+IF(J1155="",MAX(I1155,0),J1155),"")</f>
      </c>
      <c r="L1155">
        <f>IFERROR(K1155/E1155,"")</f>
      </c>
      <c r="M1155">
        <f>IFERROR(ROUND(E1155*G1155-K1155,0),"")</f>
      </c>
      <c r="N1155">
        <f>IFERROR(M1155/K1155,"")</f>
      </c>
      <c r="O1155"/>
      <c r="P1155"/>
      <c r="Q1155"/>
      <c r="R1155"/>
      <c r="S1155"/>
      <c r="T1155"/>
    </row>
    <row r="1156">
      <c r="A1156" t="inlineStr">
        <is>
          <t xml:space="preserve">MIL-551461601</t>
        </is>
      </c>
      <c r="B1156" t="inlineStr">
        <is>
          <t xml:space="preserve">Altabix Barrio - Av. d'Alacant</t>
        </is>
      </c>
      <c r="C1156" t="inlineStr">
        <is>
          <t xml:space="preserve">Elche</t>
        </is>
      </c>
      <c r="D1156">
        <v>220</v>
      </c>
      <c r="E1156"/>
      <c r="F1156"/>
      <c r="G1156">
        <f>IFERROR(INDEX(04_Area_Stats!$D$5:$D$999,MATCH(C1156,04_Area_Stats!$A$5:$A$999,0)),"")</f>
      </c>
      <c r="H1156">
        <f>IFERROR(ROUND(D1156*(03_Assumptions!$B$7+03_Assumptions!$B$8),0),"")</f>
      </c>
      <c r="I1156">
        <f>IFERROR(ROUND(E1156*G1156*03_Assumptions!$B$38-D1156-H1156,0),"")</f>
      </c>
      <c r="J1156"/>
      <c r="K1156">
        <f>IFERROR(D1156+H1156+IF(J1156="",MAX(I1156,0),J1156),"")</f>
      </c>
      <c r="L1156">
        <f>IFERROR(K1156/E1156,"")</f>
      </c>
      <c r="M1156">
        <f>IFERROR(ROUND(E1156*G1156-K1156,0),"")</f>
      </c>
      <c r="N1156">
        <f>IFERROR(M1156/K1156,"")</f>
      </c>
      <c r="O1156"/>
      <c r="P1156"/>
      <c r="Q1156"/>
      <c r="R1156"/>
      <c r="S1156"/>
      <c r="T1156"/>
    </row>
    <row r="1157">
      <c r="A1157" t="inlineStr">
        <is>
          <t xml:space="preserve">MIL-546164252</t>
        </is>
      </c>
      <c r="B1157" t="inlineStr">
        <is>
          <t xml:space="preserve">INSTITUTOS  - C. Sevilla</t>
        </is>
      </c>
      <c r="C1157" t="inlineStr">
        <is>
          <t xml:space="preserve">Ronda</t>
        </is>
      </c>
      <c r="D1157">
        <v>180</v>
      </c>
      <c r="E1157"/>
      <c r="F1157"/>
      <c r="G1157">
        <f>IFERROR(INDEX(04_Area_Stats!$D$5:$D$999,MATCH(C1157,04_Area_Stats!$A$5:$A$999,0)),"")</f>
      </c>
      <c r="H1157">
        <f>IFERROR(ROUND(D1157*(03_Assumptions!$B$7+03_Assumptions!$B$8),0),"")</f>
      </c>
      <c r="I1157">
        <f>IFERROR(ROUND(E1157*G1157*03_Assumptions!$B$38-D1157-H1157,0),"")</f>
      </c>
      <c r="J1157"/>
      <c r="K1157">
        <f>IFERROR(D1157+H1157+IF(J1157="",MAX(I1157,0),J1157),"")</f>
      </c>
      <c r="L1157">
        <f>IFERROR(K1157/E1157,"")</f>
      </c>
      <c r="M1157">
        <f>IFERROR(ROUND(E1157*G1157-K1157,0),"")</f>
      </c>
      <c r="N1157">
        <f>IFERROR(M1157/K1157,"")</f>
      </c>
      <c r="O1157"/>
      <c r="P1157"/>
      <c r="Q1157"/>
      <c r="R1157"/>
      <c r="S1157"/>
      <c r="T1157"/>
    </row>
    <row r="1158">
      <c r="A1158" t="inlineStr">
        <is>
          <t xml:space="preserve">MIL-542654801</t>
        </is>
      </c>
      <c r="B1158" t="inlineStr">
        <is>
          <t xml:space="preserve">Lamas de Prado - Rúa Serra Gañidoira</t>
        </is>
      </c>
      <c r="C1158" t="inlineStr">
        <is>
          <t xml:space="preserve">Lugo</t>
        </is>
      </c>
      <c r="D1158">
        <v>385</v>
      </c>
      <c r="E1158"/>
      <c r="F1158"/>
      <c r="G1158">
        <f>IFERROR(INDEX(04_Area_Stats!$D$5:$D$999,MATCH(C1158,04_Area_Stats!$A$5:$A$999,0)),"")</f>
      </c>
      <c r="H1158">
        <f>IFERROR(ROUND(D1158*(03_Assumptions!$B$7+03_Assumptions!$B$8),0),"")</f>
      </c>
      <c r="I1158">
        <f>IFERROR(ROUND(E1158*G1158*03_Assumptions!$B$38-D1158-H1158,0),"")</f>
      </c>
      <c r="J1158"/>
      <c r="K1158">
        <f>IFERROR(D1158+H1158+IF(J1158="",MAX(I1158,0),J1158),"")</f>
      </c>
      <c r="L1158">
        <f>IFERROR(K1158/E1158,"")</f>
      </c>
      <c r="M1158">
        <f>IFERROR(ROUND(E1158*G1158-K1158,0),"")</f>
      </c>
      <c r="N1158">
        <f>IFERROR(M1158/K1158,"")</f>
      </c>
      <c r="O1158"/>
      <c r="P1158"/>
      <c r="Q1158"/>
      <c r="R1158"/>
      <c r="S1158"/>
      <c r="T1158"/>
    </row>
    <row r="1159">
      <c r="A1159" t="inlineStr">
        <is>
          <t xml:space="preserve">MIL-612005929</t>
        </is>
      </c>
      <c r="B1159" t="inlineStr">
        <is>
          <t xml:space="preserve">Facultad de Ciencias - Cam. de Ronda</t>
        </is>
      </c>
      <c r="C1159" t="inlineStr">
        <is>
          <t xml:space="preserve">Granada</t>
        </is>
      </c>
      <c r="D1159">
        <v>250</v>
      </c>
      <c r="E1159"/>
      <c r="F1159"/>
      <c r="G1159">
        <f>IFERROR(INDEX(04_Area_Stats!$D$5:$D$999,MATCH(C1159,04_Area_Stats!$A$5:$A$999,0)),"")</f>
      </c>
      <c r="H1159">
        <f>IFERROR(ROUND(D1159*(03_Assumptions!$B$7+03_Assumptions!$B$8),0),"")</f>
      </c>
      <c r="I1159">
        <f>IFERROR(ROUND(E1159*G1159*03_Assumptions!$B$38-D1159-H1159,0),"")</f>
      </c>
      <c r="J1159"/>
      <c r="K1159">
        <f>IFERROR(D1159+H1159+IF(J1159="",MAX(I1159,0),J1159),"")</f>
      </c>
      <c r="L1159">
        <f>IFERROR(K1159/E1159,"")</f>
      </c>
      <c r="M1159">
        <f>IFERROR(ROUND(E1159*G1159-K1159,0),"")</f>
      </c>
      <c r="N1159">
        <f>IFERROR(M1159/K1159,"")</f>
      </c>
      <c r="O1159"/>
      <c r="P1159"/>
      <c r="Q1159"/>
      <c r="R1159"/>
      <c r="S1159"/>
      <c r="T1159"/>
    </row>
    <row r="1160">
      <c r="A1160" t="inlineStr">
        <is>
          <t xml:space="preserve">MIL-611892145</t>
        </is>
      </c>
      <c r="B1160" t="inlineStr">
        <is>
          <t xml:space="preserve">El Matorral - C. Tabajoste</t>
        </is>
      </c>
      <c r="C1160" t="inlineStr">
        <is>
          <t xml:space="preserve">El Matorral</t>
        </is>
      </c>
      <c r="D1160">
        <v>400</v>
      </c>
      <c r="E1160"/>
      <c r="F1160"/>
      <c r="G1160">
        <f>IFERROR(INDEX(04_Area_Stats!$D$5:$D$999,MATCH(C1160,04_Area_Stats!$A$5:$A$999,0)),"")</f>
      </c>
      <c r="H1160">
        <f>IFERROR(ROUND(D1160*(03_Assumptions!$B$7+03_Assumptions!$B$8),0),"")</f>
      </c>
      <c r="I1160">
        <f>IFERROR(ROUND(E1160*G1160*03_Assumptions!$B$38-D1160-H1160,0),"")</f>
      </c>
      <c r="J1160"/>
      <c r="K1160">
        <f>IFERROR(D1160+H1160+IF(J1160="",MAX(I1160,0),J1160),"")</f>
      </c>
      <c r="L1160">
        <f>IFERROR(K1160/E1160,"")</f>
      </c>
      <c r="M1160">
        <f>IFERROR(ROUND(E1160*G1160-K1160,0),"")</f>
      </c>
      <c r="N1160">
        <f>IFERROR(M1160/K1160,"")</f>
      </c>
      <c r="O1160"/>
      <c r="P1160"/>
      <c r="Q1160"/>
      <c r="R1160"/>
      <c r="S1160"/>
      <c r="T1160"/>
    </row>
    <row r="1161">
      <c r="A1161" t="inlineStr">
        <is>
          <t xml:space="preserve">MIL-611615206</t>
        </is>
      </c>
      <c r="B1161" t="inlineStr">
        <is>
          <t xml:space="preserve">Ciudad Jardín - C. Infanta Doña María</t>
        </is>
      </c>
      <c r="C1161" t="inlineStr">
        <is>
          <t xml:space="preserve">Córdoba</t>
        </is>
      </c>
      <c r="D1161">
        <v>170</v>
      </c>
      <c r="E1161"/>
      <c r="F1161"/>
      <c r="G1161">
        <f>IFERROR(INDEX(04_Area_Stats!$D$5:$D$999,MATCH(C1161,04_Area_Stats!$A$5:$A$999,0)),"")</f>
      </c>
      <c r="H1161">
        <f>IFERROR(ROUND(D1161*(03_Assumptions!$B$7+03_Assumptions!$B$8),0),"")</f>
      </c>
      <c r="I1161">
        <f>IFERROR(ROUND(E1161*G1161*03_Assumptions!$B$38-D1161-H1161,0),"")</f>
      </c>
      <c r="J1161"/>
      <c r="K1161">
        <f>IFERROR(D1161+H1161+IF(J1161="",MAX(I1161,0),J1161),"")</f>
      </c>
      <c r="L1161">
        <f>IFERROR(K1161/E1161,"")</f>
      </c>
      <c r="M1161">
        <f>IFERROR(ROUND(E1161*G1161-K1161,0),"")</f>
      </c>
      <c r="N1161">
        <f>IFERROR(M1161/K1161,"")</f>
      </c>
      <c r="O1161"/>
      <c r="P1161"/>
      <c r="Q1161"/>
      <c r="R1161"/>
      <c r="S1161"/>
      <c r="T1161"/>
    </row>
    <row r="1162">
      <c r="A1162" t="inlineStr">
        <is>
          <t xml:space="preserve">MIL-600890364</t>
        </is>
      </c>
      <c r="B1162" t="inlineStr">
        <is>
          <t xml:space="preserve">Bilbao</t>
        </is>
      </c>
      <c r="C1162" t="inlineStr">
        <is>
          <t xml:space="preserve">Bilbao</t>
        </is>
      </c>
      <c r="D1162">
        <v>580</v>
      </c>
      <c r="E1162"/>
      <c r="F1162"/>
      <c r="G1162">
        <f>IFERROR(INDEX(04_Area_Stats!$D$5:$D$999,MATCH(C1162,04_Area_Stats!$A$5:$A$999,0)),"")</f>
      </c>
      <c r="H1162">
        <f>IFERROR(ROUND(D1162*(03_Assumptions!$B$7+03_Assumptions!$B$8),0),"")</f>
      </c>
      <c r="I1162">
        <f>IFERROR(ROUND(E1162*G1162*03_Assumptions!$B$38-D1162-H1162,0),"")</f>
      </c>
      <c r="J1162"/>
      <c r="K1162">
        <f>IFERROR(D1162+H1162+IF(J1162="",MAX(I1162,0),J1162),"")</f>
      </c>
      <c r="L1162">
        <f>IFERROR(K1162/E1162,"")</f>
      </c>
      <c r="M1162">
        <f>IFERROR(ROUND(E1162*G1162-K1162,0),"")</f>
      </c>
      <c r="N1162">
        <f>IFERROR(M1162/K1162,"")</f>
      </c>
      <c r="O1162"/>
      <c r="P1162"/>
      <c r="Q1162"/>
      <c r="R1162"/>
      <c r="S1162"/>
      <c r="T1162" t="inlineStr">
        <is>
          <t xml:space="preserve">Good</t>
        </is>
      </c>
    </row>
    <row r="1163">
      <c r="A1163" t="inlineStr">
        <is>
          <t xml:space="preserve">MIL-610194522</t>
        </is>
      </c>
      <c r="B1163" t="inlineStr">
        <is>
          <t xml:space="preserve">Los Castros - C. Honduras</t>
        </is>
      </c>
      <c r="C1163" t="inlineStr">
        <is>
          <t xml:space="preserve">Santander</t>
        </is>
      </c>
      <c r="D1163">
        <v>300</v>
      </c>
      <c r="E1163"/>
      <c r="F1163"/>
      <c r="G1163">
        <f>IFERROR(INDEX(04_Area_Stats!$D$5:$D$999,MATCH(C1163,04_Area_Stats!$A$5:$A$999,0)),"")</f>
      </c>
      <c r="H1163">
        <f>IFERROR(ROUND(D1163*(03_Assumptions!$B$7+03_Assumptions!$B$8),0),"")</f>
      </c>
      <c r="I1163">
        <f>IFERROR(ROUND(E1163*G1163*03_Assumptions!$B$38-D1163-H1163,0),"")</f>
      </c>
      <c r="J1163"/>
      <c r="K1163">
        <f>IFERROR(D1163+H1163+IF(J1163="",MAX(I1163,0),J1163),"")</f>
      </c>
      <c r="L1163">
        <f>IFERROR(K1163/E1163,"")</f>
      </c>
      <c r="M1163">
        <f>IFERROR(ROUND(E1163*G1163-K1163,0),"")</f>
      </c>
      <c r="N1163">
        <f>IFERROR(M1163/K1163,"")</f>
      </c>
      <c r="O1163"/>
      <c r="P1163"/>
      <c r="Q1163"/>
      <c r="R1163"/>
      <c r="S1163"/>
      <c r="T1163"/>
    </row>
    <row r="1164">
      <c r="A1164" t="inlineStr">
        <is>
          <t xml:space="preserve">MIL-526230054</t>
        </is>
      </c>
      <c r="B1164" t="inlineStr">
        <is>
          <t xml:space="preserve">Centro</t>
        </is>
      </c>
      <c r="C1164" t="inlineStr">
        <is>
          <t xml:space="preserve">Cuenca</t>
        </is>
      </c>
      <c r="D1164">
        <v>135000</v>
      </c>
      <c r="E1164"/>
      <c r="F1164"/>
      <c r="G1164">
        <f>IFERROR(INDEX(04_Area_Stats!$D$5:$D$999,MATCH(C1164,04_Area_Stats!$A$5:$A$999,0)),"")</f>
      </c>
      <c r="H1164">
        <f>IFERROR(ROUND(D1164*(03_Assumptions!$B$7+03_Assumptions!$B$8),0),"")</f>
      </c>
      <c r="I1164">
        <f>IFERROR(ROUND(E1164*G1164*03_Assumptions!$B$38-D1164-H1164,0),"")</f>
      </c>
      <c r="J1164"/>
      <c r="K1164">
        <f>IFERROR(D1164+H1164+IF(J1164="",MAX(I1164,0),J1164),"")</f>
      </c>
      <c r="L1164">
        <f>IFERROR(K1164/E1164,"")</f>
      </c>
      <c r="M1164">
        <f>IFERROR(ROUND(E1164*G1164-K1164,0),"")</f>
      </c>
      <c r="N1164">
        <f>IFERROR(M1164/K1164,"")</f>
      </c>
      <c r="O1164"/>
      <c r="P1164"/>
      <c r="Q1164"/>
      <c r="R1164"/>
      <c r="S1164"/>
      <c r="T1164"/>
    </row>
    <row r="1165">
      <c r="A1165" t="inlineStr">
        <is>
          <t xml:space="preserve">MIL-611895622</t>
        </is>
      </c>
      <c r="B1165" t="inlineStr">
        <is>
          <t xml:space="preserve">Fuente del Oro - C. San Cosme</t>
        </is>
      </c>
      <c r="C1165" t="inlineStr">
        <is>
          <t xml:space="preserve">Cuenca</t>
        </is>
      </c>
      <c r="D1165">
        <v>250</v>
      </c>
      <c r="E1165"/>
      <c r="F1165"/>
      <c r="G1165">
        <f>IFERROR(INDEX(04_Area_Stats!$D$5:$D$999,MATCH(C1165,04_Area_Stats!$A$5:$A$999,0)),"")</f>
      </c>
      <c r="H1165">
        <f>IFERROR(ROUND(D1165*(03_Assumptions!$B$7+03_Assumptions!$B$8),0),"")</f>
      </c>
      <c r="I1165">
        <f>IFERROR(ROUND(E1165*G1165*03_Assumptions!$B$38-D1165-H1165,0),"")</f>
      </c>
      <c r="J1165"/>
      <c r="K1165">
        <f>IFERROR(D1165+H1165+IF(J1165="",MAX(I1165,0),J1165),"")</f>
      </c>
      <c r="L1165">
        <f>IFERROR(K1165/E1165,"")</f>
      </c>
      <c r="M1165">
        <f>IFERROR(ROUND(E1165*G1165-K1165,0),"")</f>
      </c>
      <c r="N1165">
        <f>IFERROR(M1165/K1165,"")</f>
      </c>
      <c r="O1165"/>
      <c r="P1165"/>
      <c r="Q1165"/>
      <c r="R1165"/>
      <c r="S1165"/>
      <c r="T1165"/>
    </row>
    <row r="1166">
      <c r="A1166" t="inlineStr">
        <is>
          <t xml:space="preserve">MIL-611768123</t>
        </is>
      </c>
      <c r="B1166" t="inlineStr">
        <is>
          <t xml:space="preserve">Centro</t>
        </is>
      </c>
      <c r="C1166" t="inlineStr">
        <is>
          <t xml:space="preserve">Elche</t>
        </is>
      </c>
      <c r="D1166">
        <v>260</v>
      </c>
      <c r="E1166"/>
      <c r="F1166"/>
      <c r="G1166">
        <f>IFERROR(INDEX(04_Area_Stats!$D$5:$D$999,MATCH(C1166,04_Area_Stats!$A$5:$A$999,0)),"")</f>
      </c>
      <c r="H1166">
        <f>IFERROR(ROUND(D1166*(03_Assumptions!$B$7+03_Assumptions!$B$8),0),"")</f>
      </c>
      <c r="I1166">
        <f>IFERROR(ROUND(E1166*G1166*03_Assumptions!$B$38-D1166-H1166,0),"")</f>
      </c>
      <c r="J1166"/>
      <c r="K1166">
        <f>IFERROR(D1166+H1166+IF(J1166="",MAX(I1166,0),J1166),"")</f>
      </c>
      <c r="L1166">
        <f>IFERROR(K1166/E1166,"")</f>
      </c>
      <c r="M1166">
        <f>IFERROR(ROUND(E1166*G1166-K1166,0),"")</f>
      </c>
      <c r="N1166">
        <f>IFERROR(M1166/K1166,"")</f>
      </c>
      <c r="O1166"/>
      <c r="P1166"/>
      <c r="Q1166"/>
      <c r="R1166"/>
      <c r="S1166"/>
      <c r="T1166"/>
    </row>
    <row r="1167">
      <c r="A1167" t="inlineStr">
        <is>
          <t xml:space="preserve">MIL-611316281</t>
        </is>
      </c>
      <c r="B1167" t="inlineStr">
        <is>
          <t xml:space="preserve">Universidad</t>
        </is>
      </c>
      <c r="C1167" t="inlineStr">
        <is>
          <t xml:space="preserve">Castellón de la Plana</t>
        </is>
      </c>
      <c r="D1167">
        <v>787</v>
      </c>
      <c r="E1167"/>
      <c r="F1167"/>
      <c r="G1167">
        <f>IFERROR(INDEX(04_Area_Stats!$D$5:$D$999,MATCH(C1167,04_Area_Stats!$A$5:$A$999,0)),"")</f>
      </c>
      <c r="H1167">
        <f>IFERROR(ROUND(D1167*(03_Assumptions!$B$7+03_Assumptions!$B$8),0),"")</f>
      </c>
      <c r="I1167">
        <f>IFERROR(ROUND(E1167*G1167*03_Assumptions!$B$38-D1167-H1167,0),"")</f>
      </c>
      <c r="J1167"/>
      <c r="K1167">
        <f>IFERROR(D1167+H1167+IF(J1167="",MAX(I1167,0),J1167),"")</f>
      </c>
      <c r="L1167">
        <f>IFERROR(K1167/E1167,"")</f>
      </c>
      <c r="M1167">
        <f>IFERROR(ROUND(E1167*G1167-K1167,0),"")</f>
      </c>
      <c r="N1167">
        <f>IFERROR(M1167/K1167,"")</f>
      </c>
      <c r="O1167"/>
      <c r="P1167"/>
      <c r="Q1167"/>
      <c r="R1167"/>
      <c r="S1167"/>
      <c r="T1167"/>
    </row>
    <row r="1168">
      <c r="A1168" t="inlineStr">
        <is>
          <t xml:space="preserve">MIL-560501648</t>
        </is>
      </c>
      <c r="B1168" t="inlineStr">
        <is>
          <t xml:space="preserve">Los Angeles - C. Campogris</t>
        </is>
      </c>
      <c r="C1168" t="inlineStr">
        <is>
          <t xml:space="preserve">Almería</t>
        </is>
      </c>
      <c r="D1168">
        <v>265</v>
      </c>
      <c r="E1168"/>
      <c r="F1168"/>
      <c r="G1168">
        <f>IFERROR(INDEX(04_Area_Stats!$D$5:$D$999,MATCH(C1168,04_Area_Stats!$A$5:$A$999,0)),"")</f>
      </c>
      <c r="H1168">
        <f>IFERROR(ROUND(D1168*(03_Assumptions!$B$7+03_Assumptions!$B$8),0),"")</f>
      </c>
      <c r="I1168">
        <f>IFERROR(ROUND(E1168*G1168*03_Assumptions!$B$38-D1168-H1168,0),"")</f>
      </c>
      <c r="J1168"/>
      <c r="K1168">
        <f>IFERROR(D1168+H1168+IF(J1168="",MAX(I1168,0),J1168),"")</f>
      </c>
      <c r="L1168">
        <f>IFERROR(K1168/E1168,"")</f>
      </c>
      <c r="M1168">
        <f>IFERROR(ROUND(E1168*G1168-K1168,0),"")</f>
      </c>
      <c r="N1168">
        <f>IFERROR(M1168/K1168,"")</f>
      </c>
      <c r="O1168" t="inlineStr">
        <is>
          <t xml:space="preserve">COSMETIC</t>
        </is>
      </c>
      <c r="P1168"/>
      <c r="Q1168"/>
      <c r="R1168"/>
      <c r="S1168"/>
      <c r="T1168" t="inlineStr">
        <is>
          <t xml:space="preserve">Renovated</t>
        </is>
      </c>
    </row>
    <row r="1169">
      <c r="A1169" t="inlineStr">
        <is>
          <t xml:space="preserve">MIL-522470603</t>
        </is>
      </c>
      <c r="B1169" t="inlineStr">
        <is>
          <t xml:space="preserve">Zaidin - C. Ecuador</t>
        </is>
      </c>
      <c r="C1169" t="inlineStr">
        <is>
          <t xml:space="preserve">Granada</t>
        </is>
      </c>
      <c r="D1169">
        <v>300</v>
      </c>
      <c r="E1169"/>
      <c r="F1169"/>
      <c r="G1169">
        <f>IFERROR(INDEX(04_Area_Stats!$D$5:$D$999,MATCH(C1169,04_Area_Stats!$A$5:$A$999,0)),"")</f>
      </c>
      <c r="H1169">
        <f>IFERROR(ROUND(D1169*(03_Assumptions!$B$7+03_Assumptions!$B$8),0),"")</f>
      </c>
      <c r="I1169">
        <f>IFERROR(ROUND(E1169*G1169*03_Assumptions!$B$38-D1169-H1169,0),"")</f>
      </c>
      <c r="J1169"/>
      <c r="K1169">
        <f>IFERROR(D1169+H1169+IF(J1169="",MAX(I1169,0),J1169),"")</f>
      </c>
      <c r="L1169">
        <f>IFERROR(K1169/E1169,"")</f>
      </c>
      <c r="M1169">
        <f>IFERROR(ROUND(E1169*G1169-K1169,0),"")</f>
      </c>
      <c r="N1169">
        <f>IFERROR(M1169/K1169,"")</f>
      </c>
      <c r="O1169"/>
      <c r="P1169"/>
      <c r="Q1169"/>
      <c r="R1169"/>
      <c r="S1169"/>
      <c r="T1169"/>
    </row>
    <row r="1170">
      <c r="A1170" t="inlineStr">
        <is>
          <t xml:space="preserve">MIL-606931264</t>
        </is>
      </c>
      <c r="B1170" t="inlineStr">
        <is>
          <t xml:space="preserve">Antonio Hurtado</t>
        </is>
      </c>
      <c r="C1170" t="inlineStr">
        <is>
          <t xml:space="preserve">Cáceres</t>
        </is>
      </c>
      <c r="D1170">
        <v>150</v>
      </c>
      <c r="E1170"/>
      <c r="F1170"/>
      <c r="G1170">
        <f>IFERROR(INDEX(04_Area_Stats!$D$5:$D$999,MATCH(C1170,04_Area_Stats!$A$5:$A$999,0)),"")</f>
      </c>
      <c r="H1170">
        <f>IFERROR(ROUND(D1170*(03_Assumptions!$B$7+03_Assumptions!$B$8),0),"")</f>
      </c>
      <c r="I1170">
        <f>IFERROR(ROUND(E1170*G1170*03_Assumptions!$B$38-D1170-H1170,0),"")</f>
      </c>
      <c r="J1170"/>
      <c r="K1170">
        <f>IFERROR(D1170+H1170+IF(J1170="",MAX(I1170,0),J1170),"")</f>
      </c>
      <c r="L1170">
        <f>IFERROR(K1170/E1170,"")</f>
      </c>
      <c r="M1170">
        <f>IFERROR(ROUND(E1170*G1170-K1170,0),"")</f>
      </c>
      <c r="N1170">
        <f>IFERROR(M1170/K1170,"")</f>
      </c>
      <c r="O1170"/>
      <c r="P1170"/>
      <c r="Q1170"/>
      <c r="R1170"/>
      <c r="S1170"/>
      <c r="T1170"/>
    </row>
    <row r="1171">
      <c r="A1171" t="inlineStr">
        <is>
          <t xml:space="preserve">MIL-518253872</t>
        </is>
      </c>
      <c r="B1171" t="inlineStr">
        <is>
          <t xml:space="preserve">Centro - Rúa de Ramón Cabanillas</t>
        </is>
      </c>
      <c r="C1171" t="inlineStr">
        <is>
          <t xml:space="preserve">Santiago de Compostela</t>
        </is>
      </c>
      <c r="D1171">
        <v>300</v>
      </c>
      <c r="E1171"/>
      <c r="F1171"/>
      <c r="G1171">
        <f>IFERROR(INDEX(04_Area_Stats!$D$5:$D$999,MATCH(C1171,04_Area_Stats!$A$5:$A$999,0)),"")</f>
      </c>
      <c r="H1171">
        <f>IFERROR(ROUND(D1171*(03_Assumptions!$B$7+03_Assumptions!$B$8),0),"")</f>
      </c>
      <c r="I1171">
        <f>IFERROR(ROUND(E1171*G1171*03_Assumptions!$B$38-D1171-H1171,0),"")</f>
      </c>
      <c r="J1171"/>
      <c r="K1171">
        <f>IFERROR(D1171+H1171+IF(J1171="",MAX(I1171,0),J1171),"")</f>
      </c>
      <c r="L1171">
        <f>IFERROR(K1171/E1171,"")</f>
      </c>
      <c r="M1171">
        <f>IFERROR(ROUND(E1171*G1171-K1171,0),"")</f>
      </c>
      <c r="N1171">
        <f>IFERROR(M1171/K1171,"")</f>
      </c>
      <c r="O1171"/>
      <c r="P1171"/>
      <c r="Q1171"/>
      <c r="R1171"/>
      <c r="S1171"/>
      <c r="T1171"/>
    </row>
    <row r="1172">
      <c r="A1172" t="inlineStr">
        <is>
          <t xml:space="preserve">MIL-560401984</t>
        </is>
      </c>
      <c r="B1172" t="inlineStr">
        <is>
          <t xml:space="preserve">General Davila - Av. de los Castros</t>
        </is>
      </c>
      <c r="C1172" t="inlineStr">
        <is>
          <t xml:space="preserve">Santander</t>
        </is>
      </c>
      <c r="D1172">
        <v>340</v>
      </c>
      <c r="E1172"/>
      <c r="F1172"/>
      <c r="G1172">
        <f>IFERROR(INDEX(04_Area_Stats!$D$5:$D$999,MATCH(C1172,04_Area_Stats!$A$5:$A$999,0)),"")</f>
      </c>
      <c r="H1172">
        <f>IFERROR(ROUND(D1172*(03_Assumptions!$B$7+03_Assumptions!$B$8),0),"")</f>
      </c>
      <c r="I1172">
        <f>IFERROR(ROUND(E1172*G1172*03_Assumptions!$B$38-D1172-H1172,0),"")</f>
      </c>
      <c r="J1172"/>
      <c r="K1172">
        <f>IFERROR(D1172+H1172+IF(J1172="",MAX(I1172,0),J1172),"")</f>
      </c>
      <c r="L1172">
        <f>IFERROR(K1172/E1172,"")</f>
      </c>
      <c r="M1172">
        <f>IFERROR(ROUND(E1172*G1172-K1172,0),"")</f>
      </c>
      <c r="N1172">
        <f>IFERROR(M1172/K1172,"")</f>
      </c>
      <c r="O1172"/>
      <c r="P1172"/>
      <c r="Q1172"/>
      <c r="R1172"/>
      <c r="S1172"/>
      <c r="T1172"/>
    </row>
    <row r="1173">
      <c r="A1173" t="inlineStr">
        <is>
          <t xml:space="preserve">MIL-508145213</t>
        </is>
      </c>
      <c r="B1173" t="inlineStr">
        <is>
          <t xml:space="preserve">Isla Chica</t>
        </is>
      </c>
      <c r="C1173" t="inlineStr">
        <is>
          <t xml:space="preserve">Huelva</t>
        </is>
      </c>
      <c r="D1173">
        <v>400</v>
      </c>
      <c r="E1173"/>
      <c r="F1173"/>
      <c r="G1173">
        <f>IFERROR(INDEX(04_Area_Stats!$D$5:$D$999,MATCH(C1173,04_Area_Stats!$A$5:$A$999,0)),"")</f>
      </c>
      <c r="H1173">
        <f>IFERROR(ROUND(D1173*(03_Assumptions!$B$7+03_Assumptions!$B$8),0),"")</f>
      </c>
      <c r="I1173">
        <f>IFERROR(ROUND(E1173*G1173*03_Assumptions!$B$38-D1173-H1173,0),"")</f>
      </c>
      <c r="J1173"/>
      <c r="K1173">
        <f>IFERROR(D1173+H1173+IF(J1173="",MAX(I1173,0),J1173),"")</f>
      </c>
      <c r="L1173">
        <f>IFERROR(K1173/E1173,"")</f>
      </c>
      <c r="M1173">
        <f>IFERROR(ROUND(E1173*G1173-K1173,0),"")</f>
      </c>
      <c r="N1173">
        <f>IFERROR(M1173/K1173,"")</f>
      </c>
      <c r="O1173"/>
      <c r="P1173"/>
      <c r="Q1173"/>
      <c r="R1173"/>
      <c r="S1173"/>
      <c r="T1173"/>
    </row>
    <row r="1174">
      <c r="A1174" t="inlineStr">
        <is>
          <t xml:space="preserve">MIL-611470196</t>
        </is>
      </c>
      <c r="B1174" t="inlineStr">
        <is>
          <t xml:space="preserve">Compañero de piso</t>
        </is>
      </c>
      <c r="C1174" t="inlineStr">
        <is>
          <t xml:space="preserve">Valencia</t>
        </is>
      </c>
      <c r="D1174">
        <v>500</v>
      </c>
      <c r="E1174"/>
      <c r="F1174"/>
      <c r="G1174">
        <f>IFERROR(INDEX(04_Area_Stats!$D$5:$D$999,MATCH(C1174,04_Area_Stats!$A$5:$A$999,0)),"")</f>
      </c>
      <c r="H1174">
        <f>IFERROR(ROUND(D1174*(03_Assumptions!$B$7+03_Assumptions!$B$8),0),"")</f>
      </c>
      <c r="I1174">
        <f>IFERROR(ROUND(E1174*G1174*03_Assumptions!$B$38-D1174-H1174,0),"")</f>
      </c>
      <c r="J1174"/>
      <c r="K1174">
        <f>IFERROR(D1174+H1174+IF(J1174="",MAX(I1174,0),J1174),"")</f>
      </c>
      <c r="L1174">
        <f>IFERROR(K1174/E1174,"")</f>
      </c>
      <c r="M1174">
        <f>IFERROR(ROUND(E1174*G1174-K1174,0),"")</f>
      </c>
      <c r="N1174">
        <f>IFERROR(M1174/K1174,"")</f>
      </c>
      <c r="O1174"/>
      <c r="P1174"/>
      <c r="Q1174"/>
      <c r="R1174"/>
      <c r="S1174"/>
      <c r="T1174"/>
    </row>
    <row r="1175">
      <c r="A1175" t="inlineStr">
        <is>
          <t xml:space="preserve">MIL-562720453</t>
        </is>
      </c>
      <c r="B1175" t="inlineStr">
        <is>
          <t xml:space="preserve">Collado Villalba</t>
        </is>
      </c>
      <c r="C1175" t="inlineStr">
        <is>
          <t xml:space="preserve">Collado Villalba</t>
        </is>
      </c>
      <c r="D1175">
        <v>375</v>
      </c>
      <c r="E1175"/>
      <c r="F1175"/>
      <c r="G1175">
        <f>IFERROR(INDEX(04_Area_Stats!$D$5:$D$999,MATCH(C1175,04_Area_Stats!$A$5:$A$999,0)),"")</f>
      </c>
      <c r="H1175">
        <f>IFERROR(ROUND(D1175*(03_Assumptions!$B$7+03_Assumptions!$B$8),0),"")</f>
      </c>
      <c r="I1175">
        <f>IFERROR(ROUND(E1175*G1175*03_Assumptions!$B$38-D1175-H1175,0),"")</f>
      </c>
      <c r="J1175"/>
      <c r="K1175">
        <f>IFERROR(D1175+H1175+IF(J1175="",MAX(I1175,0),J1175),"")</f>
      </c>
      <c r="L1175">
        <f>IFERROR(K1175/E1175,"")</f>
      </c>
      <c r="M1175">
        <f>IFERROR(ROUND(E1175*G1175-K1175,0),"")</f>
      </c>
      <c r="N1175">
        <f>IFERROR(M1175/K1175,"")</f>
      </c>
      <c r="O1175"/>
      <c r="P1175"/>
      <c r="Q1175"/>
      <c r="R1175"/>
      <c r="S1175"/>
      <c r="T1175"/>
    </row>
    <row r="1176">
      <c r="A1176" t="inlineStr">
        <is>
          <t xml:space="preserve">MIL-545821114</t>
        </is>
      </c>
      <c r="B1176" t="inlineStr">
        <is>
          <t xml:space="preserve">Burjassot</t>
        </is>
      </c>
      <c r="C1176" t="inlineStr">
        <is>
          <t xml:space="preserve">Burjassot</t>
        </is>
      </c>
      <c r="D1176">
        <v>400</v>
      </c>
      <c r="E1176"/>
      <c r="F1176"/>
      <c r="G1176">
        <f>IFERROR(INDEX(04_Area_Stats!$D$5:$D$999,MATCH(C1176,04_Area_Stats!$A$5:$A$999,0)),"")</f>
      </c>
      <c r="H1176">
        <f>IFERROR(ROUND(D1176*(03_Assumptions!$B$7+03_Assumptions!$B$8),0),"")</f>
      </c>
      <c r="I1176">
        <f>IFERROR(ROUND(E1176*G1176*03_Assumptions!$B$38-D1176-H1176,0),"")</f>
      </c>
      <c r="J1176"/>
      <c r="K1176">
        <f>IFERROR(D1176+H1176+IF(J1176="",MAX(I1176,0),J1176),"")</f>
      </c>
      <c r="L1176">
        <f>IFERROR(K1176/E1176,"")</f>
      </c>
      <c r="M1176">
        <f>IFERROR(ROUND(E1176*G1176-K1176,0),"")</f>
      </c>
      <c r="N1176">
        <f>IFERROR(M1176/K1176,"")</f>
      </c>
      <c r="O1176" t="inlineStr">
        <is>
          <t xml:space="preserve">FULL</t>
        </is>
      </c>
      <c r="P1176"/>
      <c r="Q1176">
        <v>2025</v>
      </c>
      <c r="R1176" t="inlineStr">
        <is>
          <t xml:space="preserve">1º</t>
        </is>
      </c>
      <c r="S1176" t="inlineStr">
        <is>
          <t xml:space="preserve">N</t>
        </is>
      </c>
      <c r="T1176" t="inlineStr">
        <is>
          <t xml:space="preserve">Renovated</t>
        </is>
      </c>
    </row>
    <row r="1177">
      <c r="A1177" t="inlineStr">
        <is>
          <t xml:space="preserve">MIL-612034139</t>
        </is>
      </c>
      <c r="B1177" t="inlineStr">
        <is>
          <t xml:space="preserve">Ondarreta - Av. de Leganés</t>
        </is>
      </c>
      <c r="C1177" t="inlineStr">
        <is>
          <t xml:space="preserve">Alcorcón</t>
        </is>
      </c>
      <c r="D1177">
        <v>450</v>
      </c>
      <c r="E1177"/>
      <c r="F1177"/>
      <c r="G1177">
        <f>IFERROR(INDEX(04_Area_Stats!$D$5:$D$999,MATCH(C1177,04_Area_Stats!$A$5:$A$999,0)),"")</f>
      </c>
      <c r="H1177">
        <f>IFERROR(ROUND(D1177*(03_Assumptions!$B$7+03_Assumptions!$B$8),0),"")</f>
      </c>
      <c r="I1177">
        <f>IFERROR(ROUND(E1177*G1177*03_Assumptions!$B$38-D1177-H1177,0),"")</f>
      </c>
      <c r="J1177"/>
      <c r="K1177">
        <f>IFERROR(D1177+H1177+IF(J1177="",MAX(I1177,0),J1177),"")</f>
      </c>
      <c r="L1177">
        <f>IFERROR(K1177/E1177,"")</f>
      </c>
      <c r="M1177">
        <f>IFERROR(ROUND(E1177*G1177-K1177,0),"")</f>
      </c>
      <c r="N1177">
        <f>IFERROR(M1177/K1177,"")</f>
      </c>
      <c r="O1177"/>
      <c r="P1177"/>
      <c r="Q1177"/>
      <c r="R1177"/>
      <c r="S1177" t="inlineStr">
        <is>
          <t xml:space="preserve">Y</t>
        </is>
      </c>
      <c r="T1177"/>
    </row>
    <row r="1178">
      <c r="A1178" t="inlineStr">
        <is>
          <t xml:space="preserve">MIL-610415554</t>
        </is>
      </c>
      <c r="B1178" t="inlineStr">
        <is>
          <t xml:space="preserve">Casco Antiguo - Pl. del Mentidero</t>
        </is>
      </c>
      <c r="C1178" t="inlineStr">
        <is>
          <t xml:space="preserve">Cádiz</t>
        </is>
      </c>
      <c r="D1178">
        <v>300</v>
      </c>
      <c r="E1178"/>
      <c r="F1178"/>
      <c r="G1178">
        <f>IFERROR(INDEX(04_Area_Stats!$D$5:$D$999,MATCH(C1178,04_Area_Stats!$A$5:$A$999,0)),"")</f>
      </c>
      <c r="H1178">
        <f>IFERROR(ROUND(D1178*(03_Assumptions!$B$7+03_Assumptions!$B$8),0),"")</f>
      </c>
      <c r="I1178">
        <f>IFERROR(ROUND(E1178*G1178*03_Assumptions!$B$38-D1178-H1178,0),"")</f>
      </c>
      <c r="J1178"/>
      <c r="K1178">
        <f>IFERROR(D1178+H1178+IF(J1178="",MAX(I1178,0),J1178),"")</f>
      </c>
      <c r="L1178">
        <f>IFERROR(K1178/E1178,"")</f>
      </c>
      <c r="M1178">
        <f>IFERROR(ROUND(E1178*G1178-K1178,0),"")</f>
      </c>
      <c r="N1178">
        <f>IFERROR(M1178/K1178,"")</f>
      </c>
      <c r="O1178"/>
      <c r="P1178"/>
      <c r="Q1178"/>
      <c r="R1178"/>
      <c r="S1178"/>
      <c r="T1178"/>
    </row>
    <row r="1179">
      <c r="A1179" t="inlineStr">
        <is>
          <t xml:space="preserve">MIL-598092011</t>
        </is>
      </c>
      <c r="B1179" t="inlineStr">
        <is>
          <t xml:space="preserve">Leganés</t>
        </is>
      </c>
      <c r="C1179" t="inlineStr">
        <is>
          <t xml:space="preserve">Leganés</t>
        </is>
      </c>
      <c r="D1179">
        <v>385</v>
      </c>
      <c r="E1179"/>
      <c r="F1179"/>
      <c r="G1179">
        <f>IFERROR(INDEX(04_Area_Stats!$D$5:$D$999,MATCH(C1179,04_Area_Stats!$A$5:$A$999,0)),"")</f>
      </c>
      <c r="H1179">
        <f>IFERROR(ROUND(D1179*(03_Assumptions!$B$7+03_Assumptions!$B$8),0),"")</f>
      </c>
      <c r="I1179">
        <f>IFERROR(ROUND(E1179*G1179*03_Assumptions!$B$38-D1179-H1179,0),"")</f>
      </c>
      <c r="J1179"/>
      <c r="K1179">
        <f>IFERROR(D1179+H1179+IF(J1179="",MAX(I1179,0),J1179),"")</f>
      </c>
      <c r="L1179">
        <f>IFERROR(K1179/E1179,"")</f>
      </c>
      <c r="M1179">
        <f>IFERROR(ROUND(E1179*G1179-K1179,0),"")</f>
      </c>
      <c r="N1179">
        <f>IFERROR(M1179/K1179,"")</f>
      </c>
      <c r="O1179"/>
      <c r="P1179"/>
      <c r="Q1179"/>
      <c r="R1179"/>
      <c r="S1179"/>
      <c r="T1179"/>
    </row>
    <row r="1180">
      <c r="A1180" t="inlineStr">
        <is>
          <t xml:space="preserve">MIL-604019996</t>
        </is>
      </c>
      <c r="B1180" t="inlineStr">
        <is>
          <t xml:space="preserve">Madrid Capital</t>
        </is>
      </c>
      <c r="C1180" t="inlineStr">
        <is>
          <t xml:space="preserve">Madrid</t>
        </is>
      </c>
      <c r="D1180">
        <v>480</v>
      </c>
      <c r="E1180"/>
      <c r="F1180"/>
      <c r="G1180">
        <f>IFERROR(INDEX(04_Area_Stats!$D$5:$D$999,MATCH(C1180,04_Area_Stats!$A$5:$A$999,0)),"")</f>
      </c>
      <c r="H1180">
        <f>IFERROR(ROUND(D1180*(03_Assumptions!$B$7+03_Assumptions!$B$8),0),"")</f>
      </c>
      <c r="I1180">
        <f>IFERROR(ROUND(E1180*G1180*03_Assumptions!$B$38-D1180-H1180,0),"")</f>
      </c>
      <c r="J1180"/>
      <c r="K1180">
        <f>IFERROR(D1180+H1180+IF(J1180="",MAX(I1180,0),J1180),"")</f>
      </c>
      <c r="L1180">
        <f>IFERROR(K1180/E1180,"")</f>
      </c>
      <c r="M1180">
        <f>IFERROR(ROUND(E1180*G1180-K1180,0),"")</f>
      </c>
      <c r="N1180">
        <f>IFERROR(M1180/K1180,"")</f>
      </c>
      <c r="O1180"/>
      <c r="P1180"/>
      <c r="Q1180"/>
      <c r="R1180"/>
      <c r="S1180"/>
      <c r="T1180" t="inlineStr">
        <is>
          <t xml:space="preserve">New build</t>
        </is>
      </c>
    </row>
    <row r="1181">
      <c r="A1181" t="inlineStr">
        <is>
          <t xml:space="preserve">MIL-487112845</t>
        </is>
      </c>
      <c r="B1181" t="inlineStr">
        <is>
          <t xml:space="preserve">Centro - C. Victorio</t>
        </is>
      </c>
      <c r="C1181" t="inlineStr">
        <is>
          <t xml:space="preserve">Murcia</t>
        </is>
      </c>
      <c r="D1181">
        <v>290</v>
      </c>
      <c r="E1181"/>
      <c r="F1181"/>
      <c r="G1181">
        <f>IFERROR(INDEX(04_Area_Stats!$D$5:$D$999,MATCH(C1181,04_Area_Stats!$A$5:$A$999,0)),"")</f>
      </c>
      <c r="H1181">
        <f>IFERROR(ROUND(D1181*(03_Assumptions!$B$7+03_Assumptions!$B$8),0),"")</f>
      </c>
      <c r="I1181">
        <f>IFERROR(ROUND(E1181*G1181*03_Assumptions!$B$38-D1181-H1181,0),"")</f>
      </c>
      <c r="J1181"/>
      <c r="K1181">
        <f>IFERROR(D1181+H1181+IF(J1181="",MAX(I1181,0),J1181),"")</f>
      </c>
      <c r="L1181">
        <f>IFERROR(K1181/E1181,"")</f>
      </c>
      <c r="M1181">
        <f>IFERROR(ROUND(E1181*G1181-K1181,0),"")</f>
      </c>
      <c r="N1181">
        <f>IFERROR(M1181/K1181,"")</f>
      </c>
      <c r="O1181"/>
      <c r="P1181"/>
      <c r="Q1181"/>
      <c r="R1181"/>
      <c r="S1181"/>
      <c r="T1181"/>
    </row>
    <row r="1182">
      <c r="A1182" t="inlineStr">
        <is>
          <t xml:space="preserve">MIL-493786050</t>
        </is>
      </c>
      <c r="B1182" t="inlineStr">
        <is>
          <t xml:space="preserve">ALQUILER PISO PLASENCIA C - Av. de la V</t>
        </is>
      </c>
      <c r="C1182" t="inlineStr">
        <is>
          <t xml:space="preserve">Plasencia</t>
        </is>
      </c>
      <c r="D1182">
        <v>150</v>
      </c>
      <c r="E1182"/>
      <c r="F1182"/>
      <c r="G1182">
        <f>IFERROR(INDEX(04_Area_Stats!$D$5:$D$999,MATCH(C1182,04_Area_Stats!$A$5:$A$999,0)),"")</f>
      </c>
      <c r="H1182">
        <f>IFERROR(ROUND(D1182*(03_Assumptions!$B$7+03_Assumptions!$B$8),0),"")</f>
      </c>
      <c r="I1182">
        <f>IFERROR(ROUND(E1182*G1182*03_Assumptions!$B$38-D1182-H1182,0),"")</f>
      </c>
      <c r="J1182"/>
      <c r="K1182">
        <f>IFERROR(D1182+H1182+IF(J1182="",MAX(I1182,0),J1182),"")</f>
      </c>
      <c r="L1182">
        <f>IFERROR(K1182/E1182,"")</f>
      </c>
      <c r="M1182">
        <f>IFERROR(ROUND(E1182*G1182-K1182,0),"")</f>
      </c>
      <c r="N1182">
        <f>IFERROR(M1182/K1182,"")</f>
      </c>
      <c r="O1182"/>
      <c r="P1182"/>
      <c r="Q1182"/>
      <c r="R1182" t="inlineStr">
        <is>
          <t xml:space="preserve">2</t>
        </is>
      </c>
      <c r="S1182" t="inlineStr">
        <is>
          <t xml:space="preserve">Y</t>
        </is>
      </c>
      <c r="T1182" t="inlineStr">
        <is>
          <t xml:space="preserve">Good</t>
        </is>
      </c>
    </row>
    <row r="1183">
      <c r="A1183" t="inlineStr">
        <is>
          <t xml:space="preserve">MIL-610790507</t>
        </is>
      </c>
      <c r="B1183" t="inlineStr">
        <is>
          <t xml:space="preserve">Tiro de Línea - C. Malvaloca</t>
        </is>
      </c>
      <c r="C1183" t="inlineStr">
        <is>
          <t xml:space="preserve">Sevilla</t>
        </is>
      </c>
      <c r="D1183">
        <v>300</v>
      </c>
      <c r="E1183"/>
      <c r="F1183"/>
      <c r="G1183">
        <f>IFERROR(INDEX(04_Area_Stats!$D$5:$D$999,MATCH(C1183,04_Area_Stats!$A$5:$A$999,0)),"")</f>
      </c>
      <c r="H1183">
        <f>IFERROR(ROUND(D1183*(03_Assumptions!$B$7+03_Assumptions!$B$8),0),"")</f>
      </c>
      <c r="I1183">
        <f>IFERROR(ROUND(E1183*G1183*03_Assumptions!$B$38-D1183-H1183,0),"")</f>
      </c>
      <c r="J1183"/>
      <c r="K1183">
        <f>IFERROR(D1183+H1183+IF(J1183="",MAX(I1183,0),J1183),"")</f>
      </c>
      <c r="L1183">
        <f>IFERROR(K1183/E1183,"")</f>
      </c>
      <c r="M1183">
        <f>IFERROR(ROUND(E1183*G1183-K1183,0),"")</f>
      </c>
      <c r="N1183">
        <f>IFERROR(M1183/K1183,"")</f>
      </c>
      <c r="O1183" t="inlineStr">
        <is>
          <t xml:space="preserve">KITCHEN_BATH</t>
        </is>
      </c>
      <c r="P1183"/>
      <c r="Q1183"/>
      <c r="R1183"/>
      <c r="S1183"/>
      <c r="T1183" t="inlineStr">
        <is>
          <t xml:space="preserve">Renovated</t>
        </is>
      </c>
    </row>
    <row r="1184">
      <c r="A1184" t="inlineStr">
        <is>
          <t xml:space="preserve">MIL-566517849</t>
        </is>
      </c>
      <c r="B1184" t="inlineStr">
        <is>
          <t xml:space="preserve">Santa Catalina - Carrer de Sant Pere</t>
        </is>
      </c>
      <c r="C1184" t="inlineStr">
        <is>
          <t xml:space="preserve">Palma de Mallorca</t>
        </is>
      </c>
      <c r="D1184">
        <v>382</v>
      </c>
      <c r="E1184"/>
      <c r="F1184"/>
      <c r="G1184">
        <f>IFERROR(INDEX(04_Area_Stats!$D$5:$D$999,MATCH(C1184,04_Area_Stats!$A$5:$A$999,0)),"")</f>
      </c>
      <c r="H1184">
        <f>IFERROR(ROUND(D1184*(03_Assumptions!$B$7+03_Assumptions!$B$8),0),"")</f>
      </c>
      <c r="I1184">
        <f>IFERROR(ROUND(E1184*G1184*03_Assumptions!$B$38-D1184-H1184,0),"")</f>
      </c>
      <c r="J1184"/>
      <c r="K1184">
        <f>IFERROR(D1184+H1184+IF(J1184="",MAX(I1184,0),J1184),"")</f>
      </c>
      <c r="L1184">
        <f>IFERROR(K1184/E1184,"")</f>
      </c>
      <c r="M1184">
        <f>IFERROR(ROUND(E1184*G1184-K1184,0),"")</f>
      </c>
      <c r="N1184">
        <f>IFERROR(M1184/K1184,"")</f>
      </c>
      <c r="O1184"/>
      <c r="P1184"/>
      <c r="Q1184"/>
      <c r="R1184"/>
      <c r="S1184"/>
      <c r="T1184"/>
    </row>
    <row r="1185">
      <c r="A1185" t="inlineStr">
        <is>
          <t xml:space="preserve">MIL-526070686</t>
        </is>
      </c>
      <c r="B1185" t="inlineStr">
        <is>
          <t xml:space="preserve">Centro</t>
        </is>
      </c>
      <c r="C1185" t="inlineStr">
        <is>
          <t xml:space="preserve">Mahon/Mao</t>
        </is>
      </c>
      <c r="D1185">
        <v>367</v>
      </c>
      <c r="E1185"/>
      <c r="F1185"/>
      <c r="G1185">
        <f>IFERROR(INDEX(04_Area_Stats!$D$5:$D$999,MATCH(C1185,04_Area_Stats!$A$5:$A$999,0)),"")</f>
      </c>
      <c r="H1185">
        <f>IFERROR(ROUND(D1185*(03_Assumptions!$B$7+03_Assumptions!$B$8),0),"")</f>
      </c>
      <c r="I1185">
        <f>IFERROR(ROUND(E1185*G1185*03_Assumptions!$B$38-D1185-H1185,0),"")</f>
      </c>
      <c r="J1185"/>
      <c r="K1185">
        <f>IFERROR(D1185+H1185+IF(J1185="",MAX(I1185,0),J1185),"")</f>
      </c>
      <c r="L1185">
        <f>IFERROR(K1185/E1185,"")</f>
      </c>
      <c r="M1185">
        <f>IFERROR(ROUND(E1185*G1185-K1185,0),"")</f>
      </c>
      <c r="N1185">
        <f>IFERROR(M1185/K1185,"")</f>
      </c>
      <c r="O1185"/>
      <c r="P1185"/>
      <c r="Q1185"/>
      <c r="R1185"/>
      <c r="S1185"/>
      <c r="T1185"/>
    </row>
    <row r="1186">
      <c r="A1186" t="inlineStr">
        <is>
          <t xml:space="preserve">MIL-608921808</t>
        </is>
      </c>
      <c r="B1186" t="inlineStr">
        <is>
          <t xml:space="preserve">Cartuja - Av. de Pulianas</t>
        </is>
      </c>
      <c r="C1186" t="inlineStr">
        <is>
          <t xml:space="preserve">Granada</t>
        </is>
      </c>
      <c r="D1186">
        <v>265</v>
      </c>
      <c r="E1186"/>
      <c r="F1186"/>
      <c r="G1186">
        <f>IFERROR(INDEX(04_Area_Stats!$D$5:$D$999,MATCH(C1186,04_Area_Stats!$A$5:$A$999,0)),"")</f>
      </c>
      <c r="H1186">
        <f>IFERROR(ROUND(D1186*(03_Assumptions!$B$7+03_Assumptions!$B$8),0),"")</f>
      </c>
      <c r="I1186">
        <f>IFERROR(ROUND(E1186*G1186*03_Assumptions!$B$38-D1186-H1186,0),"")</f>
      </c>
      <c r="J1186"/>
      <c r="K1186">
        <f>IFERROR(D1186+H1186+IF(J1186="",MAX(I1186,0),J1186),"")</f>
      </c>
      <c r="L1186">
        <f>IFERROR(K1186/E1186,"")</f>
      </c>
      <c r="M1186">
        <f>IFERROR(ROUND(E1186*G1186-K1186,0),"")</f>
      </c>
      <c r="N1186">
        <f>IFERROR(M1186/K1186,"")</f>
      </c>
      <c r="O1186"/>
      <c r="P1186"/>
      <c r="Q1186"/>
      <c r="R1186"/>
      <c r="S1186"/>
      <c r="T1186"/>
    </row>
    <row r="1187">
      <c r="A1187" t="inlineStr">
        <is>
          <t xml:space="preserve">MIL-526162968</t>
        </is>
      </c>
      <c r="B1187" t="inlineStr">
        <is>
          <t xml:space="preserve">Plaça dels Pins - Carrer del Bisbe Sever</t>
        </is>
      </c>
      <c r="C1187" t="inlineStr">
        <is>
          <t xml:space="preserve">Ciutadella de Menorca/Ciudadela</t>
        </is>
      </c>
      <c r="D1187">
        <v>367</v>
      </c>
      <c r="E1187"/>
      <c r="F1187"/>
      <c r="G1187">
        <f>IFERROR(INDEX(04_Area_Stats!$D$5:$D$999,MATCH(C1187,04_Area_Stats!$A$5:$A$999,0)),"")</f>
      </c>
      <c r="H1187">
        <f>IFERROR(ROUND(D1187*(03_Assumptions!$B$7+03_Assumptions!$B$8),0),"")</f>
      </c>
      <c r="I1187">
        <f>IFERROR(ROUND(E1187*G1187*03_Assumptions!$B$38-D1187-H1187,0),"")</f>
      </c>
      <c r="J1187"/>
      <c r="K1187">
        <f>IFERROR(D1187+H1187+IF(J1187="",MAX(I1187,0),J1187),"")</f>
      </c>
      <c r="L1187">
        <f>IFERROR(K1187/E1187,"")</f>
      </c>
      <c r="M1187">
        <f>IFERROR(ROUND(E1187*G1187-K1187,0),"")</f>
      </c>
      <c r="N1187">
        <f>IFERROR(M1187/K1187,"")</f>
      </c>
      <c r="O1187"/>
      <c r="P1187"/>
      <c r="Q1187"/>
      <c r="R1187"/>
      <c r="S1187"/>
      <c r="T1187"/>
    </row>
    <row r="1188">
      <c r="A1188" t="inlineStr">
        <is>
          <t xml:space="preserve">MIL-610283910</t>
        </is>
      </c>
      <c r="B1188" t="inlineStr">
        <is>
          <t xml:space="preserve">Estación de tren - Av. Ferrocarril</t>
        </is>
      </c>
      <c r="C1188" t="inlineStr">
        <is>
          <t xml:space="preserve">Agra Dos Mallos</t>
        </is>
      </c>
      <c r="D1188">
        <v>350</v>
      </c>
      <c r="E1188"/>
      <c r="F1188"/>
      <c r="G1188">
        <f>IFERROR(INDEX(04_Area_Stats!$D$5:$D$999,MATCH(C1188,04_Area_Stats!$A$5:$A$999,0)),"")</f>
      </c>
      <c r="H1188">
        <f>IFERROR(ROUND(D1188*(03_Assumptions!$B$7+03_Assumptions!$B$8),0),"")</f>
      </c>
      <c r="I1188">
        <f>IFERROR(ROUND(E1188*G1188*03_Assumptions!$B$38-D1188-H1188,0),"")</f>
      </c>
      <c r="J1188"/>
      <c r="K1188">
        <f>IFERROR(D1188+H1188+IF(J1188="",MAX(I1188,0),J1188),"")</f>
      </c>
      <c r="L1188">
        <f>IFERROR(K1188/E1188,"")</f>
      </c>
      <c r="M1188">
        <f>IFERROR(ROUND(E1188*G1188-K1188,0),"")</f>
      </c>
      <c r="N1188">
        <f>IFERROR(M1188/K1188,"")</f>
      </c>
      <c r="O1188"/>
      <c r="P1188"/>
      <c r="Q1188"/>
      <c r="R1188"/>
      <c r="S1188"/>
      <c r="T1188"/>
    </row>
    <row r="1189">
      <c r="A1189" t="inlineStr">
        <is>
          <t xml:space="preserve">MIL-609373791</t>
        </is>
      </c>
      <c r="B1189" t="inlineStr">
        <is>
          <t xml:space="preserve">Cuatro Caminos - Rúa Caballeros</t>
        </is>
      </c>
      <c r="C1189" t="inlineStr">
        <is>
          <t xml:space="preserve">A Coruña</t>
        </is>
      </c>
      <c r="D1189">
        <v>350</v>
      </c>
      <c r="E1189"/>
      <c r="F1189"/>
      <c r="G1189">
        <f>IFERROR(INDEX(04_Area_Stats!$D$5:$D$999,MATCH(C1189,04_Area_Stats!$A$5:$A$999,0)),"")</f>
      </c>
      <c r="H1189">
        <f>IFERROR(ROUND(D1189*(03_Assumptions!$B$7+03_Assumptions!$B$8),0),"")</f>
      </c>
      <c r="I1189">
        <f>IFERROR(ROUND(E1189*G1189*03_Assumptions!$B$38-D1189-H1189,0),"")</f>
      </c>
      <c r="J1189"/>
      <c r="K1189">
        <f>IFERROR(D1189+H1189+IF(J1189="",MAX(I1189,0),J1189),"")</f>
      </c>
      <c r="L1189">
        <f>IFERROR(K1189/E1189,"")</f>
      </c>
      <c r="M1189">
        <f>IFERROR(ROUND(E1189*G1189-K1189,0),"")</f>
      </c>
      <c r="N1189">
        <f>IFERROR(M1189/K1189,"")</f>
      </c>
      <c r="O1189"/>
      <c r="P1189"/>
      <c r="Q1189"/>
      <c r="R1189"/>
      <c r="S1189"/>
      <c r="T1189"/>
    </row>
  </sheetData>
</worksheet>
</file>

<file path=xl/worksheets/sheet4.xml><?xml version="1.0" encoding="utf-8"?>
<worksheet xmlns="http://schemas.openxmlformats.org/spreadsheetml/2006/main">
  <dimension ref="A1:K39"/>
  <sheetViews>
    <sheetView workbookViewId="0">
      <pane xSplit="2" ySplit="1" topLeftCell="C2" activePane="bottomRight" state="frozen"/>
    </sheetView>
  </sheetViews>
  <sheetFormatPr defaultRowHeight="15"/>
  <sheetData>
    <row r="4">
      <c r="A4" s="7" t="inlineStr">
        <is>
          <t xml:space="preserve">Property ID</t>
        </is>
      </c>
      <c r="B4" s="7" t="inlineStr">
        <is>
          <t xml:space="preserve">Property</t>
        </is>
      </c>
      <c r="C4" s="7" t="inlineStr">
        <is>
          <t xml:space="preserve">Municipality</t>
        </is>
      </c>
      <c r="D4" s="7" t="inlineStr">
        <is>
          <t xml:space="preserve">Price</t>
        </is>
      </c>
      <c r="E4" s="7" t="inlineStr">
        <is>
          <t xml:space="preserve">Flag</t>
        </is>
      </c>
      <c r="F4" s="7" t="inlineStr">
        <is>
          <t xml:space="preserve">Tier</t>
        </is>
      </c>
      <c r="G4" s="7" t="inlineStr">
        <is>
          <t xml:space="preserve">Source sentence</t>
        </is>
      </c>
      <c r="H4" s="7" t="inlineStr">
        <is>
          <t xml:space="preserve">What it means</t>
        </is>
      </c>
      <c r="I4" s="7" t="inlineStr">
        <is>
          <t xml:space="preserve">Verify with</t>
        </is>
      </c>
      <c r="J4" s="7" t="inlineStr">
        <is>
          <t xml:space="preserve">Checked?</t>
        </is>
      </c>
      <c r="K4" s="7" t="inlineStr">
        <is>
          <t xml:space="preserve">Outcome</t>
        </is>
      </c>
    </row>
    <row r="5">
      <c r="A5" t="inlineStr">
        <is>
          <t xml:space="preserve">HTC-57258000000313</t>
        </is>
      </c>
      <c r="B5" t="inlineStr">
        <is>
          <t xml:space="preserve">Piso Avenida valeriano rodríguez. Nuda propiedad en venta en avenida valeriano rodríguez-elvir</t>
        </is>
      </c>
      <c r="C5" t="inlineStr">
        <is>
          <t xml:space="preserve">Marbella</t>
        </is>
      </c>
      <c r="D5">
        <v>442808</v>
      </c>
      <c r="E5" t="inlineStr">
        <is>
          <t xml:space="preserve">NUDA_PROPIEDAD</t>
        </is>
      </c>
      <c r="F5" t="inlineStr">
        <is>
          <t xml:space="preserve">Dealbreaker</t>
        </is>
      </c>
      <c r="G5" t="inlineStr">
        <is>
          <t xml:space="preserve">Nuda propiedad en venta</t>
        </is>
      </c>
      <c r="H5" t="inlineStr">
        <is>
          <t xml:space="preserve">Du förvärvar bara den nakna äganderätten, men den nuvarande beboen bibehåller rätten att bo i fastigheten för livet, vilket begränsar din användning tills de flyttar eller dör.</t>
        </is>
      </c>
      <c r="I5" t="inlineStr">
        <is>
          <t xml:space="preserve">Nota simple, abogado</t>
        </is>
      </c>
      <c r="J5"/>
      <c r="K5"/>
    </row>
    <row r="6">
      <c r="A6" t="inlineStr">
        <is>
          <t xml:space="preserve">MIL-611494582</t>
        </is>
      </c>
      <c r="B6" t="inlineStr">
        <is>
          <t xml:space="preserve">Ciudad Jardin</t>
        </is>
      </c>
      <c r="C6" t="inlineStr">
        <is>
          <t xml:space="preserve">Málaga</t>
        </is>
      </c>
      <c r="D6">
        <v>383</v>
      </c>
      <c r="E6" t="inlineStr">
        <is>
          <t xml:space="preserve">TENANTED</t>
        </is>
      </c>
      <c r="F6" t="inlineStr">
        <is>
          <t xml:space="preserve">Negotiable</t>
        </is>
      </c>
      <c r="G6" t="inlineStr">
        <is>
          <t xml:space="preserve">Piso para estudiantes curso 26/27 (Sept a Junio).</t>
        </is>
      </c>
      <c r="H6" t="inlineStr">
        <is>
          <t xml:space="preserve">Fastigheten är uthyrd till studenter för läsåret 2026/27 och kan inte ockuperas omedelbar eller användas för andra ändamål under hyresperioden.</t>
        </is>
      </c>
      <c r="I6" t="inlineStr">
        <is>
          <t xml:space="preserve">contrato de alquiler</t>
        </is>
      </c>
      <c r="J6"/>
      <c r="K6"/>
    </row>
    <row r="7">
      <c r="A7" t="inlineStr">
        <is>
          <t xml:space="preserve">MIL-516445300</t>
        </is>
      </c>
      <c r="B7" t="inlineStr">
        <is>
          <t xml:space="preserve">Madrid Capital</t>
        </is>
      </c>
      <c r="C7" t="inlineStr">
        <is>
          <t xml:space="preserve">Madrid</t>
        </is>
      </c>
      <c r="D7">
        <v>750</v>
      </c>
      <c r="E7" t="inlineStr">
        <is>
          <t xml:space="preserve">TENANTED</t>
        </is>
      </c>
      <c r="F7" t="inlineStr">
        <is>
          <t xml:space="preserve">Negotiable</t>
        </is>
      </c>
      <c r="G7" t="inlineStr">
        <is>
          <t xml:space="preserve">Los inquilinos deben ser profesionales o estudiantes. No se admiten parejas ni invitados que pernocten.</t>
        </is>
      </c>
      <c r="H7" t="inlineStr">
        <is>
          <t xml:space="preserve">Enheten är en delad hyra med begränsningar för boende och kan inte användas för ägarens bosättning eller vissa ändamål utan tidigare godkännande från hyresvärden.</t>
        </is>
      </c>
      <c r="I7" t="inlineStr">
        <is>
          <t xml:space="preserve">contrato de alquiler</t>
        </is>
      </c>
      <c r="J7"/>
      <c r="K7"/>
    </row>
    <row r="8">
      <c r="A8" t="inlineStr">
        <is>
          <t xml:space="preserve">MIL-608994361</t>
        </is>
      </c>
      <c r="B8" t="inlineStr">
        <is>
          <t xml:space="preserve">Zapillo - C. Prof. Escobar Manzano</t>
        </is>
      </c>
      <c r="C8" t="inlineStr">
        <is>
          <t xml:space="preserve">Almería</t>
        </is>
      </c>
      <c r="D8">
        <v>250</v>
      </c>
      <c r="E8" t="inlineStr">
        <is>
          <t xml:space="preserve">TENANTED</t>
        </is>
      </c>
      <c r="F8" t="inlineStr">
        <is>
          <t xml:space="preserve">Negotiable</t>
        </is>
      </c>
      <c r="G8" t="inlineStr">
        <is>
          <t xml:space="preserve">Se alquila UNA HABITACION, a CHICA estudiante. Es un piso de chicas estudiantes, todas harán su primer año.</t>
        </is>
      </c>
      <c r="H8" t="inlineStr">
        <is>
          <t xml:space="preserve">Du hyr ett enda rum i ett delat studenthus där alla boende är förstaårsstudenter.</t>
        </is>
      </c>
      <c r="I8" t="inlineStr">
        <is>
          <t xml:space="preserve">rental contract (contrato de alquiler)</t>
        </is>
      </c>
      <c r="J8"/>
      <c r="K8"/>
    </row>
    <row r="9">
      <c r="A9" t="inlineStr">
        <is>
          <t xml:space="preserve">MIL-612054527</t>
        </is>
      </c>
      <c r="B9" t="inlineStr">
        <is>
          <t xml:space="preserve">Norte - Pl. San Antonio</t>
        </is>
      </c>
      <c r="C9" t="inlineStr">
        <is>
          <t xml:space="preserve">Jerez de la Frontera</t>
        </is>
      </c>
      <c r="D9">
        <v>280</v>
      </c>
      <c r="E9" t="inlineStr">
        <is>
          <t xml:space="preserve">TENANTED</t>
        </is>
      </c>
      <c r="F9" t="inlineStr">
        <is>
          <t xml:space="preserve">Negotiable</t>
        </is>
      </c>
      <c r="G9" t="inlineStr">
        <is>
          <t xml:space="preserve">las otras dos habitaciones están arquiladas a dos alumnos</t>
        </is>
      </c>
      <c r="H9" t="inlineStr">
        <is>
          <t xml:space="preserve">Köparen får två befintliga hyresgäster i två av de tre rummen, vilket begränsar omedelbar tillgång och kräver respekt för befintliga hyresavtal.</t>
        </is>
      </c>
      <c r="I9" t="inlineStr">
        <is>
          <t xml:space="preserve">administrador de fincas / contrato de arrendamiento</t>
        </is>
      </c>
      <c r="J9"/>
      <c r="K9"/>
    </row>
    <row r="10">
      <c r="A10" t="inlineStr">
        <is>
          <t xml:space="preserve">MIL-611977006</t>
        </is>
      </c>
      <c r="B10" t="inlineStr">
        <is>
          <t xml:space="preserve">Cruz de los Caidos - C. Arturo Aranguren</t>
        </is>
      </c>
      <c r="C10" t="inlineStr">
        <is>
          <t xml:space="preserve">Cáceres</t>
        </is>
      </c>
      <c r="D10">
        <v>220</v>
      </c>
      <c r="E10" t="inlineStr">
        <is>
          <t xml:space="preserve">TENANTED</t>
        </is>
      </c>
      <c r="F10" t="inlineStr">
        <is>
          <t xml:space="preserve">Negotiable</t>
        </is>
      </c>
      <c r="G10" t="inlineStr">
        <is>
          <t xml:space="preserve">Se busca compañero de piso responsable y limpio, para una estáncia hasta junio de 2027</t>
        </is>
      </c>
      <c r="H10" t="inlineStr">
        <is>
          <t xml:space="preserve">Köparen förvärvat fastigheten med en redan befintlig hyresgäst som har rättigheter fram till juni 2027.</t>
        </is>
      </c>
      <c r="I10" t="inlineStr">
        <is>
          <t xml:space="preserve">contrato de arrendamiento</t>
        </is>
      </c>
      <c r="J10"/>
      <c r="K10"/>
    </row>
    <row r="11">
      <c r="A11" t="inlineStr">
        <is>
          <t xml:space="preserve">MIL-608308062</t>
        </is>
      </c>
      <c r="B11" t="inlineStr">
        <is>
          <t xml:space="preserve">Avenida de Madrid - C. del Rastro</t>
        </is>
      </c>
      <c r="C11" t="inlineStr">
        <is>
          <t xml:space="preserve">Jaén</t>
        </is>
      </c>
      <c r="D11">
        <v>260</v>
      </c>
      <c r="E11" t="inlineStr">
        <is>
          <t xml:space="preserve">TENANTED</t>
        </is>
      </c>
      <c r="F11" t="inlineStr">
        <is>
          <t xml:space="preserve">Negotiable</t>
        </is>
      </c>
      <c r="G11" t="inlineStr">
        <is>
          <t xml:space="preserve">donde ya hay tres chicos estudiantes de segundo año</t>
        </is>
      </c>
      <c r="H11" t="inlineStr">
        <is>
          <t xml:space="preserve">Fastigheten är redan bebodd av befintliga hyresgäster och ägaren söker en ytterligare lägenhetskamrat för att slutföra den delade bostaden.</t>
        </is>
      </c>
      <c r="I11" t="inlineStr">
        <is>
          <t xml:space="preserve">rental contract / contrato de alquiler</t>
        </is>
      </c>
      <c r="J11"/>
      <c r="K11"/>
    </row>
    <row r="12">
      <c r="A12" t="inlineStr">
        <is>
          <t xml:space="preserve">MIL-611608535</t>
        </is>
      </c>
      <c r="B12" t="inlineStr">
        <is>
          <t xml:space="preserve">Estacion de Tren</t>
        </is>
      </c>
      <c r="C12" t="inlineStr">
        <is>
          <t xml:space="preserve">A Coruña</t>
        </is>
      </c>
      <c r="D12">
        <v>350</v>
      </c>
      <c r="E12" t="inlineStr">
        <is>
          <t xml:space="preserve">TENANTED</t>
        </is>
      </c>
      <c r="F12" t="inlineStr">
        <is>
          <t xml:space="preserve">Negotiable</t>
        </is>
      </c>
      <c r="G12" t="inlineStr">
        <is>
          <t xml:space="preserve">Se alquila habitacion a estudiante en piso compartido</t>
        </is>
      </c>
      <c r="H12" t="inlineStr">
        <is>
          <t xml:space="preserve">Ett rum i denna delad lägenhet är redan uthyrt till en studenthyresgäst, så du köper in dig i ett aktivt hyresförhållande med en befintlig hyresgäst.</t>
        </is>
      </c>
      <c r="I12" t="inlineStr">
        <is>
          <t xml:space="preserve">contrato de alquiler / administrador</t>
        </is>
      </c>
      <c r="J12"/>
      <c r="K12"/>
    </row>
    <row r="13">
      <c r="A13" t="inlineStr">
        <is>
          <t xml:space="preserve">MIL-609676140</t>
        </is>
      </c>
      <c r="B13" t="inlineStr">
        <is>
          <t xml:space="preserve">Vinaroz</t>
        </is>
      </c>
      <c r="C13" t="inlineStr">
        <is>
          <t xml:space="preserve">Vinarós</t>
        </is>
      </c>
      <c r="D13">
        <v>250</v>
      </c>
      <c r="E13" t="inlineStr">
        <is>
          <t xml:space="preserve">TENANTED</t>
        </is>
      </c>
      <c r="F13" t="inlineStr">
        <is>
          <t xml:space="preserve">Negotiable</t>
        </is>
      </c>
      <c r="G13" t="inlineStr">
        <is>
          <t xml:space="preserve">Habitación disponible en piso compartido</t>
        </is>
      </c>
      <c r="H13" t="inlineStr">
        <is>
          <t xml:space="preserve">Köparen förvärvar endast ett delat rum i en bebodd lägenhet med befintliga rumskamrater, inte ensamrätt.</t>
        </is>
      </c>
      <c r="I13" t="inlineStr">
        <is>
          <t xml:space="preserve">contrato de convivencia / roommate agreement</t>
        </is>
      </c>
      <c r="J13"/>
      <c r="K13"/>
    </row>
    <row r="14">
      <c r="A14" t="inlineStr">
        <is>
          <t xml:space="preserve">MIL-610791468</t>
        </is>
      </c>
      <c r="B14" t="inlineStr">
        <is>
          <t xml:space="preserve">Zona Hospital - C. Hellín</t>
        </is>
      </c>
      <c r="C14" t="inlineStr">
        <is>
          <t xml:space="preserve">Albacete</t>
        </is>
      </c>
      <c r="D14">
        <v>250</v>
      </c>
      <c r="E14" t="inlineStr">
        <is>
          <t xml:space="preserve">TENANTED</t>
        </is>
      </c>
      <c r="F14" t="inlineStr">
        <is>
          <t xml:space="preserve">Negotiable</t>
        </is>
      </c>
      <c r="G14" t="inlineStr">
        <is>
          <t xml:space="preserve">compartir piso con otras 3 chicas estudiantes</t>
        </is>
      </c>
      <c r="H14" t="inlineStr">
        <is>
          <t xml:space="preserve">Bostaden är redan ockuperad av tre befintliga hyresgäster, och du skulle komma in som fjärde i ett delat arrangemang.</t>
        </is>
      </c>
      <c r="I14" t="inlineStr">
        <is>
          <t xml:space="preserve">rental agreement / contrato de alquiler</t>
        </is>
      </c>
      <c r="J14"/>
      <c r="K14"/>
    </row>
    <row r="15">
      <c r="A15" t="inlineStr">
        <is>
          <t xml:space="preserve">YAE-jht::real-estate::64304-112383498</t>
        </is>
      </c>
      <c r="B15" t="inlineStr">
        <is>
          <t xml:space="preserve">Piso en venta, Romana Playa en Elviria-Cabopino en Marbella</t>
        </is>
      </c>
      <c r="C15" t="inlineStr">
        <is>
          <t xml:space="preserve">Marbella</t>
        </is>
      </c>
      <c r="D15">
        <v>620000</v>
      </c>
      <c r="E15" t="inlineStr">
        <is>
          <t xml:space="preserve">TENANTED</t>
        </is>
      </c>
      <c r="F15" t="inlineStr">
        <is>
          <t xml:space="preserve">Negotiable</t>
        </is>
      </c>
      <c r="G15" t="inlineStr">
        <is>
          <t xml:space="preserve">con LICENCIA TURÍSTICA en vigor</t>
        </is>
      </c>
      <c r="H15" t="inlineStr">
        <is>
          <t xml:space="preserve">Fastigheten säljs med en aktiv kort tidshyreslicens, vilket innebär att du inte kan flytta in omedelbar och kommer att ärva hyresförpliktelser och begränsningar för korttidsbostäder.</t>
        </is>
      </c>
      <c r="I15" t="inlineStr">
        <is>
          <t xml:space="preserve">license document and property registry</t>
        </is>
      </c>
      <c r="J15"/>
      <c r="K15"/>
    </row>
    <row r="16">
      <c r="A16" t="inlineStr">
        <is>
          <t xml:space="preserve">YAE-jht::real-estate::93216-112348741</t>
        </is>
      </c>
      <c r="B16" t="inlineStr">
        <is>
          <t xml:space="preserve">Piso en venta, Rodeo Alto-Guadaiza-La Campana en Nueva Andalucía en Marbella</t>
        </is>
      </c>
      <c r="C16" t="inlineStr">
        <is>
          <t xml:space="preserve">Marbella</t>
        </is>
      </c>
      <c r="D16">
        <v>380000</v>
      </c>
      <c r="E16" t="inlineStr">
        <is>
          <t xml:space="preserve">AREA_MISMATCH</t>
        </is>
      </c>
      <c r="F16" t="inlineStr">
        <is>
          <t xml:space="preserve">Costly</t>
        </is>
      </c>
      <c r="G16" t="inlineStr">
        <is>
          <t xml:space="preserve">Description says 109 m², listing says 122 m² (11% difference)</t>
        </is>
      </c>
      <c r="H16" t="inlineStr">
        <is>
          <t xml:space="preserve">Den beskrivna storleken stämmer inte med annonsens uppgivna storlek — bekräfta den verkliga ytan innan du lägger ett bud.</t>
        </is>
      </c>
      <c r="I16" t="inlineStr">
        <is>
          <t xml:space="preserve">nota simple / catastro</t>
        </is>
      </c>
      <c r="J16"/>
      <c r="K16"/>
    </row>
    <row r="17">
      <c r="A17" t="inlineStr">
        <is>
          <t xml:space="preserve">YAE-jht::real-estate::17613-112393082</t>
        </is>
      </c>
      <c r="B17" t="inlineStr">
        <is>
          <t xml:space="preserve">Piso en venta, Linda Vista-Nueva Alcántara-Cortijo Blanco en San Pedro de Alcántara en Marbella</t>
        </is>
      </c>
      <c r="C17" t="inlineStr">
        <is>
          <t xml:space="preserve">Marbella</t>
        </is>
      </c>
      <c r="D17">
        <v>570000</v>
      </c>
      <c r="E17" t="inlineStr">
        <is>
          <t xml:space="preserve">AREA_MISMATCH</t>
        </is>
      </c>
      <c r="F17" t="inlineStr">
        <is>
          <t xml:space="preserve">Costly</t>
        </is>
      </c>
      <c r="G17" t="inlineStr">
        <is>
          <t xml:space="preserve">Description says 128 m², listing says 152 m² (16% difference)</t>
        </is>
      </c>
      <c r="H17" t="inlineStr">
        <is>
          <t xml:space="preserve">Den beskrivna storleken stämmer inte med annonsens uppgivna storlek — bekräfta den verkliga ytan innan du lägger ett bud.</t>
        </is>
      </c>
      <c r="I17" t="inlineStr">
        <is>
          <t xml:space="preserve">nota simple / catastro</t>
        </is>
      </c>
      <c r="J17"/>
      <c r="K17"/>
    </row>
    <row r="18">
      <c r="A18" t="inlineStr">
        <is>
          <t xml:space="preserve">YAE-jht::real-estate::93096-112309435</t>
        </is>
      </c>
      <c r="B18" t="inlineStr">
        <is>
          <t xml:space="preserve">Piso en venta, La Puya - La Ermita en Marbella Pueblo en Marbella</t>
        </is>
      </c>
      <c r="C18" t="inlineStr">
        <is>
          <t xml:space="preserve">Marbella</t>
        </is>
      </c>
      <c r="D18">
        <v>426000</v>
      </c>
      <c r="E18" t="inlineStr">
        <is>
          <t xml:space="preserve">REFORMA_INTEGRAL</t>
        </is>
      </c>
      <c r="F18" t="inlineStr">
        <is>
          <t xml:space="preserve">Negotiable</t>
        </is>
      </c>
      <c r="G18" t="inlineStr">
        <is>
          <t xml:space="preserve">LAS FOTOGRAFIAS INTERCALADAS SON SIMULACIONES DE CADA ESTANCIA UNA VEZ REFORMADA.</t>
        </is>
      </c>
      <c r="H18" t="inlineStr">
        <is>
          <t xml:space="preserve">Fastigheten kräver en fullständig renovering innan den kan användas, vilket utgör en betydande investering utöver köpeskillingen.</t>
        </is>
      </c>
      <c r="I18" t="inlineStr">
        <is>
          <t xml:space="preserve">Inspection report / informe de tasación</t>
        </is>
      </c>
      <c r="J18"/>
      <c r="K18"/>
    </row>
    <row r="19">
      <c r="A19" t="inlineStr">
        <is>
          <t xml:space="preserve">YAE-jht::real-estate::47694-112393853</t>
        </is>
      </c>
      <c r="B19" t="inlineStr">
        <is>
          <t xml:space="preserve">Piso en venta, La Puya - La Ermita en Marbella Pueblo en Marbella</t>
        </is>
      </c>
      <c r="C19" t="inlineStr">
        <is>
          <t xml:space="preserve">Marbella</t>
        </is>
      </c>
      <c r="D19">
        <v>251000</v>
      </c>
      <c r="E19" t="inlineStr">
        <is>
          <t xml:space="preserve">TENANTED</t>
        </is>
      </c>
      <c r="F19" t="inlineStr">
        <is>
          <t xml:space="preserve">Negotiable</t>
        </is>
      </c>
      <c r="G19" t="inlineStr">
        <is>
          <t xml:space="preserve">INMUEBLE ALQUILADO, SOLO PARA INVERSORES, YA QUE NO SE PUEDE VISITAR</t>
        </is>
      </c>
      <c r="H19" t="inlineStr">
        <is>
          <t xml:space="preserve">Fastigheten säljs med en befintlig hyresgäst; köparen kan inte ta den i bruk omedelbar och måste respektera det gällande hyresavtalet.</t>
        </is>
      </c>
      <c r="I19" t="inlineStr">
        <is>
          <t xml:space="preserve">contrato de alquiler, administrador de fincas</t>
        </is>
      </c>
      <c r="J19"/>
      <c r="K19"/>
    </row>
    <row r="20">
      <c r="A20" t="inlineStr">
        <is>
          <t xml:space="preserve">YAE-jht::real-estate::47694-112383575</t>
        </is>
      </c>
      <c r="B20" t="inlineStr">
        <is>
          <t xml:space="preserve">Piso en venta, Casco Antiguo en Marbella Pueblo en Marbella</t>
        </is>
      </c>
      <c r="C20" t="inlineStr">
        <is>
          <t xml:space="preserve">Marbella</t>
        </is>
      </c>
      <c r="D20">
        <v>317000</v>
      </c>
      <c r="E20" t="inlineStr">
        <is>
          <t xml:space="preserve">TENANTED</t>
        </is>
      </c>
      <c r="F20" t="inlineStr">
        <is>
          <t xml:space="preserve">Negotiable</t>
        </is>
      </c>
      <c r="G20" t="inlineStr">
        <is>
          <t xml:space="preserve">INMUEBLE ALQUILADO, SOLO PARA INVERSORES, YA QUE NO SE PUEDE VISITAR</t>
        </is>
      </c>
      <c r="H20" t="inlineStr">
        <is>
          <t xml:space="preserve">Fastigheten har en befintlig hyresgäst och kan inte besiktigas; du kommer att förvärva den med ett aktivt hyreskontrakt på plats.</t>
        </is>
      </c>
      <c r="I20" t="inlineStr">
        <is>
          <t xml:space="preserve">Contrato de alquiler / administrador de fincas</t>
        </is>
      </c>
      <c r="J20"/>
      <c r="K20"/>
    </row>
    <row r="21">
      <c r="A21" t="inlineStr">
        <is>
          <t xml:space="preserve">YAE-jht::real-estate::74370-112384519</t>
        </is>
      </c>
      <c r="B21" t="inlineStr">
        <is>
          <t xml:space="preserve">Piso en venta en calle Camilo José Cela, Playa de la Fontanilla en Marbella Pueblo en Marbella</t>
        </is>
      </c>
      <c r="C21" t="inlineStr">
        <is>
          <t xml:space="preserve">Marbella</t>
        </is>
      </c>
      <c r="D21">
        <v>280000</v>
      </c>
      <c r="E21" t="inlineStr">
        <is>
          <t xml:space="preserve">TENANTED</t>
        </is>
      </c>
      <c r="F21" t="inlineStr">
        <is>
          <t xml:space="preserve">Negotiable</t>
        </is>
      </c>
      <c r="G21" t="inlineStr">
        <is>
          <t xml:space="preserve">Now it's furnished by tenants furniture</t>
        </is>
      </c>
      <c r="H21" t="inlineStr">
        <is>
          <t xml:space="preserve">Fastigheten har en hyresgäst på plats, vilket innebär att köparen inte kan ta den i användning omedelbar och måste följa befintliga hyresvillkor.</t>
        </is>
      </c>
      <c r="I21" t="inlineStr">
        <is>
          <t xml:space="preserve">contrato de alquiler</t>
        </is>
      </c>
      <c r="J21"/>
      <c r="K21"/>
    </row>
    <row r="22">
      <c r="A22" t="inlineStr">
        <is>
          <t xml:space="preserve">YAE-jht::real-estate::66585-112364688</t>
        </is>
      </c>
      <c r="B22" t="inlineStr">
        <is>
          <t xml:space="preserve">Piso en venta, Reserva de Marbella en Elviria-Cabopino en Marbella</t>
        </is>
      </c>
      <c r="C22" t="inlineStr">
        <is>
          <t xml:space="preserve">Marbella</t>
        </is>
      </c>
      <c r="D22">
        <v>345000</v>
      </c>
      <c r="E22" t="inlineStr">
        <is>
          <t xml:space="preserve">AREA_MISMATCH</t>
        </is>
      </c>
      <c r="F22" t="inlineStr">
        <is>
          <t xml:space="preserve">Costly</t>
        </is>
      </c>
      <c r="G22" t="inlineStr">
        <is>
          <t xml:space="preserve">Description says 121 m², listing says 136 m² (11% difference)</t>
        </is>
      </c>
      <c r="H22" t="inlineStr">
        <is>
          <t xml:space="preserve">Den beskrivna storleken stämmer inte med annonsens uppgivna storlek — bekräfta den verkliga ytan innan du lägger ett bud.</t>
        </is>
      </c>
      <c r="I22" t="inlineStr">
        <is>
          <t xml:space="preserve">nota simple / catastro</t>
        </is>
      </c>
      <c r="J22"/>
      <c r="K22"/>
    </row>
    <row r="23">
      <c r="A23" t="inlineStr">
        <is>
          <t xml:space="preserve">YAE-jht::real-estate::78588-112388463</t>
        </is>
      </c>
      <c r="B23" t="inlineStr">
        <is>
          <t xml:space="preserve">Estudio en venta, Romana Playa en Elviria-Cabopino en Marbella</t>
        </is>
      </c>
      <c r="C23" t="inlineStr">
        <is>
          <t xml:space="preserve">Marbella</t>
        </is>
      </c>
      <c r="D23">
        <v>279000</v>
      </c>
      <c r="E23" t="inlineStr">
        <is>
          <t xml:space="preserve">AREA_MISMATCH</t>
        </is>
      </c>
      <c r="F23" t="inlineStr">
        <is>
          <t xml:space="preserve">Costly</t>
        </is>
      </c>
      <c r="G23" t="inlineStr">
        <is>
          <t xml:space="preserve">Description says 36 m², listing says 52 m² (31% difference)</t>
        </is>
      </c>
      <c r="H23" t="inlineStr">
        <is>
          <t xml:space="preserve">Den beskrivna storleken stämmer inte med annonsens uppgivna storlek — bekräfta den verkliga ytan innan du lägger ett bud.</t>
        </is>
      </c>
      <c r="I23" t="inlineStr">
        <is>
          <t xml:space="preserve">nota simple / catastro</t>
        </is>
      </c>
      <c r="J23"/>
      <c r="K23"/>
    </row>
    <row r="24">
      <c r="A24" t="inlineStr">
        <is>
          <t xml:space="preserve">YAE-jht::real-estate::53046-112363659</t>
        </is>
      </c>
      <c r="B24" t="inlineStr">
        <is>
          <t xml:space="preserve">Piso en venta, Casco Antiguo en Marbella Pueblo en Marbella</t>
        </is>
      </c>
      <c r="C24" t="inlineStr">
        <is>
          <t xml:space="preserve">Marbella</t>
        </is>
      </c>
      <c r="D24">
        <v>317000</v>
      </c>
      <c r="E24" t="inlineStr">
        <is>
          <t xml:space="preserve">TENANTED</t>
        </is>
      </c>
      <c r="F24" t="inlineStr">
        <is>
          <t xml:space="preserve">Negotiable</t>
        </is>
      </c>
      <c r="G24" t="inlineStr">
        <is>
          <t xml:space="preserve">INMUEBLE ALQUILADO</t>
        </is>
      </c>
      <c r="H24" t="inlineStr">
        <is>
          <t xml:space="preserve">Fastigheten säljs med en befintlig hyresgäst, så köparen kan inte ta den i besittning omedelbar och måste respektera det befintliga hyresavtalet.</t>
        </is>
      </c>
      <c r="I24" t="inlineStr">
        <is>
          <t xml:space="preserve">contrato de arrendamiento</t>
        </is>
      </c>
      <c r="J24"/>
      <c r="K24"/>
    </row>
    <row r="25">
      <c r="A25" t="inlineStr">
        <is>
          <t xml:space="preserve">YAE-jht::real-estate::42393-112366146</t>
        </is>
      </c>
      <c r="B25" t="inlineStr">
        <is>
          <t xml:space="preserve">Piso en venta, Real de Zaragoza en Elviria-Cabopino en Marbella</t>
        </is>
      </c>
      <c r="C25" t="inlineStr">
        <is>
          <t xml:space="preserve">Marbella</t>
        </is>
      </c>
      <c r="D25">
        <v>255000</v>
      </c>
      <c r="E25" t="inlineStr">
        <is>
          <t xml:space="preserve">NO_HABITABILITY_CERT</t>
        </is>
      </c>
      <c r="F25" t="inlineStr">
        <is>
          <t xml:space="preserve">Costly</t>
        </is>
      </c>
      <c r="G25" t="inlineStr">
        <is>
          <t xml:space="preserve">VIVIENDA NO HIPOTECABLE</t>
        </is>
      </c>
      <c r="H25" t="inlineStr">
        <is>
          <t xml:space="preserve">Fastigheten kan inte intecknas och saknar sannolikt officiellt beboelsecertifikat, vilket begränsar köparens finansieringsmöjligheter och juridiska bostadsstatus.</t>
        </is>
      </c>
      <c r="I25" t="inlineStr">
        <is>
          <t xml:space="preserve">notario, ayuntamiento</t>
        </is>
      </c>
      <c r="J25"/>
      <c r="K25"/>
    </row>
    <row r="26">
      <c r="A26" t="inlineStr">
        <is>
          <t xml:space="preserve">YAE-jht::real-estate::55833-112311681</t>
        </is>
      </c>
      <c r="B26" t="inlineStr">
        <is>
          <t xml:space="preserve">Dúplex en venta, Santa Clara en Las Chapas-El Rosario en Marbella</t>
        </is>
      </c>
      <c r="C26" t="inlineStr">
        <is>
          <t xml:space="preserve">Marbella</t>
        </is>
      </c>
      <c r="D26">
        <v>750000</v>
      </c>
      <c r="E26" t="inlineStr">
        <is>
          <t xml:space="preserve">REFORMA_INTEGRAL</t>
        </is>
      </c>
      <c r="F26" t="inlineStr">
        <is>
          <t xml:space="preserve">Negotiable</t>
        </is>
      </c>
      <c r="G26" t="inlineStr">
        <is>
          <t xml:space="preserve">DÚPLEX PARA REFORMA INTEGRAL</t>
        </is>
      </c>
      <c r="H26" t="inlineStr">
        <is>
          <t xml:space="preserve">Fastigheten är inte beboelig och kräver fullständig renovering innan den kan användas.</t>
        </is>
      </c>
      <c r="I26" t="inlineStr">
        <is>
          <t xml:space="preserve">arquitecto, técnico de edificación</t>
        </is>
      </c>
      <c r="J26"/>
      <c r="K26"/>
    </row>
    <row r="27">
      <c r="A27" t="inlineStr">
        <is>
          <t xml:space="preserve">YAE-jht::real-estate::53046-112319416</t>
        </is>
      </c>
      <c r="B27" t="inlineStr">
        <is>
          <t xml:space="preserve">Piso en venta, La Puya - La Ermita en Marbella Pueblo en Marbella</t>
        </is>
      </c>
      <c r="C27" t="inlineStr">
        <is>
          <t xml:space="preserve">Marbella</t>
        </is>
      </c>
      <c r="D27">
        <v>251000</v>
      </c>
      <c r="E27" t="inlineStr">
        <is>
          <t xml:space="preserve">TENANTED</t>
        </is>
      </c>
      <c r="F27" t="inlineStr">
        <is>
          <t xml:space="preserve">Negotiable</t>
        </is>
      </c>
      <c r="G27" t="inlineStr">
        <is>
          <t xml:space="preserve">INMUEBLE ALQUILADO</t>
        </is>
      </c>
      <c r="H27" t="inlineStr">
        <is>
          <t xml:space="preserve">Fastigheten säljs med befintlig hyresgäst, vilket innebär att köparen inte kan ta den i besittning omedelbar och måste respektera det befintliga hyresavtalet.</t>
        </is>
      </c>
      <c r="I27" t="inlineStr">
        <is>
          <t xml:space="preserve">contrato de arrendamiento</t>
        </is>
      </c>
      <c r="J27"/>
      <c r="K27"/>
    </row>
    <row r="28">
      <c r="A28" t="inlineStr">
        <is>
          <t xml:space="preserve">YAE-jht::real-estate::47694-112384355</t>
        </is>
      </c>
      <c r="B28" t="inlineStr">
        <is>
          <t xml:space="preserve">Piso en venta, Miraflores en Marbella Pueblo en Marbella</t>
        </is>
      </c>
      <c r="C28" t="inlineStr">
        <is>
          <t xml:space="preserve">Marbella</t>
        </is>
      </c>
      <c r="D28">
        <v>244000</v>
      </c>
      <c r="E28" t="inlineStr">
        <is>
          <t xml:space="preserve">TENANTED</t>
        </is>
      </c>
      <c r="F28" t="inlineStr">
        <is>
          <t xml:space="preserve">Negotiable</t>
        </is>
      </c>
      <c r="G28" t="inlineStr">
        <is>
          <t xml:space="preserve">INMUEBLE ALQUILADO, SOLO PARA INVERSORES, YA QUE NO SE PUEDE VISITAR</t>
        </is>
      </c>
      <c r="H28" t="inlineStr">
        <is>
          <t xml:space="preserve">Fastigheten säljs med en befintlig hyresgäst; du kan inte ta den i bruk omedelbar och måste respektera det gällande hyresavtalet.</t>
        </is>
      </c>
      <c r="I28" t="inlineStr">
        <is>
          <t xml:space="preserve">administrador de fincas o contrato de arrendamiento</t>
        </is>
      </c>
      <c r="J28"/>
      <c r="K28"/>
    </row>
    <row r="29">
      <c r="A29" t="inlineStr">
        <is>
          <t xml:space="preserve">YAE-jht::real-estate::44737-112390553</t>
        </is>
      </c>
      <c r="B29" t="inlineStr">
        <is>
          <t xml:space="preserve">Dúplex en venta, Aloha en Nueva Andalucía en Marbella</t>
        </is>
      </c>
      <c r="C29" t="inlineStr">
        <is>
          <t xml:space="preserve">Marbella</t>
        </is>
      </c>
      <c r="D29">
        <v>3250000</v>
      </c>
      <c r="E29" t="inlineStr">
        <is>
          <t xml:space="preserve">AREA_MISMATCH</t>
        </is>
      </c>
      <c r="F29" t="inlineStr">
        <is>
          <t xml:space="preserve">Costly</t>
        </is>
      </c>
      <c r="G29" t="inlineStr">
        <is>
          <t xml:space="preserve">Description says 302 m², listing says 361 m² (16% difference)</t>
        </is>
      </c>
      <c r="H29" t="inlineStr">
        <is>
          <t xml:space="preserve">Den beskrivna storleken stämmer inte med annonsens uppgivna storlek — bekräfta den verkliga ytan innan du lägger ett bud.</t>
        </is>
      </c>
      <c r="I29" t="inlineStr">
        <is>
          <t xml:space="preserve">nota simple / catastro</t>
        </is>
      </c>
      <c r="J29"/>
      <c r="K29"/>
    </row>
    <row r="30">
      <c r="A30" t="inlineStr">
        <is>
          <t xml:space="preserve">YAE-jht::real-estate::77990-112316889</t>
        </is>
      </c>
      <c r="B30" t="inlineStr">
        <is>
          <t xml:space="preserve">Piso en venta, Santa María en Elviria-Cabopino en Marbella</t>
        </is>
      </c>
      <c r="C30" t="inlineStr">
        <is>
          <t xml:space="preserve">Marbella</t>
        </is>
      </c>
      <c r="D30">
        <v>442808</v>
      </c>
      <c r="E30" t="inlineStr">
        <is>
          <t xml:space="preserve">NUDA_PROPIEDAD</t>
        </is>
      </c>
      <c r="F30" t="inlineStr">
        <is>
          <t xml:space="preserve">Dealbreaker</t>
        </is>
      </c>
      <c r="G30" t="inlineStr">
        <is>
          <t xml:space="preserve">esta vivienda en modalidad de NUDA PROPIEDAD</t>
        </is>
      </c>
      <c r="H30" t="inlineStr">
        <is>
          <t xml:space="preserve">Säljaren behåller rätten att bo i fastigheten för livet; du äger den men kan inte använda den förrän personen går bort.</t>
        </is>
      </c>
      <c r="I30" t="inlineStr">
        <is>
          <t xml:space="preserve">nota simple, abogado</t>
        </is>
      </c>
      <c r="J30"/>
      <c r="K30"/>
    </row>
    <row r="31">
      <c r="A31" t="inlineStr">
        <is>
          <t xml:space="preserve">YAE-jht::real-estate::70878-112340361</t>
        </is>
      </c>
      <c r="B31" t="inlineStr">
        <is>
          <t xml:space="preserve">Piso en venta en calle Antonio Nebrija, La Puya - La Ermita en Marbella Pueblo en Marbella</t>
        </is>
      </c>
      <c r="C31" t="inlineStr">
        <is>
          <t xml:space="preserve">Marbella</t>
        </is>
      </c>
      <c r="D31">
        <v>395000</v>
      </c>
      <c r="E31" t="inlineStr">
        <is>
          <t xml:space="preserve">AREA_MISMATCH</t>
        </is>
      </c>
      <c r="F31" t="inlineStr">
        <is>
          <t xml:space="preserve">Costly</t>
        </is>
      </c>
      <c r="G31" t="inlineStr">
        <is>
          <t xml:space="preserve">Description says 80 m², listing says 90 m² (11% difference)</t>
        </is>
      </c>
      <c r="H31" t="inlineStr">
        <is>
          <t xml:space="preserve">Den beskrivna storleken stämmer inte med annonsens uppgivna storlek — bekräfta den verkliga ytan innan du lägger ett bud.</t>
        </is>
      </c>
      <c r="I31" t="inlineStr">
        <is>
          <t xml:space="preserve">nota simple / catastro</t>
        </is>
      </c>
      <c r="J31"/>
      <c r="K31"/>
    </row>
    <row r="32">
      <c r="A32" t="inlineStr">
        <is>
          <t xml:space="preserve">MIL-545821114</t>
        </is>
      </c>
      <c r="B32" t="inlineStr">
        <is>
          <t xml:space="preserve">Burjassot</t>
        </is>
      </c>
      <c r="C32" t="inlineStr">
        <is>
          <t xml:space="preserve">Burjassot</t>
        </is>
      </c>
      <c r="D32">
        <v>400</v>
      </c>
      <c r="E32" t="inlineStr">
        <is>
          <t xml:space="preserve">TENANTED</t>
        </is>
      </c>
      <c r="F32" t="inlineStr">
        <is>
          <t xml:space="preserve">Negotiable</t>
        </is>
      </c>
      <c r="G32" t="inlineStr">
        <is>
          <t xml:space="preserve">2 ya ocupadas actualmente con estudiantes</t>
        </is>
      </c>
      <c r="H32" t="inlineStr">
        <is>
          <t xml:space="preserve">Fastigheten har redan två hyresgäster på plats, vilket begränsar din tillgång och fullständiga kontroll tills deras hyresavtal upphör.</t>
        </is>
      </c>
      <c r="I32" t="inlineStr">
        <is>
          <t xml:space="preserve">Contrato de arrendamiento / Administrador de fincas</t>
        </is>
      </c>
      <c r="J32"/>
      <c r="K32"/>
    </row>
    <row r="33">
      <c r="A33" t="inlineStr">
        <is>
          <t xml:space="preserve">YAE-jht::real-estate::47915-112401110</t>
        </is>
      </c>
      <c r="B33" t="inlineStr">
        <is>
          <t xml:space="preserve">Piso en venta, Río Real en Rio Real-Los Monteros en Marbella</t>
        </is>
      </c>
      <c r="C33" t="inlineStr">
        <is>
          <t xml:space="preserve">Marbella</t>
        </is>
      </c>
      <c r="D33">
        <v>533530</v>
      </c>
      <c r="E33" t="inlineStr">
        <is>
          <t xml:space="preserve">AUCTION</t>
        </is>
      </c>
      <c r="F33" t="inlineStr">
        <is>
          <t xml:space="preserve">Negotiable</t>
        </is>
      </c>
      <c r="G33" t="inlineStr">
        <is>
          <t xml:space="preserve">cesión de la posición acreedora (préstamo hipotecario impagado) y/o de los derechos derivados del procedimiento de ejecución</t>
        </is>
      </c>
      <c r="H33" t="inlineStr">
        <is>
          <t xml:space="preserve">Köparen förvärvar hypoteksskulden och exekutionsrättigheterna istället för direkt äganderätt, vilket kräver genomförande av exekutionsförfarandet.</t>
        </is>
      </c>
      <c r="I33" t="inlineStr">
        <is>
          <t xml:space="preserve">Abogado, procedimiento de ejecución hipotecaria</t>
        </is>
      </c>
      <c r="J33"/>
      <c r="K33"/>
    </row>
    <row r="34">
      <c r="A34" t="inlineStr">
        <is>
          <t xml:space="preserve">IDL-112393853</t>
        </is>
      </c>
      <c r="B34" t="inlineStr">
        <is>
          <t xml:space="preserve">Flat / apartment in Magnolio, La Puya - La Ermita, Marbella</t>
        </is>
      </c>
      <c r="C34" t="inlineStr">
        <is>
          <t xml:space="preserve">Marbella</t>
        </is>
      </c>
      <c r="D34">
        <v>251000</v>
      </c>
      <c r="E34" t="inlineStr">
        <is>
          <t xml:space="preserve">TENANTED</t>
        </is>
      </c>
      <c r="F34" t="inlineStr">
        <is>
          <t xml:space="preserve">Negotiable</t>
        </is>
      </c>
      <c r="G34" t="inlineStr">
        <is>
          <t xml:space="preserve">RENTED PROPERTY, ONLY FOR INVESTORS, AS IT CANNOT BE VISITED</t>
        </is>
      </c>
      <c r="H34" t="inlineStr">
        <is>
          <t xml:space="preserve">Fastigheten kan inte besökas och är redan uthyrd till en hyresgäst, vilket innebär att köparen övertar den befintliga hyresgästen och hyresavtalet.</t>
        </is>
      </c>
      <c r="I34" t="inlineStr">
        <is>
          <t xml:space="preserve">rental contract (contrato de alquiler) and property viewing restrictions</t>
        </is>
      </c>
      <c r="J34"/>
      <c r="K34"/>
    </row>
    <row r="35">
      <c r="A35" t="inlineStr">
        <is>
          <t xml:space="preserve">IDL-112393779</t>
        </is>
      </c>
      <c r="B35" t="inlineStr">
        <is>
          <t xml:space="preserve">Flat / apartment in Calle de Marcasitas, Nagüeles, Marbella</t>
        </is>
      </c>
      <c r="C35" t="inlineStr">
        <is>
          <t xml:space="preserve">Marbella</t>
        </is>
      </c>
      <c r="D35">
        <v>495000</v>
      </c>
      <c r="E35" t="inlineStr">
        <is>
          <t xml:space="preserve">AREA_MISMATCH</t>
        </is>
      </c>
      <c r="F35" t="inlineStr">
        <is>
          <t xml:space="preserve">Costly</t>
        </is>
      </c>
      <c r="G35" t="inlineStr">
        <is>
          <t xml:space="preserve">Description says 160 m², listing says 200 m² (20% difference)</t>
        </is>
      </c>
      <c r="H35" t="inlineStr">
        <is>
          <t xml:space="preserve">Den beskrivna storleken stämmer inte med annonsens uppgivna storlek — bekräfta den verkliga ytan innan du lägger ett bud.</t>
        </is>
      </c>
      <c r="I35" t="inlineStr">
        <is>
          <t xml:space="preserve">nota simple / catastro</t>
        </is>
      </c>
      <c r="J35"/>
      <c r="K35"/>
    </row>
    <row r="36">
      <c r="A36" t="inlineStr">
        <is>
          <t xml:space="preserve">IDL-112369973</t>
        </is>
      </c>
      <c r="B36" t="inlineStr">
        <is>
          <t xml:space="preserve">Terraced house in Urbanizacion Bello Horizonte 4, San Pedro Pueblo, Marbella</t>
        </is>
      </c>
      <c r="C36" t="inlineStr">
        <is>
          <t xml:space="preserve">Marbella</t>
        </is>
      </c>
      <c r="D36">
        <v>459000</v>
      </c>
      <c r="E36" t="inlineStr">
        <is>
          <t xml:space="preserve">REFORMA_INTEGRAL</t>
        </is>
      </c>
      <c r="F36" t="inlineStr">
        <is>
          <t xml:space="preserve">Negotiable</t>
        </is>
      </c>
      <c r="G36" t="inlineStr">
        <is>
          <t xml:space="preserve">The complete structure and enclosures have been executed, leaving the main room with smooth white interior walls. The structure of the new bathroom and its exterior face are presented in exposed brick, offering a perfect blank canvas for the final buyer to choose and execute the finishes to their liking.</t>
        </is>
      </c>
      <c r="H36" t="inlineStr">
        <is>
          <t xml:space="preserve">Köparen måste slutföra ombyggnaden av en delvis färdigställd markplanutbyggnad, vilket gör detta till ett betydande renoveringsprojekt med extra kostnader och tidsram.</t>
        </is>
      </c>
      <c r="I36" t="inlineStr">
        <is>
          <t xml:space="preserve">architect's report (informe técnico), building surveyor</t>
        </is>
      </c>
      <c r="J36"/>
      <c r="K36"/>
    </row>
    <row r="37">
      <c r="A37" t="inlineStr">
        <is>
          <t xml:space="preserve">IDL-112393082</t>
        </is>
      </c>
      <c r="B37" t="inlineStr">
        <is>
          <t xml:space="preserve">Flat / apartment in Avenida de Barcelona, Linda Vista-Nueva Alcántara-Cortijo Blanco, Marbella</t>
        </is>
      </c>
      <c r="C37" t="inlineStr">
        <is>
          <t xml:space="preserve">Marbella</t>
        </is>
      </c>
      <c r="D37">
        <v>570000</v>
      </c>
      <c r="E37" t="inlineStr">
        <is>
          <t xml:space="preserve">AREA_MISMATCH</t>
        </is>
      </c>
      <c r="F37" t="inlineStr">
        <is>
          <t xml:space="preserve">Costly</t>
        </is>
      </c>
      <c r="G37" t="inlineStr">
        <is>
          <t xml:space="preserve">Description says 128 m², listing says 152 m² (16% difference)</t>
        </is>
      </c>
      <c r="H37" t="inlineStr">
        <is>
          <t xml:space="preserve">Den beskrivna storleken stämmer inte med annonsens uppgivna storlek — bekräfta den verkliga ytan innan du lägger ett bud.</t>
        </is>
      </c>
      <c r="I37" t="inlineStr">
        <is>
          <t xml:space="preserve">nota simple / catastro</t>
        </is>
      </c>
      <c r="J37"/>
      <c r="K37"/>
    </row>
    <row r="38">
      <c r="A38" t="inlineStr">
        <is>
          <t xml:space="preserve">IDL-112397582</t>
        </is>
      </c>
      <c r="B38" t="inlineStr">
        <is>
          <t xml:space="preserve">Flat / apartment in Paseo de la Castellana, 292, Castilla, Madrid</t>
        </is>
      </c>
      <c r="C38" t="inlineStr">
        <is>
          <t xml:space="preserve">Madrid</t>
        </is>
      </c>
      <c r="D38">
        <v>1800</v>
      </c>
      <c r="E38" t="inlineStr">
        <is>
          <t xml:space="preserve">TENANTED</t>
        </is>
      </c>
      <c r="F38" t="inlineStr">
        <is>
          <t xml:space="preserve">Negotiable</t>
        </is>
      </c>
      <c r="G38" t="inlineStr">
        <is>
          <t xml:space="preserve">TEMPORARY RENTAL Temporary rental apartment</t>
        </is>
      </c>
      <c r="H38" t="inlineStr">
        <is>
          <t xml:space="preserve">Fastigheten är uthyrd till en hyresgäst och du kan inte ta den i besittning omedelbar; du måste vänta tills hyresavtalet löper ut eller förhandla om förtida uppsägning.</t>
        </is>
      </c>
      <c r="I38" t="inlineStr">
        <is>
          <t xml:space="preserve">contrato de arrendamiento</t>
        </is>
      </c>
      <c r="J38"/>
      <c r="K38"/>
    </row>
    <row r="39">
      <c r="A39" t="inlineStr">
        <is>
          <t xml:space="preserve">IDL-112397563</t>
        </is>
      </c>
      <c r="B39" t="inlineStr">
        <is>
          <t xml:space="preserve">Studio in Calle de Murillo, 8, Trafalgar, Madrid</t>
        </is>
      </c>
      <c r="C39" t="inlineStr">
        <is>
          <t xml:space="preserve">Madrid</t>
        </is>
      </c>
      <c r="D39">
        <v>1500</v>
      </c>
      <c r="E39" t="inlineStr">
        <is>
          <t xml:space="preserve">TENANTED</t>
        </is>
      </c>
      <c r="F39" t="inlineStr">
        <is>
          <t xml:space="preserve">Negotiable</t>
        </is>
      </c>
      <c r="G39" t="inlineStr">
        <is>
          <t xml:space="preserve">No viewings at the moment as there is a tenant</t>
        </is>
      </c>
      <c r="H39" t="inlineStr">
        <is>
          <t xml:space="preserve">Fastigheten är för närvarande uthyrd till en annan hyresgäst och blir endast tillgänglig på det angivna utgångsdatumet.</t>
        </is>
      </c>
      <c r="I39" t="inlineStr">
        <is>
          <t xml:space="preserve">rental contract, administrador, landlord</t>
        </is>
      </c>
      <c r="J39"/>
      <c r="K39"/>
    </row>
  </sheetData>
</worksheet>
</file>

<file path=xl/worksheets/sheet5.xml><?xml version="1.0" encoding="utf-8"?>
<worksheet xmlns="http://schemas.openxmlformats.org/spreadsheetml/2006/main">
  <dimension ref="A1:BN1186"/>
  <sheetViews>
    <sheetView workbookViewId="0">
      <pane xSplit="2" ySplit="1" topLeftCell="C2" activePane="bottomRight" state="frozen"/>
    </sheetView>
  </sheetViews>
  <sheetFormatPr defaultRowHeight="15"/>
  <cols>
    <col min="1" max="1" width="16" customWidth="1"/>
    <col min="2" max="2" width="12" customWidth="1"/>
    <col min="3" max="3" width="16" customWidth="1"/>
    <col min="4" max="4" width="30" customWidth="1"/>
    <col min="5" max="6" width="11" customWidth="1"/>
    <col min="7" max="7" width="12" customWidth="1"/>
    <col min="8" max="8" width="34" customWidth="1"/>
  </cols>
  <sheetData>
    <row r="1">
      <c r="A1" s="7" t="inlineStr">
        <is>
          <t xml:space="preserve">Property ID</t>
        </is>
      </c>
      <c r="B1" s="7" t="inlineStr">
        <is>
          <t xml:space="preserve">Source</t>
        </is>
      </c>
      <c r="C1" s="7" t="inlineStr">
        <is>
          <t xml:space="preserve">Source Listing ID</t>
        </is>
      </c>
      <c r="D1" s="7" t="inlineStr">
        <is>
          <t xml:space="preserve">URL</t>
        </is>
      </c>
      <c r="E1" s="7" t="inlineStr">
        <is>
          <t xml:space="preserve">First Seen</t>
        </is>
      </c>
      <c r="F1" s="7" t="inlineStr">
        <is>
          <t xml:space="preserve">Last Seen</t>
        </is>
      </c>
      <c r="G1" s="7" t="inlineStr">
        <is>
          <t xml:space="preserve">Status</t>
        </is>
      </c>
      <c r="H1" s="7" t="inlineStr">
        <is>
          <t xml:space="preserve">Title</t>
        </is>
      </c>
      <c r="I1" s="7" t="inlineStr">
        <is>
          <t xml:space="preserve">Operation</t>
        </is>
      </c>
      <c r="J1" s="7" t="inlineStr">
        <is>
          <t xml:space="preserve">Property Type</t>
        </is>
      </c>
      <c r="K1" s="7" t="inlineStr">
        <is>
          <t xml:space="preserve">Country</t>
        </is>
      </c>
      <c r="L1" s="7" t="inlineStr">
        <is>
          <t xml:space="preserve">Region</t>
        </is>
      </c>
      <c r="M1" s="7" t="inlineStr">
        <is>
          <t xml:space="preserve">Province</t>
        </is>
      </c>
      <c r="N1" s="7" t="inlineStr">
        <is>
          <t xml:space="preserve">Municipality</t>
        </is>
      </c>
      <c r="O1" s="7" t="inlineStr">
        <is>
          <t xml:space="preserve">District / Barrio</t>
        </is>
      </c>
      <c r="P1" s="7" t="inlineStr">
        <is>
          <t xml:space="preserve">Postal Code</t>
        </is>
      </c>
      <c r="Q1" s="7" t="inlineStr">
        <is>
          <t xml:space="preserve">Latitude</t>
        </is>
      </c>
      <c r="R1" s="7" t="inlineStr">
        <is>
          <t xml:space="preserve">Longitude</t>
        </is>
      </c>
      <c r="S1" s="7" t="inlineStr">
        <is>
          <t xml:space="preserve">Price (EUR)</t>
        </is>
      </c>
      <c r="T1" s="7" t="inlineStr">
        <is>
          <t xml:space="preserve">Previous Price (EUR)</t>
        </is>
      </c>
      <c r="U1" s="7" t="inlineStr">
        <is>
          <t xml:space="preserve">Price Change %</t>
        </is>
      </c>
      <c r="V1" s="7" t="inlineStr">
        <is>
          <t xml:space="preserve">Days on Market</t>
        </is>
      </c>
      <c r="W1" s="7" t="inlineStr">
        <is>
          <t xml:space="preserve">Built m2</t>
        </is>
      </c>
      <c r="X1" s="7" t="inlineStr">
        <is>
          <t xml:space="preserve">Usable m2</t>
        </is>
      </c>
      <c r="Y1" s="7" t="inlineStr">
        <is>
          <t xml:space="preserve">Plot m2</t>
        </is>
      </c>
      <c r="Z1" s="7" t="inlineStr">
        <is>
          <t xml:space="preserve">EUR per m2</t>
        </is>
      </c>
      <c r="AA1" s="7" t="inlineStr">
        <is>
          <t xml:space="preserve">Area Median EUR/m2</t>
        </is>
      </c>
      <c r="AB1" s="7" t="inlineStr">
        <is>
          <t xml:space="preserve">vs Area Median %</t>
        </is>
      </c>
      <c r="AC1" s="7" t="inlineStr">
        <is>
          <t xml:space="preserve">Rooms</t>
        </is>
      </c>
      <c r="AD1" s="7" t="inlineStr">
        <is>
          <t xml:space="preserve">Bathrooms</t>
        </is>
      </c>
      <c r="AE1" s="7" t="inlineStr">
        <is>
          <t xml:space="preserve">Floor</t>
        </is>
      </c>
      <c r="AF1" s="7" t="inlineStr">
        <is>
          <t xml:space="preserve">Year Built</t>
        </is>
      </c>
      <c r="AG1" s="7" t="inlineStr">
        <is>
          <t xml:space="preserve">Condition</t>
        </is>
      </c>
      <c r="AH1" s="7" t="inlineStr">
        <is>
          <t xml:space="preserve">Energy Rating</t>
        </is>
      </c>
      <c r="AI1" s="7" t="inlineStr">
        <is>
          <t xml:space="preserve">Lift</t>
        </is>
      </c>
      <c r="AJ1" s="7" t="inlineStr">
        <is>
          <t xml:space="preserve">Terrace</t>
        </is>
      </c>
      <c r="AK1" s="7" t="inlineStr">
        <is>
          <t xml:space="preserve">Garden</t>
        </is>
      </c>
      <c r="AL1" s="7" t="inlineStr">
        <is>
          <t xml:space="preserve">Pool</t>
        </is>
      </c>
      <c r="AM1" s="7" t="inlineStr">
        <is>
          <t xml:space="preserve">Parking</t>
        </is>
      </c>
      <c r="AN1" s="7" t="inlineStr">
        <is>
          <t xml:space="preserve">Storage</t>
        </is>
      </c>
      <c r="AO1" s="7" t="inlineStr">
        <is>
          <t xml:space="preserve">Sea View</t>
        </is>
      </c>
      <c r="AP1" s="7" t="inlineStr">
        <is>
          <t xml:space="preserve">Air Con</t>
        </is>
      </c>
      <c r="AQ1" s="7" t="inlineStr">
        <is>
          <t xml:space="preserve">Furnished</t>
        </is>
      </c>
      <c r="AR1" s="7" t="inlineStr">
        <is>
          <t xml:space="preserve">Community Fee EUR/mo</t>
        </is>
      </c>
      <c r="AS1" s="7" t="inlineStr">
        <is>
          <t xml:space="preserve">IBI EUR/yr</t>
        </is>
      </c>
      <c r="AT1" s="7" t="inlineStr">
        <is>
          <t xml:space="preserve">Area Rent EUR/m2/mo</t>
        </is>
      </c>
      <c r="AU1" s="7" t="inlineStr">
        <is>
          <t xml:space="preserve">Est. Monthly Rent EUR</t>
        </is>
      </c>
      <c r="AV1" s="7" t="inlineStr">
        <is>
          <t xml:space="preserve">Gross Yield %</t>
        </is>
      </c>
      <c r="AW1" s="7" t="inlineStr">
        <is>
          <t xml:space="preserve">Score</t>
        </is>
      </c>
      <c r="AX1" s="7" t="inlineStr">
        <is>
          <t xml:space="preserve">Agency</t>
        </is>
      </c>
      <c r="AY1" s="7" t="inlineStr">
        <is>
          <t xml:space="preserve">Agent Phone</t>
        </is>
      </c>
      <c r="AZ1" s="7" t="inlineStr">
        <is>
          <t xml:space="preserve">Photos</t>
        </is>
      </c>
      <c r="BA1" s="7" t="inlineStr">
        <is>
          <t xml:space="preserve">Main Photo URL</t>
        </is>
      </c>
      <c r="BB1" s="7" t="inlineStr">
        <is>
          <t xml:space="preserve">Cadastral Ref</t>
        </is>
      </c>
      <c r="BC1" s="7" t="inlineStr">
        <is>
          <t xml:space="preserve">Portals Listed On</t>
        </is>
      </c>
      <c r="BD1" s="7" t="inlineStr">
        <is>
          <t xml:space="preserve">Portal Spread EUR</t>
        </is>
      </c>
      <c r="BE1" s="7" t="inlineStr">
        <is>
          <t xml:space="preserve">Price Drops</t>
        </is>
      </c>
      <c r="BF1" s="7" t="inlineStr">
        <is>
          <t xml:space="preserve">Total Drop %</t>
        </is>
      </c>
      <c r="BG1" s="7" t="inlineStr">
        <is>
          <t xml:space="preserve">Risk Flags</t>
        </is>
      </c>
      <c r="BH1" s="7" t="inlineStr">
        <is>
          <t xml:space="preserve">Risk Tier</t>
        </is>
      </c>
      <c r="BI1" s="7" t="inlineStr">
        <is>
          <t xml:space="preserve">Motivation Signals</t>
        </is>
      </c>
      <c r="BJ1" s="7" t="inlineStr">
        <is>
          <t xml:space="preserve">Reno Scope</t>
        </is>
      </c>
      <c r="BK1" s="7" t="inlineStr">
        <is>
          <t xml:space="preserve">Reno Blockers</t>
        </is>
      </c>
      <c r="BL1" s="7" t="inlineStr">
        <is>
          <t xml:space="preserve">AI Summary (SV)</t>
        </is>
      </c>
      <c r="BM1" s="7" t="inlineStr">
        <is>
          <t xml:space="preserve">AI Fields Filled</t>
        </is>
      </c>
      <c r="BN1" s="7" t="inlineStr">
        <is>
          <t xml:space="preserve">Notes</t>
        </is>
      </c>
    </row>
    <row r="2">
      <c r="A2" t="inlineStr">
        <is>
          <t xml:space="preserve">IDL-112402743</t>
        </is>
      </c>
      <c r="B2" t="inlineStr">
        <is>
          <t xml:space="preserve">Idealista</t>
        </is>
      </c>
      <c r="C2" t="inlineStr">
        <is>
          <t xml:space="preserve">112402743</t>
        </is>
      </c>
      <c r="D2" t="inlineStr">
        <is>
          <t xml:space="preserve">https://www.idealista.com/inmueble/112402743/</t>
        </is>
      </c>
      <c r="E2" t="inlineStr">
        <is>
          <t xml:space="preserve">2026-08-29</t>
        </is>
      </c>
      <c r="F2" t="inlineStr">
        <is>
          <t xml:space="preserve">2026-08-31</t>
        </is>
      </c>
      <c r="G2" t="inlineStr">
        <is>
          <t xml:space="preserve">New</t>
        </is>
      </c>
      <c r="H2" t="inlineStr">
        <is>
          <t xml:space="preserve">Detached house in Guadalmina Alta, Marbella</t>
        </is>
      </c>
      <c r="I2" t="inlineStr">
        <is>
          <t xml:space="preserve">Sale</t>
        </is>
      </c>
      <c r="J2" t="inlineStr">
        <is>
          <t xml:space="preserve">Chalet</t>
        </is>
      </c>
      <c r="K2" t="inlineStr">
        <is>
          <t xml:space="preserve">ES</t>
        </is>
      </c>
      <c r="L2"/>
      <c r="M2" t="inlineStr">
        <is>
          <t xml:space="preserve">Málaga</t>
        </is>
      </c>
      <c r="N2" t="inlineStr">
        <is>
          <t xml:space="preserve">Marbella</t>
        </is>
      </c>
      <c r="O2" t="inlineStr">
        <is>
          <t xml:space="preserve">San Pedro de Alcántara</t>
        </is>
      </c>
      <c r="P2"/>
      <c r="Q2" t="inlineStr">
        <is>
          <t xml:space="preserve">36.4743574</t>
        </is>
      </c>
      <c r="R2" t="inlineStr">
        <is>
          <t xml:space="preserve">-5.0060258</t>
        </is>
      </c>
      <c r="S2">
        <v>2750000</v>
      </c>
      <c r="T2"/>
      <c r="U2">
        <f>IFERROR((S2-T2)/T2,"")</f>
      </c>
      <c r="V2">
        <v>3</v>
      </c>
      <c r="W2" t="inlineStr">
        <is>
          <t xml:space="preserve">265.00</t>
        </is>
      </c>
      <c r="X2"/>
      <c r="Y2"/>
      <c r="Z2">
        <f>IFERROR(S2/W2,"")</f>
      </c>
      <c r="AA2">
        <f>IFERROR(INDEX(04_Area_Stats!$C$5:$C$7,MATCH(N2,04_Area_Stats!$A$5:$A$7,0)),"")</f>
      </c>
      <c r="AB2">
        <f>IFERROR((Z2-AA2)/AA2,"")</f>
      </c>
      <c r="AC2">
        <v>3</v>
      </c>
      <c r="AD2">
        <v>3</v>
      </c>
      <c r="AE2"/>
      <c r="AF2"/>
      <c r="AG2"/>
      <c r="AH2"/>
      <c r="AI2"/>
      <c r="AJ2" t="inlineStr">
        <is>
          <t xml:space="preserve">Y</t>
        </is>
      </c>
      <c r="AK2" t="inlineStr">
        <is>
          <t xml:space="preserve">Y</t>
        </is>
      </c>
      <c r="AL2" t="inlineStr">
        <is>
          <t xml:space="preserve">Y</t>
        </is>
      </c>
      <c r="AM2" t="inlineStr">
        <is>
          <t xml:space="preserve">Y</t>
        </is>
      </c>
      <c r="AN2" t="inlineStr">
        <is>
          <t xml:space="preserve">Y</t>
        </is>
      </c>
      <c r="AO2"/>
      <c r="AP2" t="inlineStr">
        <is>
          <t xml:space="preserve">Y</t>
        </is>
      </c>
      <c r="AQ2"/>
      <c r="AR2"/>
      <c r="AS2"/>
      <c r="AT2">
        <f>IFERROR(INDEX(04_Area_Stats!$E$5:$E$7,MATCH(N2,04_Area_Stats!$A$5:$A$7,0)),"")</f>
      </c>
      <c r="AU2">
        <f>IFERROR(ROUND(W2*AT2,0),"")</f>
      </c>
      <c r="AV2">
        <f>IFERROR(AU2*12/S2,"")</f>
      </c>
      <c r="AW2">
        <f>IFERROR(ROUND(100*(03_Assumptions!$B$18*MIN(AV2/03_Assumptions!$B$13,1)+03_Assumptions!$B$19*MIN(MAX(-AB2/0.25,0),1)+03_Assumptions!$B$20*IFERROR(INDEX(03_Assumptions!$B$28:$B$33,MATCH(AG2,03_Assumptions!$A$28:$A$33,0)),0.5)+03_Assumptions!$B$21*MIN(V2/180,1)+03_Assumptions!$B$22*(COUNTIF(AI2:AQ2,"Y")/9)),0),"")</f>
      </c>
      <c r="AX2"/>
      <c r="AY2"/>
      <c r="AZ2"/>
      <c r="BA2" t="inlineStr">
        <is>
          <t xml:space="preserve">https://img4.idealista.com/s/v1/yLv6QcFaPGY-ndqtd3fIzjn3dwgl4inLwTKbMiVSd6Ml4khBqGDIaJvI4s5m5JvBdwyod84MdwZ6dwYIoz4LPgiABj7I9Zuoyw?Expires=1788122378&amp;Signature=MEUCIAOYJMNQachtN-hb6HVgubVXAgirLKXaLTVa~hbwjnyLAiEArcBv4zvFDHaSk2ksywmP4~UTDtaMwVAq~UoIbA9EY8M_&amp;Key-Pair-Id=K20EOYVFELHOX5</t>
        </is>
      </c>
      <c r="BB2"/>
      <c r="BC2">
        <v>1</v>
      </c>
      <c r="BD2"/>
      <c r="BE2">
        <v>0</v>
      </c>
      <c r="BF2"/>
      <c r="BG2"/>
      <c r="BH2"/>
      <c r="BI2"/>
      <c r="BJ2"/>
      <c r="BK2"/>
      <c r="BL2" t="inlineStr">
        <is>
          <t xml:space="preserve">En lyxigt renoverad enfamiljsvilla på en nivå i Guadalmina Alta, Marbella, med 3 sovrum med eget badrum, privat pool och medelhavsodlad trädgård med avancerad smarthem-teknik. Fastigheten erbjuder cirka 80 m² expansionspotential, vilket gör att framtida ägare kan lägga till ytterligare bostadsutrymmen som sovrumssvit, spa eller underhållningsyta.</t>
        </is>
      </c>
      <c r="BM2"/>
      <c r="BN2"/>
    </row>
    <row r="3">
      <c r="A3" t="inlineStr">
        <is>
          <t xml:space="preserve">IDL-112403111</t>
        </is>
      </c>
      <c r="B3" t="inlineStr">
        <is>
          <t xml:space="preserve">Idealista</t>
        </is>
      </c>
      <c r="C3" t="inlineStr">
        <is>
          <t xml:space="preserve">112403111</t>
        </is>
      </c>
      <c r="D3" t="inlineStr">
        <is>
          <t xml:space="preserve">https://www.idealista.com/inmueble/112403111/</t>
        </is>
      </c>
      <c r="E3" t="inlineStr">
        <is>
          <t xml:space="preserve">2026-08-29</t>
        </is>
      </c>
      <c r="F3" t="inlineStr">
        <is>
          <t xml:space="preserve">2026-08-31</t>
        </is>
      </c>
      <c r="G3" t="inlineStr">
        <is>
          <t xml:space="preserve">New</t>
        </is>
      </c>
      <c r="H3" t="inlineStr">
        <is>
          <t xml:space="preserve">Flat / apartment in Calle José Manuel Vallés, 404, La Puya - La Ermita, Marbella</t>
        </is>
      </c>
      <c r="I3" t="inlineStr">
        <is>
          <t xml:space="preserve">Sale</t>
        </is>
      </c>
      <c r="J3" t="inlineStr">
        <is>
          <t xml:space="preserve">Flat</t>
        </is>
      </c>
      <c r="K3" t="inlineStr">
        <is>
          <t xml:space="preserve">ES</t>
        </is>
      </c>
      <c r="L3"/>
      <c r="M3" t="inlineStr">
        <is>
          <t xml:space="preserve">Málaga</t>
        </is>
      </c>
      <c r="N3" t="inlineStr">
        <is>
          <t xml:space="preserve">Marbella</t>
        </is>
      </c>
      <c r="O3" t="inlineStr">
        <is>
          <t xml:space="preserve">Marbella Pueblo</t>
        </is>
      </c>
      <c r="P3"/>
      <c r="Q3" t="inlineStr">
        <is>
          <t xml:space="preserve">36.5115837</t>
        </is>
      </c>
      <c r="R3" t="inlineStr">
        <is>
          <t xml:space="preserve">-4.8724092</t>
        </is>
      </c>
      <c r="S3">
        <v>699000</v>
      </c>
      <c r="T3"/>
      <c r="U3">
        <f>IFERROR((S3-T3)/T3,"")</f>
      </c>
      <c r="V3">
        <v>3</v>
      </c>
      <c r="W3" t="inlineStr">
        <is>
          <t xml:space="preserve">150.00</t>
        </is>
      </c>
      <c r="X3"/>
      <c r="Y3"/>
      <c r="Z3">
        <f>IFERROR(S3/W3,"")</f>
      </c>
      <c r="AA3">
        <f>IFERROR(INDEX(04_Area_Stats!$C$5:$C$7,MATCH(N3,04_Area_Stats!$A$5:$A$7,0)),"")</f>
      </c>
      <c r="AB3">
        <f>IFERROR((Z3-AA3)/AA3,"")</f>
      </c>
      <c r="AC3">
        <v>4</v>
      </c>
      <c r="AD3">
        <v>2</v>
      </c>
      <c r="AE3" t="inlineStr">
        <is>
          <t xml:space="preserve">8</t>
        </is>
      </c>
      <c r="AF3"/>
      <c r="AG3"/>
      <c r="AH3"/>
      <c r="AI3" t="inlineStr">
        <is>
          <t xml:space="preserve">Y</t>
        </is>
      </c>
      <c r="AJ3" t="inlineStr">
        <is>
          <t xml:space="preserve">Y</t>
        </is>
      </c>
      <c r="AK3" t="inlineStr">
        <is>
          <t xml:space="preserve">Y</t>
        </is>
      </c>
      <c r="AL3" t="inlineStr">
        <is>
          <t xml:space="preserve">Y</t>
        </is>
      </c>
      <c r="AM3" t="inlineStr">
        <is>
          <t xml:space="preserve">Y</t>
        </is>
      </c>
      <c r="AN3" t="inlineStr">
        <is>
          <t xml:space="preserve">N</t>
        </is>
      </c>
      <c r="AO3"/>
      <c r="AP3" t="inlineStr">
        <is>
          <t xml:space="preserve">N</t>
        </is>
      </c>
      <c r="AQ3"/>
      <c r="AR3"/>
      <c r="AS3"/>
      <c r="AT3">
        <f>IFERROR(INDEX(04_Area_Stats!$E$5:$E$7,MATCH(N3,04_Area_Stats!$A$5:$A$7,0)),"")</f>
      </c>
      <c r="AU3">
        <f>IFERROR(ROUND(W3*AT3,0),"")</f>
      </c>
      <c r="AV3">
        <f>IFERROR(AU3*12/S3,"")</f>
      </c>
      <c r="AW3">
        <f>IFERROR(ROUND(100*(03_Assumptions!$B$18*MIN(AV3/03_Assumptions!$B$13,1)+03_Assumptions!$B$19*MIN(MAX(-AB3/0.25,0),1)+03_Assumptions!$B$20*IFERROR(INDEX(03_Assumptions!$B$28:$B$33,MATCH(AG3,03_Assumptions!$A$28:$A$33,0)),0.5)+03_Assumptions!$B$21*MIN(V3/180,1)+03_Assumptions!$B$22*(COUNTIF(AI3:AQ3,"Y")/9)),0),"")</f>
      </c>
      <c r="AX3"/>
      <c r="AY3"/>
      <c r="AZ3"/>
      <c r="BA3" t="inlineStr">
        <is>
          <t xml:space="preserve">https://img4.idealista.com/s/v1/Wrv6QcHBWps-nTIXJXfa4hX3dwgl4irIy8jId4D3d6MlMkhBqM5mzmibyOLOZuSbwXebCHejo3c-2ncGCKM-C4AGPqMlyPWbqMs?Expires=1788122378&amp;Signature=MEUCIQDpFTXwrXsh~YLbuCSzpOY8HLXfNNgX96g1SwyMWXOQ~AIgWRk1hpN-38X5hOh2c52RdPvtwqp5YtnuvY3dqYObgv8_&amp;Key-Pair-Id=K20EOYVFELHOX5</t>
        </is>
      </c>
      <c r="BB3"/>
      <c r="BC3">
        <v>1</v>
      </c>
      <c r="BD3"/>
      <c r="BE3">
        <v>0</v>
      </c>
      <c r="BF3"/>
      <c r="BG3"/>
      <c r="BH3"/>
      <c r="BI3"/>
      <c r="BJ3"/>
      <c r="BK3"/>
      <c r="BL3" t="inlineStr">
        <is>
          <t xml:space="preserve">En 4-rums lägenhet i La Puya–La Ermita med två stora terrasser (50 m² var, en inhägnad med Lumon-glas), vardagsrum, kök, 2 badrum, tvättplats och parkering. Ingen tillståndsinformation angiven, men marknadsförd som exceptionell och ideal för investerare.</t>
        </is>
      </c>
      <c r="BM3"/>
      <c r="BN3"/>
    </row>
    <row r="4">
      <c r="A4" t="inlineStr">
        <is>
          <t xml:space="preserve">IDL-112403143</t>
        </is>
      </c>
      <c r="B4" t="inlineStr">
        <is>
          <t xml:space="preserve">Idealista</t>
        </is>
      </c>
      <c r="C4" t="inlineStr">
        <is>
          <t xml:space="preserve">112403143</t>
        </is>
      </c>
      <c r="D4" t="inlineStr">
        <is>
          <t xml:space="preserve">https://www.idealista.com/inmueble/112403143/</t>
        </is>
      </c>
      <c r="E4" t="inlineStr">
        <is>
          <t xml:space="preserve">2026-08-29</t>
        </is>
      </c>
      <c r="F4" t="inlineStr">
        <is>
          <t xml:space="preserve">2026-08-31</t>
        </is>
      </c>
      <c r="G4" t="inlineStr">
        <is>
          <t xml:space="preserve">New</t>
        </is>
      </c>
      <c r="H4" t="inlineStr">
        <is>
          <t xml:space="preserve">Detached house in Calle las Amapolas, Nueva Andalucía, Marbella</t>
        </is>
      </c>
      <c r="I4" t="inlineStr">
        <is>
          <t xml:space="preserve">Sale</t>
        </is>
      </c>
      <c r="J4" t="inlineStr">
        <is>
          <t xml:space="preserve">Chalet</t>
        </is>
      </c>
      <c r="K4" t="inlineStr">
        <is>
          <t xml:space="preserve">ES</t>
        </is>
      </c>
      <c r="L4"/>
      <c r="M4" t="inlineStr">
        <is>
          <t xml:space="preserve">Málaga</t>
        </is>
      </c>
      <c r="N4" t="inlineStr">
        <is>
          <t xml:space="preserve">Marbella</t>
        </is>
      </c>
      <c r="O4" t="inlineStr">
        <is>
          <t xml:space="preserve">Nueva Andalucía</t>
        </is>
      </c>
      <c r="P4"/>
      <c r="Q4" t="inlineStr">
        <is>
          <t xml:space="preserve">36.4930272</t>
        </is>
      </c>
      <c r="R4" t="inlineStr">
        <is>
          <t xml:space="preserve">-4.9657786</t>
        </is>
      </c>
      <c r="S4">
        <v>892500</v>
      </c>
      <c r="T4"/>
      <c r="U4">
        <f>IFERROR((S4-T4)/T4,"")</f>
      </c>
      <c r="V4">
        <v>3</v>
      </c>
      <c r="W4" t="inlineStr">
        <is>
          <t xml:space="preserve">274.00</t>
        </is>
      </c>
      <c r="X4"/>
      <c r="Y4"/>
      <c r="Z4">
        <f>IFERROR(S4/W4,"")</f>
      </c>
      <c r="AA4">
        <f>IFERROR(INDEX(04_Area_Stats!$C$5:$C$7,MATCH(N4,04_Area_Stats!$A$5:$A$7,0)),"")</f>
      </c>
      <c r="AB4">
        <f>IFERROR((Z4-AA4)/AA4,"")</f>
      </c>
      <c r="AC4">
        <v>3</v>
      </c>
      <c r="AD4">
        <v>3</v>
      </c>
      <c r="AE4"/>
      <c r="AF4"/>
      <c r="AG4"/>
      <c r="AH4"/>
      <c r="AI4"/>
      <c r="AJ4" t="inlineStr">
        <is>
          <t xml:space="preserve">Y</t>
        </is>
      </c>
      <c r="AK4" t="inlineStr">
        <is>
          <t xml:space="preserve">Y</t>
        </is>
      </c>
      <c r="AL4" t="inlineStr">
        <is>
          <t xml:space="preserve">Y</t>
        </is>
      </c>
      <c r="AM4" t="inlineStr">
        <is>
          <t xml:space="preserve">Y</t>
        </is>
      </c>
      <c r="AN4" t="inlineStr">
        <is>
          <t xml:space="preserve">N</t>
        </is>
      </c>
      <c r="AO4" t="inlineStr">
        <is>
          <t xml:space="preserve">Y</t>
        </is>
      </c>
      <c r="AP4" t="inlineStr">
        <is>
          <t xml:space="preserve">N</t>
        </is>
      </c>
      <c r="AQ4"/>
      <c r="AR4"/>
      <c r="AS4"/>
      <c r="AT4">
        <f>IFERROR(INDEX(04_Area_Stats!$E$5:$E$7,MATCH(N4,04_Area_Stats!$A$5:$A$7,0)),"")</f>
      </c>
      <c r="AU4">
        <f>IFERROR(ROUND(W4*AT4,0),"")</f>
      </c>
      <c r="AV4">
        <f>IFERROR(AU4*12/S4,"")</f>
      </c>
      <c r="AW4">
        <f>IFERROR(ROUND(100*(03_Assumptions!$B$18*MIN(AV4/03_Assumptions!$B$13,1)+03_Assumptions!$B$19*MIN(MAX(-AB4/0.25,0),1)+03_Assumptions!$B$20*IFERROR(INDEX(03_Assumptions!$B$28:$B$33,MATCH(AG4,03_Assumptions!$A$28:$A$33,0)),0.5)+03_Assumptions!$B$21*MIN(V4/180,1)+03_Assumptions!$B$22*(COUNTIF(AI4:AQ4,"Y")/9)),0),"")</f>
      </c>
      <c r="AX4"/>
      <c r="AY4"/>
      <c r="AZ4"/>
      <c r="BA4" t="inlineStr">
        <is>
          <t xml:space="preserve">https://img4.idealista.com/s/v1/yLv6QcFaPGY-ndqtd3fIzjn3dwgl4inLwTKbMiVSd6Ml4khBqGDIaJvI4s5m5JvBd3r3d6Med84IdwYIoz4LgAgGPgvI9Zuoyw?Expires=1788122378&amp;Signature=MEUCIQDBzRhP7IsdqaqbEpVd0H-041HvzgpmsfEKTyP5DBo9qQIgSmzNW1CRkhvS~9w6lU2CERBhdhZDRP6tkvFXFNUOXuc_&amp;Key-Pair-Id=K20EOYVFELHOX5</t>
        </is>
      </c>
      <c r="BB4"/>
      <c r="BC4">
        <v>1</v>
      </c>
      <c r="BD4"/>
      <c r="BE4">
        <v>0</v>
      </c>
      <c r="BF4"/>
      <c r="BG4"/>
      <c r="BH4"/>
      <c r="BI4" t="inlineStr">
        <is>
          <t xml:space="preserve">Renovation and investment opportunity</t>
        </is>
      </c>
      <c r="BJ4" t="inlineStr">
        <is>
          <t xml:space="preserve">FULL</t>
        </is>
      </c>
      <c r="BK4"/>
      <c r="BL4" t="inlineStr">
        <is>
          <t xml:space="preserve">Ett 274m² villprojekt på en 413m² tomt i Nueva Andalucía med slutförda strukturarbeten och legaliserade tillstånd. Fastigheten behöver färdigställning och erbjuder starkt värdestegringspotential genom att omvandla källaren till ytterligare sovrum, med privat pool, takterrass och havsvy.</t>
        </is>
      </c>
      <c r="BM4"/>
      <c r="BN4"/>
    </row>
    <row r="5">
      <c r="A5" t="inlineStr">
        <is>
          <t xml:space="preserve">IDL-112394403</t>
        </is>
      </c>
      <c r="B5" t="inlineStr">
        <is>
          <t xml:space="preserve">Idealista</t>
        </is>
      </c>
      <c r="C5" t="inlineStr">
        <is>
          <t xml:space="preserve">112394403</t>
        </is>
      </c>
      <c r="D5" t="inlineStr">
        <is>
          <t xml:space="preserve">https://www.idealista.com/inmueble/112394403/</t>
        </is>
      </c>
      <c r="E5" t="inlineStr">
        <is>
          <t xml:space="preserve">2026-08-29</t>
        </is>
      </c>
      <c r="F5" t="inlineStr">
        <is>
          <t xml:space="preserve">2026-08-31</t>
        </is>
      </c>
      <c r="G5" t="inlineStr">
        <is>
          <t xml:space="preserve">New</t>
        </is>
      </c>
      <c r="H5" t="inlineStr">
        <is>
          <t xml:space="preserve">Flat / apartment in Guadalmina Alta, Marbella</t>
        </is>
      </c>
      <c r="I5" t="inlineStr">
        <is>
          <t xml:space="preserve">Sale</t>
        </is>
      </c>
      <c r="J5" t="inlineStr">
        <is>
          <t xml:space="preserve">Flat</t>
        </is>
      </c>
      <c r="K5" t="inlineStr">
        <is>
          <t xml:space="preserve">ES</t>
        </is>
      </c>
      <c r="L5"/>
      <c r="M5" t="inlineStr">
        <is>
          <t xml:space="preserve">Málaga</t>
        </is>
      </c>
      <c r="N5" t="inlineStr">
        <is>
          <t xml:space="preserve">Marbella</t>
        </is>
      </c>
      <c r="O5" t="inlineStr">
        <is>
          <t xml:space="preserve">San Pedro de Alcántara</t>
        </is>
      </c>
      <c r="P5"/>
      <c r="Q5" t="inlineStr">
        <is>
          <t xml:space="preserve">36.4818460</t>
        </is>
      </c>
      <c r="R5" t="inlineStr">
        <is>
          <t xml:space="preserve">-5.0037338</t>
        </is>
      </c>
      <c r="S5">
        <v>465000</v>
      </c>
      <c r="T5"/>
      <c r="U5">
        <f>IFERROR((S5-T5)/T5,"")</f>
      </c>
      <c r="V5">
        <v>3</v>
      </c>
      <c r="W5" t="inlineStr">
        <is>
          <t xml:space="preserve">111.00</t>
        </is>
      </c>
      <c r="X5"/>
      <c r="Y5"/>
      <c r="Z5">
        <f>IFERROR(S5/W5,"")</f>
      </c>
      <c r="AA5">
        <f>IFERROR(INDEX(04_Area_Stats!$C$5:$C$7,MATCH(N5,04_Area_Stats!$A$5:$A$7,0)),"")</f>
      </c>
      <c r="AB5">
        <f>IFERROR((Z5-AA5)/AA5,"")</f>
      </c>
      <c r="AC5">
        <v>2</v>
      </c>
      <c r="AD5">
        <v>2</v>
      </c>
      <c r="AE5"/>
      <c r="AF5"/>
      <c r="AG5"/>
      <c r="AH5"/>
      <c r="AI5" t="inlineStr">
        <is>
          <t xml:space="preserve">Y</t>
        </is>
      </c>
      <c r="AJ5" t="inlineStr">
        <is>
          <t xml:space="preserve">Y</t>
        </is>
      </c>
      <c r="AK5" t="inlineStr">
        <is>
          <t xml:space="preserve">Y</t>
        </is>
      </c>
      <c r="AL5" t="inlineStr">
        <is>
          <t xml:space="preserve">Y</t>
        </is>
      </c>
      <c r="AM5" t="inlineStr">
        <is>
          <t xml:space="preserve">Y</t>
        </is>
      </c>
      <c r="AN5" t="inlineStr">
        <is>
          <t xml:space="preserve">Y</t>
        </is>
      </c>
      <c r="AO5" t="inlineStr">
        <is>
          <t xml:space="preserve">Y</t>
        </is>
      </c>
      <c r="AP5" t="inlineStr">
        <is>
          <t xml:space="preserve">Y</t>
        </is>
      </c>
      <c r="AQ5"/>
      <c r="AR5"/>
      <c r="AS5"/>
      <c r="AT5">
        <f>IFERROR(INDEX(04_Area_Stats!$E$5:$E$7,MATCH(N5,04_Area_Stats!$A$5:$A$7,0)),"")</f>
      </c>
      <c r="AU5">
        <f>IFERROR(ROUND(W5*AT5,0),"")</f>
      </c>
      <c r="AV5">
        <f>IFERROR(AU5*12/S5,"")</f>
      </c>
      <c r="AW5">
        <f>IFERROR(ROUND(100*(03_Assumptions!$B$18*MIN(AV5/03_Assumptions!$B$13,1)+03_Assumptions!$B$19*MIN(MAX(-AB5/0.25,0),1)+03_Assumptions!$B$20*IFERROR(INDEX(03_Assumptions!$B$28:$B$33,MATCH(AG5,03_Assumptions!$A$28:$A$33,0)),0.5)+03_Assumptions!$B$21*MIN(V5/180,1)+03_Assumptions!$B$22*(COUNTIF(AI5:AQ5,"Y")/9)),0),"")</f>
      </c>
      <c r="AX5"/>
      <c r="AY5"/>
      <c r="AZ5"/>
      <c r="BA5" t="inlineStr">
        <is>
          <t xml:space="preserve">https://img4.idealista.com/s/v1/yLv6QcFaPGY-ndqtd3fIzjn3dwgl4inLwTKbMiVSd6Ml4khBqGDIaJvI4s5m5JvBd5vadwbad3qbdwYIoz4MDKMIowvI9Zuoyw?Expires=1788122378&amp;Signature=MEUCIFuJTZWV7JAZYfWwEInPDuH~vciVNMliNm68ge6haZKrAiEA4~64WtTNxeW905C3-Sl2DY-CgrW0Nh6y7ZGtSi-n~nI_&amp;Key-Pair-Id=K20EOYVFELHOX5</t>
        </is>
      </c>
      <c r="BB5"/>
      <c r="BC5">
        <v>1</v>
      </c>
      <c r="BD5"/>
      <c r="BE5">
        <v>0</v>
      </c>
      <c r="BF5"/>
      <c r="BG5"/>
      <c r="BH5"/>
      <c r="BI5"/>
      <c r="BJ5"/>
      <c r="BK5"/>
      <c r="BL5" t="inlineStr">
        <is>
          <t xml:space="preserve">En ljus och rymlig tvårumslägenhet i Campos de Guadalmina, Marbella, i gott skick med nyligen installerad luftkonditionering och värmecentraler. Egendomen erbjuder havsutsikt mot La Concha, privat terrass, gemensamma pooler och trädgårdar, parkeringsplats inkluderad och 24-timmarssäkerhet—perfekt för både permanent bostad och semesterhus.</t>
        </is>
      </c>
      <c r="BM5" t="inlineStr">
        <is>
          <t xml:space="preserve">parking</t>
        </is>
      </c>
      <c r="BN5"/>
    </row>
    <row r="6">
      <c r="A6" t="inlineStr">
        <is>
          <t xml:space="preserve">IDL-112403059</t>
        </is>
      </c>
      <c r="B6" t="inlineStr">
        <is>
          <t xml:space="preserve">Idealista</t>
        </is>
      </c>
      <c r="C6" t="inlineStr">
        <is>
          <t xml:space="preserve">112403059</t>
        </is>
      </c>
      <c r="D6" t="inlineStr">
        <is>
          <t xml:space="preserve">https://www.idealista.com/inmueble/112403059/</t>
        </is>
      </c>
      <c r="E6" t="inlineStr">
        <is>
          <t xml:space="preserve">2026-08-29</t>
        </is>
      </c>
      <c r="F6" t="inlineStr">
        <is>
          <t xml:space="preserve">2026-08-31</t>
        </is>
      </c>
      <c r="G6" t="inlineStr">
        <is>
          <t xml:space="preserve">New</t>
        </is>
      </c>
      <c r="H6" t="inlineStr">
        <is>
          <t xml:space="preserve">Detached house in Urbanización el Rosario, El Rosario-Ricmar, Marbella</t>
        </is>
      </c>
      <c r="I6" t="inlineStr">
        <is>
          <t xml:space="preserve">Sale</t>
        </is>
      </c>
      <c r="J6" t="inlineStr">
        <is>
          <t xml:space="preserve">Chalet</t>
        </is>
      </c>
      <c r="K6" t="inlineStr">
        <is>
          <t xml:space="preserve">ES</t>
        </is>
      </c>
      <c r="L6"/>
      <c r="M6" t="inlineStr">
        <is>
          <t xml:space="preserve">Málaga</t>
        </is>
      </c>
      <c r="N6" t="inlineStr">
        <is>
          <t xml:space="preserve">Marbella</t>
        </is>
      </c>
      <c r="O6" t="inlineStr">
        <is>
          <t xml:space="preserve">Las Chapas-El Rosario</t>
        </is>
      </c>
      <c r="P6"/>
      <c r="Q6" t="inlineStr">
        <is>
          <t xml:space="preserve">36.5088532</t>
        </is>
      </c>
      <c r="R6" t="inlineStr">
        <is>
          <t xml:space="preserve">-4.8088816</t>
        </is>
      </c>
      <c r="S6">
        <v>1995000</v>
      </c>
      <c r="T6"/>
      <c r="U6">
        <f>IFERROR((S6-T6)/T6,"")</f>
      </c>
      <c r="V6">
        <v>3</v>
      </c>
      <c r="W6" t="inlineStr">
        <is>
          <t xml:space="preserve">326.00</t>
        </is>
      </c>
      <c r="X6"/>
      <c r="Y6"/>
      <c r="Z6">
        <f>IFERROR(S6/W6,"")</f>
      </c>
      <c r="AA6">
        <f>IFERROR(INDEX(04_Area_Stats!$C$5:$C$7,MATCH(N6,04_Area_Stats!$A$5:$A$7,0)),"")</f>
      </c>
      <c r="AB6">
        <f>IFERROR((Z6-AA6)/AA6,"")</f>
      </c>
      <c r="AC6">
        <v>5</v>
      </c>
      <c r="AD6">
        <v>5</v>
      </c>
      <c r="AE6"/>
      <c r="AF6"/>
      <c r="AG6" t="inlineStr">
        <is>
          <t xml:space="preserve">Renovated</t>
        </is>
      </c>
      <c r="AH6"/>
      <c r="AI6"/>
      <c r="AJ6" t="inlineStr">
        <is>
          <t xml:space="preserve">Y</t>
        </is>
      </c>
      <c r="AK6" t="inlineStr">
        <is>
          <t xml:space="preserve">Y</t>
        </is>
      </c>
      <c r="AL6" t="inlineStr">
        <is>
          <t xml:space="preserve">Y</t>
        </is>
      </c>
      <c r="AM6" t="inlineStr">
        <is>
          <t xml:space="preserve">Y</t>
        </is>
      </c>
      <c r="AN6" t="inlineStr">
        <is>
          <t xml:space="preserve">Y</t>
        </is>
      </c>
      <c r="AO6" t="inlineStr">
        <is>
          <t xml:space="preserve">Y</t>
        </is>
      </c>
      <c r="AP6" t="inlineStr">
        <is>
          <t xml:space="preserve">Y</t>
        </is>
      </c>
      <c r="AQ6"/>
      <c r="AR6"/>
      <c r="AS6"/>
      <c r="AT6">
        <f>IFERROR(INDEX(04_Area_Stats!$E$5:$E$7,MATCH(N6,04_Area_Stats!$A$5:$A$7,0)),"")</f>
      </c>
      <c r="AU6">
        <f>IFERROR(ROUND(W6*AT6,0),"")</f>
      </c>
      <c r="AV6">
        <f>IFERROR(AU6*12/S6,"")</f>
      </c>
      <c r="AW6">
        <f>IFERROR(ROUND(100*(03_Assumptions!$B$18*MIN(AV6/03_Assumptions!$B$13,1)+03_Assumptions!$B$19*MIN(MAX(-AB6/0.25,0),1)+03_Assumptions!$B$20*IFERROR(INDEX(03_Assumptions!$B$28:$B$33,MATCH(AG6,03_Assumptions!$A$28:$A$33,0)),0.5)+03_Assumptions!$B$21*MIN(V6/180,1)+03_Assumptions!$B$22*(COUNTIF(AI6:AQ6,"Y")/9)),0),"")</f>
      </c>
      <c r="AX6"/>
      <c r="AY6"/>
      <c r="AZ6"/>
      <c r="BA6" t="inlineStr">
        <is>
          <t xml:space="preserve">https://img4.idealista.com/s/v1/yLv6QcFaPGY-ndqtd3fIzjn3dwgl4inLwTKbMiVSd6Ml4khBqGDIaJvI4s5m5JvBdwabdwjad6i1dwYIoz4LgAZ6owjI9Zuoyw?Expires=1788122378&amp;Signature=MEUCIQDFwL2FRceDrq4PU0wbsMAhQOVJak88FEAhceBpp9Uv~gIgAwQtYXf05Hp1xucS9O5iajjlB32X3Rk-SsTBRVK3y9s_&amp;Key-Pair-Id=K20EOYVFELHOX5</t>
        </is>
      </c>
      <c r="BB6"/>
      <c r="BC6">
        <v>1</v>
      </c>
      <c r="BD6"/>
      <c r="BE6">
        <v>0</v>
      </c>
      <c r="BF6"/>
      <c r="BG6"/>
      <c r="BH6"/>
      <c r="BI6"/>
      <c r="BJ6" t="inlineStr">
        <is>
          <t xml:space="preserve">KITCHEN_BATH</t>
        </is>
      </c>
      <c r="BK6"/>
      <c r="BL6" t="inlineStr">
        <is>
          <t xml:space="preserve">En lyxig fristående villa med fem sovrum i det exklusiva El Rosario-samhället i östra Marbella, nyligen renoverad med ny luftkonditionering och uppgraderade badrum i gott skick. Fastigheten utmärker sig för sina exceptionella 1 200 m² landskap trädgårdar, havsutsikt över La Concha-berget och kusten, och stängad integritet i ett säkert bostadsområde.</t>
        </is>
      </c>
      <c r="BM6" t="inlineStr">
        <is>
          <t xml:space="preserve">condition</t>
        </is>
      </c>
      <c r="BN6"/>
    </row>
    <row r="7">
      <c r="A7" t="inlineStr">
        <is>
          <t xml:space="preserve">FTC-189991587</t>
        </is>
      </c>
      <c r="B7" t="inlineStr">
        <is>
          <t xml:space="preserve">Fotocasa</t>
        </is>
      </c>
      <c r="C7" t="inlineStr">
        <is>
          <t xml:space="preserve">189991587</t>
        </is>
      </c>
      <c r="D7" t="inlineStr">
        <is>
          <t xml:space="preserve">https://www.fotocasa.es/es/comprar/vivienda/marbella/aire-acondicionado-calefaccion-terraza-ascensor-piscina-amueblado-internet/189991587/d?from=list&amp;multimedia=image&amp;isGalleryOpen=true&amp;isZoomGalleryOpen=true</t>
        </is>
      </c>
      <c r="E7" t="inlineStr">
        <is>
          <t xml:space="preserve">2026-08-29</t>
        </is>
      </c>
      <c r="F7" t="inlineStr">
        <is>
          <t xml:space="preserve">2026-08-29</t>
        </is>
      </c>
      <c r="G7" t="inlineStr">
        <is>
          <t xml:space="preserve">New</t>
        </is>
      </c>
      <c r="H7" t="inlineStr">
        <is>
          <t xml:space="preserve">Piso con piscina en Casco Antiguo</t>
        </is>
      </c>
      <c r="I7" t="inlineStr">
        <is>
          <t xml:space="preserve">Sale</t>
        </is>
      </c>
      <c r="J7" t="inlineStr">
        <is>
          <t xml:space="preserve">Vivienda</t>
        </is>
      </c>
      <c r="K7" t="inlineStr">
        <is>
          <t xml:space="preserve">ES</t>
        </is>
      </c>
      <c r="L7"/>
      <c r="M7"/>
      <c r="N7" t="inlineStr">
        <is>
          <t xml:space="preserve">Marbella</t>
        </is>
      </c>
      <c r="O7"/>
      <c r="P7"/>
      <c r="Q7"/>
      <c r="R7"/>
      <c r="S7">
        <v>3050000</v>
      </c>
      <c r="T7"/>
      <c r="U7">
        <f>IFERROR((S7-T7)/T7,"")</f>
      </c>
      <c r="V7">
        <v>3</v>
      </c>
      <c r="W7" t="inlineStr">
        <is>
          <t xml:space="preserve">184.00</t>
        </is>
      </c>
      <c r="X7"/>
      <c r="Y7"/>
      <c r="Z7">
        <f>IFERROR(S7/W7,"")</f>
      </c>
      <c r="AA7">
        <f>IFERROR(INDEX(04_Area_Stats!$C$5:$C$7,MATCH(N7,04_Area_Stats!$A$5:$A$7,0)),"")</f>
      </c>
      <c r="AB7">
        <f>IFERROR((Z7-AA7)/AA7,"")</f>
      </c>
      <c r="AC7">
        <v>4</v>
      </c>
      <c r="AD7">
        <v>3</v>
      </c>
      <c r="AE7"/>
      <c r="AF7"/>
      <c r="AG7"/>
      <c r="AH7"/>
      <c r="AI7" t="inlineStr">
        <is>
          <t xml:space="preserve">Y</t>
        </is>
      </c>
      <c r="AJ7" t="inlineStr">
        <is>
          <t xml:space="preserve">Y</t>
        </is>
      </c>
      <c r="AK7"/>
      <c r="AL7"/>
      <c r="AM7"/>
      <c r="AN7"/>
      <c r="AO7"/>
      <c r="AP7"/>
      <c r="AQ7"/>
      <c r="AR7"/>
      <c r="AS7"/>
      <c r="AT7">
        <f>IFERROR(INDEX(04_Area_Stats!$E$5:$E$7,MATCH(N7,04_Area_Stats!$A$5:$A$7,0)),"")</f>
      </c>
      <c r="AU7">
        <f>IFERROR(ROUND(W7*AT7,0),"")</f>
      </c>
      <c r="AV7">
        <f>IFERROR(AU7*12/S7,"")</f>
      </c>
      <c r="AW7">
        <f>IFERROR(ROUND(100*(03_Assumptions!$B$18*MIN(AV7/03_Assumptions!$B$13,1)+03_Assumptions!$B$19*MIN(MAX(-AB7/0.25,0),1)+03_Assumptions!$B$20*IFERROR(INDEX(03_Assumptions!$B$28:$B$33,MATCH(AG7,03_Assumptions!$A$28:$A$33,0)),0.5)+03_Assumptions!$B$21*MIN(V7/180,1)+03_Assumptions!$B$22*(COUNTIF(AI7:AQ7,"Y")/9)),0),"")</f>
      </c>
      <c r="AX7"/>
      <c r="AY7"/>
      <c r="AZ7"/>
      <c r="BA7" t="inlineStr">
        <is>
          <t xml:space="preserve">https://static.fotocasa.es/images/ads/95023566-2aa8-45d0-a899-443e273b2e58?rule=original</t>
        </is>
      </c>
      <c r="BB7"/>
      <c r="BC7">
        <v>1</v>
      </c>
      <c r="BD7"/>
      <c r="BE7">
        <v>0</v>
      </c>
      <c r="BF7"/>
      <c r="BG7"/>
      <c r="BH7"/>
      <c r="BI7"/>
      <c r="BJ7"/>
      <c r="BK7"/>
      <c r="BL7"/>
      <c r="BM7"/>
      <c r="BN7"/>
    </row>
    <row r="8">
      <c r="A8" t="inlineStr">
        <is>
          <t xml:space="preserve">FTC-184315932</t>
        </is>
      </c>
      <c r="B8" t="inlineStr">
        <is>
          <t xml:space="preserve">Fotocasa</t>
        </is>
      </c>
      <c r="C8" t="inlineStr">
        <is>
          <t xml:space="preserve">184315932</t>
        </is>
      </c>
      <c r="D8" t="inlineStr">
        <is>
          <t xml:space="preserve">https://www.fotocasa.es/es/comprar/vivienda/marbella/aire-acondicionado-parking-jardin-terraza-piscina/184315932/d?from=list&amp;multimedia=image&amp;isGalleryOpen=true&amp;isZoomGalleryOpen=true</t>
        </is>
      </c>
      <c r="E8" t="inlineStr">
        <is>
          <t xml:space="preserve">2026-08-29</t>
        </is>
      </c>
      <c r="F8" t="inlineStr">
        <is>
          <t xml:space="preserve">2026-08-29</t>
        </is>
      </c>
      <c r="G8" t="inlineStr">
        <is>
          <t xml:space="preserve">New</t>
        </is>
      </c>
      <c r="H8" t="inlineStr">
        <is>
          <t xml:space="preserve">Casa adosada con piscina en San Pedro de Alcántara pueblo</t>
        </is>
      </c>
      <c r="I8" t="inlineStr">
        <is>
          <t xml:space="preserve">Sale</t>
        </is>
      </c>
      <c r="J8" t="inlineStr">
        <is>
          <t xml:space="preserve">Vivienda</t>
        </is>
      </c>
      <c r="K8" t="inlineStr">
        <is>
          <t xml:space="preserve">ES</t>
        </is>
      </c>
      <c r="L8"/>
      <c r="M8"/>
      <c r="N8" t="inlineStr">
        <is>
          <t xml:space="preserve">Marbella</t>
        </is>
      </c>
      <c r="O8"/>
      <c r="P8"/>
      <c r="Q8"/>
      <c r="R8"/>
      <c r="S8">
        <v>1325000</v>
      </c>
      <c r="T8"/>
      <c r="U8">
        <f>IFERROR((S8-T8)/T8,"")</f>
      </c>
      <c r="V8">
        <v>3</v>
      </c>
      <c r="W8" t="inlineStr">
        <is>
          <t xml:space="preserve">309.00</t>
        </is>
      </c>
      <c r="X8"/>
      <c r="Y8"/>
      <c r="Z8">
        <f>IFERROR(S8/W8,"")</f>
      </c>
      <c r="AA8">
        <f>IFERROR(INDEX(04_Area_Stats!$C$5:$C$7,MATCH(N8,04_Area_Stats!$A$5:$A$7,0)),"")</f>
      </c>
      <c r="AB8">
        <f>IFERROR((Z8-AA8)/AA8,"")</f>
      </c>
      <c r="AC8">
        <v>3</v>
      </c>
      <c r="AD8">
        <v>3</v>
      </c>
      <c r="AE8"/>
      <c r="AF8"/>
      <c r="AG8"/>
      <c r="AH8"/>
      <c r="AI8"/>
      <c r="AJ8" t="inlineStr">
        <is>
          <t xml:space="preserve">Y</t>
        </is>
      </c>
      <c r="AK8"/>
      <c r="AL8"/>
      <c r="AM8" t="inlineStr">
        <is>
          <t xml:space="preserve">Y</t>
        </is>
      </c>
      <c r="AN8"/>
      <c r="AO8"/>
      <c r="AP8" t="inlineStr">
        <is>
          <t xml:space="preserve">Y</t>
        </is>
      </c>
      <c r="AQ8"/>
      <c r="AR8"/>
      <c r="AS8"/>
      <c r="AT8">
        <f>IFERROR(INDEX(04_Area_Stats!$E$5:$E$7,MATCH(N8,04_Area_Stats!$A$5:$A$7,0)),"")</f>
      </c>
      <c r="AU8">
        <f>IFERROR(ROUND(W8*AT8,0),"")</f>
      </c>
      <c r="AV8">
        <f>IFERROR(AU8*12/S8,"")</f>
      </c>
      <c r="AW8">
        <f>IFERROR(ROUND(100*(03_Assumptions!$B$18*MIN(AV8/03_Assumptions!$B$13,1)+03_Assumptions!$B$19*MIN(MAX(-AB8/0.25,0),1)+03_Assumptions!$B$20*IFERROR(INDEX(03_Assumptions!$B$28:$B$33,MATCH(AG8,03_Assumptions!$A$28:$A$33,0)),0.5)+03_Assumptions!$B$21*MIN(V8/180,1)+03_Assumptions!$B$22*(COUNTIF(AI8:AQ8,"Y")/9)),0),"")</f>
      </c>
      <c r="AX8"/>
      <c r="AY8"/>
      <c r="AZ8"/>
      <c r="BA8" t="inlineStr">
        <is>
          <t xml:space="preserve">https://static.fotocasa.es/images/ads/fed99879-e4c0-444d-bc39-aa76507aa134?rule=original</t>
        </is>
      </c>
      <c r="BB8"/>
      <c r="BC8">
        <v>1</v>
      </c>
      <c r="BD8"/>
      <c r="BE8">
        <v>0</v>
      </c>
      <c r="BF8"/>
      <c r="BG8"/>
      <c r="BH8"/>
      <c r="BI8"/>
      <c r="BJ8"/>
      <c r="BK8"/>
      <c r="BL8"/>
      <c r="BM8"/>
      <c r="BN8"/>
    </row>
    <row r="9">
      <c r="A9" t="inlineStr">
        <is>
          <t xml:space="preserve">FTC-190368284</t>
        </is>
      </c>
      <c r="B9" t="inlineStr">
        <is>
          <t xml:space="preserve">Fotocasa</t>
        </is>
      </c>
      <c r="C9" t="inlineStr">
        <is>
          <t xml:space="preserve">190368284</t>
        </is>
      </c>
      <c r="D9" t="inlineStr">
        <is>
          <t xml:space="preserve">https://www.fotocasa.es/es/comprar/vivienda/marbella/aire-acondicionado-calefaccion-parking-jardin-terraza-trastero-piscina-amueblado/190368284/d?from=list&amp;multimedia=image&amp;isGalleryOpen=true&amp;isZoomGalleryOpen=true</t>
        </is>
      </c>
      <c r="E9" t="inlineStr">
        <is>
          <t xml:space="preserve">2026-08-29</t>
        </is>
      </c>
      <c r="F9" t="inlineStr">
        <is>
          <t xml:space="preserve">2026-08-29</t>
        </is>
      </c>
      <c r="G9" t="inlineStr">
        <is>
          <t xml:space="preserve">New</t>
        </is>
      </c>
      <c r="H9" t="inlineStr">
        <is>
          <t xml:space="preserve">Casa o chalet con piscina en Camino de la granadilla, Guadalmina Alta</t>
        </is>
      </c>
      <c r="I9" t="inlineStr">
        <is>
          <t xml:space="preserve">Sale</t>
        </is>
      </c>
      <c r="J9" t="inlineStr">
        <is>
          <t xml:space="preserve">Vivienda</t>
        </is>
      </c>
      <c r="K9" t="inlineStr">
        <is>
          <t xml:space="preserve">ES</t>
        </is>
      </c>
      <c r="L9"/>
      <c r="M9"/>
      <c r="N9" t="inlineStr">
        <is>
          <t xml:space="preserve">Marbella</t>
        </is>
      </c>
      <c r="O9"/>
      <c r="P9"/>
      <c r="Q9"/>
      <c r="R9"/>
      <c r="S9">
        <v>3995000</v>
      </c>
      <c r="T9"/>
      <c r="U9">
        <f>IFERROR((S9-T9)/T9,"")</f>
      </c>
      <c r="V9">
        <v>3</v>
      </c>
      <c r="W9" t="inlineStr">
        <is>
          <t xml:space="preserve">544.00</t>
        </is>
      </c>
      <c r="X9"/>
      <c r="Y9"/>
      <c r="Z9">
        <f>IFERROR(S9/W9,"")</f>
      </c>
      <c r="AA9">
        <f>IFERROR(INDEX(04_Area_Stats!$C$5:$C$7,MATCH(N9,04_Area_Stats!$A$5:$A$7,0)),"")</f>
      </c>
      <c r="AB9">
        <f>IFERROR((Z9-AA9)/AA9,"")</f>
      </c>
      <c r="AC9">
        <v>6</v>
      </c>
      <c r="AD9">
        <v>6</v>
      </c>
      <c r="AE9"/>
      <c r="AF9"/>
      <c r="AG9"/>
      <c r="AH9"/>
      <c r="AI9"/>
      <c r="AJ9" t="inlineStr">
        <is>
          <t xml:space="preserve">Y</t>
        </is>
      </c>
      <c r="AK9"/>
      <c r="AL9"/>
      <c r="AM9" t="inlineStr">
        <is>
          <t xml:space="preserve">Y</t>
        </is>
      </c>
      <c r="AN9"/>
      <c r="AO9"/>
      <c r="AP9" t="inlineStr">
        <is>
          <t xml:space="preserve">Y</t>
        </is>
      </c>
      <c r="AQ9"/>
      <c r="AR9"/>
      <c r="AS9"/>
      <c r="AT9">
        <f>IFERROR(INDEX(04_Area_Stats!$E$5:$E$7,MATCH(N9,04_Area_Stats!$A$5:$A$7,0)),"")</f>
      </c>
      <c r="AU9">
        <f>IFERROR(ROUND(W9*AT9,0),"")</f>
      </c>
      <c r="AV9">
        <f>IFERROR(AU9*12/S9,"")</f>
      </c>
      <c r="AW9">
        <f>IFERROR(ROUND(100*(03_Assumptions!$B$18*MIN(AV9/03_Assumptions!$B$13,1)+03_Assumptions!$B$19*MIN(MAX(-AB9/0.25,0),1)+03_Assumptions!$B$20*IFERROR(INDEX(03_Assumptions!$B$28:$B$33,MATCH(AG9,03_Assumptions!$A$28:$A$33,0)),0.5)+03_Assumptions!$B$21*MIN(V9/180,1)+03_Assumptions!$B$22*(COUNTIF(AI9:AQ9,"Y")/9)),0),"")</f>
      </c>
      <c r="AX9"/>
      <c r="AY9"/>
      <c r="AZ9"/>
      <c r="BA9" t="inlineStr">
        <is>
          <t xml:space="preserve">https://static.fotocasa.es/images/ads/1ffa3d63-b477-469d-86b2-e633ff138475?rule=original</t>
        </is>
      </c>
      <c r="BB9"/>
      <c r="BC9">
        <v>1</v>
      </c>
      <c r="BD9"/>
      <c r="BE9">
        <v>0</v>
      </c>
      <c r="BF9"/>
      <c r="BG9"/>
      <c r="BH9"/>
      <c r="BI9"/>
      <c r="BJ9"/>
      <c r="BK9"/>
      <c r="BL9"/>
      <c r="BM9"/>
      <c r="BN9"/>
    </row>
    <row r="10">
      <c r="A10" t="inlineStr">
        <is>
          <t xml:space="preserve">FTC-190404391</t>
        </is>
      </c>
      <c r="B10" t="inlineStr">
        <is>
          <t xml:space="preserve">Fotocasa</t>
        </is>
      </c>
      <c r="C10" t="inlineStr">
        <is>
          <t xml:space="preserve">190404391</t>
        </is>
      </c>
      <c r="D10" t="inlineStr">
        <is>
          <t xml:space="preserve">https://www.fotocasa.es/es/comprar/vivienda/marbella/aire-acondicionado-jardin-terraza-ascensor-piscina/190404391/d?from=list&amp;multimedia=image&amp;isGalleryOpen=true&amp;isZoomGalleryOpen=true</t>
        </is>
      </c>
      <c r="E10" t="inlineStr">
        <is>
          <t xml:space="preserve">2026-08-29</t>
        </is>
      </c>
      <c r="F10" t="inlineStr">
        <is>
          <t xml:space="preserve">2026-08-29</t>
        </is>
      </c>
      <c r="G10" t="inlineStr">
        <is>
          <t xml:space="preserve">New</t>
        </is>
      </c>
      <c r="H10" t="inlineStr">
        <is>
          <t xml:space="preserve">Ático en Avenida José Manuel Vallés, 32. 9B, 32, Los Jardines de Marbella - La Ermita</t>
        </is>
      </c>
      <c r="I10" t="inlineStr">
        <is>
          <t xml:space="preserve">Sale</t>
        </is>
      </c>
      <c r="J10" t="inlineStr">
        <is>
          <t xml:space="preserve">Vivienda</t>
        </is>
      </c>
      <c r="K10" t="inlineStr">
        <is>
          <t xml:space="preserve">ES</t>
        </is>
      </c>
      <c r="L10"/>
      <c r="M10"/>
      <c r="N10" t="inlineStr">
        <is>
          <t xml:space="preserve">Marbella</t>
        </is>
      </c>
      <c r="O10"/>
      <c r="P10"/>
      <c r="Q10"/>
      <c r="R10"/>
      <c r="S10">
        <v>255000</v>
      </c>
      <c r="T10"/>
      <c r="U10">
        <f>IFERROR((S10-T10)/T10,"")</f>
      </c>
      <c r="V10">
        <v>3</v>
      </c>
      <c r="W10" t="inlineStr">
        <is>
          <t xml:space="preserve">47.00</t>
        </is>
      </c>
      <c r="X10"/>
      <c r="Y10"/>
      <c r="Z10">
        <f>IFERROR(S10/W10,"")</f>
      </c>
      <c r="AA10">
        <f>IFERROR(INDEX(04_Area_Stats!$C$5:$C$7,MATCH(N10,04_Area_Stats!$A$5:$A$7,0)),"")</f>
      </c>
      <c r="AB10">
        <f>IFERROR((Z10-AA10)/AA10,"")</f>
      </c>
      <c r="AC10">
        <v>1</v>
      </c>
      <c r="AD10">
        <v>1</v>
      </c>
      <c r="AE10"/>
      <c r="AF10"/>
      <c r="AG10"/>
      <c r="AH10"/>
      <c r="AI10" t="inlineStr">
        <is>
          <t xml:space="preserve">Y</t>
        </is>
      </c>
      <c r="AJ10" t="inlineStr">
        <is>
          <t xml:space="preserve">Y</t>
        </is>
      </c>
      <c r="AK10"/>
      <c r="AL10"/>
      <c r="AM10"/>
      <c r="AN10"/>
      <c r="AO10"/>
      <c r="AP10" t="inlineStr">
        <is>
          <t xml:space="preserve">Y</t>
        </is>
      </c>
      <c r="AQ10"/>
      <c r="AR10"/>
      <c r="AS10"/>
      <c r="AT10">
        <f>IFERROR(INDEX(04_Area_Stats!$E$5:$E$7,MATCH(N10,04_Area_Stats!$A$5:$A$7,0)),"")</f>
      </c>
      <c r="AU10">
        <f>IFERROR(ROUND(W10*AT10,0),"")</f>
      </c>
      <c r="AV10">
        <f>IFERROR(AU10*12/S10,"")</f>
      </c>
      <c r="AW10">
        <f>IFERROR(ROUND(100*(03_Assumptions!$B$18*MIN(AV10/03_Assumptions!$B$13,1)+03_Assumptions!$B$19*MIN(MAX(-AB10/0.25,0),1)+03_Assumptions!$B$20*IFERROR(INDEX(03_Assumptions!$B$28:$B$33,MATCH(AG10,03_Assumptions!$A$28:$A$33,0)),0.5)+03_Assumptions!$B$21*MIN(V10/180,1)+03_Assumptions!$B$22*(COUNTIF(AI10:AQ10,"Y")/9)),0),"")</f>
      </c>
      <c r="AX10"/>
      <c r="AY10"/>
      <c r="AZ10"/>
      <c r="BA10" t="inlineStr">
        <is>
          <t xml:space="preserve">https://static.fotocasa.es/images/ads/f48dd2c7-7f58-4d45-a82c-9f4011de66a4?rule=original</t>
        </is>
      </c>
      <c r="BB10"/>
      <c r="BC10">
        <v>1</v>
      </c>
      <c r="BD10"/>
      <c r="BE10">
        <v>0</v>
      </c>
      <c r="BF10"/>
      <c r="BG10"/>
      <c r="BH10"/>
      <c r="BI10"/>
      <c r="BJ10"/>
      <c r="BK10"/>
      <c r="BL10"/>
      <c r="BM10"/>
      <c r="BN10"/>
    </row>
    <row r="11">
      <c r="A11" t="inlineStr">
        <is>
          <t xml:space="preserve">FTC-187017273</t>
        </is>
      </c>
      <c r="B11" t="inlineStr">
        <is>
          <t xml:space="preserve">Fotocasa</t>
        </is>
      </c>
      <c r="C11" t="inlineStr">
        <is>
          <t xml:space="preserve">187017273</t>
        </is>
      </c>
      <c r="D11" t="inlineStr">
        <is>
          <t xml:space="preserve">https://www.fotocasa.es/es/comprar/vivienda/marbella/aire-acondicionado-parking-jardin-terraza-piscina-internet-piscina/187017273/d?from=list&amp;multimedia=image&amp;isGalleryOpen=true&amp;isZoomGalleryOpen=true</t>
        </is>
      </c>
      <c r="E11" t="inlineStr">
        <is>
          <t xml:space="preserve">2026-08-29</t>
        </is>
      </c>
      <c r="F11" t="inlineStr">
        <is>
          <t xml:space="preserve">2026-08-29</t>
        </is>
      </c>
      <c r="G11" t="inlineStr">
        <is>
          <t xml:space="preserve">New</t>
        </is>
      </c>
      <c r="H11" t="inlineStr">
        <is>
          <t xml:space="preserve">Planta baja en HIEDRA-UR ELVIRIA, 4, Elviria</t>
        </is>
      </c>
      <c r="I11" t="inlineStr">
        <is>
          <t xml:space="preserve">Sale</t>
        </is>
      </c>
      <c r="J11" t="inlineStr">
        <is>
          <t xml:space="preserve">Vivienda</t>
        </is>
      </c>
      <c r="K11" t="inlineStr">
        <is>
          <t xml:space="preserve">ES</t>
        </is>
      </c>
      <c r="L11"/>
      <c r="M11"/>
      <c r="N11" t="inlineStr">
        <is>
          <t xml:space="preserve">Marbella</t>
        </is>
      </c>
      <c r="O11"/>
      <c r="P11"/>
      <c r="Q11"/>
      <c r="R11"/>
      <c r="S11">
        <v>830000</v>
      </c>
      <c r="T11"/>
      <c r="U11">
        <f>IFERROR((S11-T11)/T11,"")</f>
      </c>
      <c r="V11">
        <v>3</v>
      </c>
      <c r="W11" t="inlineStr">
        <is>
          <t xml:space="preserve">177.00</t>
        </is>
      </c>
      <c r="X11"/>
      <c r="Y11"/>
      <c r="Z11">
        <f>IFERROR(S11/W11,"")</f>
      </c>
      <c r="AA11">
        <f>IFERROR(INDEX(04_Area_Stats!$C$5:$C$7,MATCH(N11,04_Area_Stats!$A$5:$A$7,0)),"")</f>
      </c>
      <c r="AB11">
        <f>IFERROR((Z11-AA11)/AA11,"")</f>
      </c>
      <c r="AC11">
        <v>3</v>
      </c>
      <c r="AD11">
        <v>3</v>
      </c>
      <c r="AE11"/>
      <c r="AF11"/>
      <c r="AG11"/>
      <c r="AH11"/>
      <c r="AI11"/>
      <c r="AJ11" t="inlineStr">
        <is>
          <t xml:space="preserve">Y</t>
        </is>
      </c>
      <c r="AK11"/>
      <c r="AL11"/>
      <c r="AM11" t="inlineStr">
        <is>
          <t xml:space="preserve">Y</t>
        </is>
      </c>
      <c r="AN11"/>
      <c r="AO11"/>
      <c r="AP11" t="inlineStr">
        <is>
          <t xml:space="preserve">Y</t>
        </is>
      </c>
      <c r="AQ11"/>
      <c r="AR11"/>
      <c r="AS11"/>
      <c r="AT11">
        <f>IFERROR(INDEX(04_Area_Stats!$E$5:$E$7,MATCH(N11,04_Area_Stats!$A$5:$A$7,0)),"")</f>
      </c>
      <c r="AU11">
        <f>IFERROR(ROUND(W11*AT11,0),"")</f>
      </c>
      <c r="AV11">
        <f>IFERROR(AU11*12/S11,"")</f>
      </c>
      <c r="AW11">
        <f>IFERROR(ROUND(100*(03_Assumptions!$B$18*MIN(AV11/03_Assumptions!$B$13,1)+03_Assumptions!$B$19*MIN(MAX(-AB11/0.25,0),1)+03_Assumptions!$B$20*IFERROR(INDEX(03_Assumptions!$B$28:$B$33,MATCH(AG11,03_Assumptions!$A$28:$A$33,0)),0.5)+03_Assumptions!$B$21*MIN(V11/180,1)+03_Assumptions!$B$22*(COUNTIF(AI11:AQ11,"Y")/9)),0),"")</f>
      </c>
      <c r="AX11"/>
      <c r="AY11"/>
      <c r="AZ11"/>
      <c r="BA11" t="inlineStr">
        <is>
          <t xml:space="preserve">https://static.fotocasa.es/images/ads/61f026c9-dae4-4d82-bbda-50c9976fecff?rule=original</t>
        </is>
      </c>
      <c r="BB11"/>
      <c r="BC11">
        <v>1</v>
      </c>
      <c r="BD11"/>
      <c r="BE11">
        <v>0</v>
      </c>
      <c r="BF11"/>
      <c r="BG11"/>
      <c r="BH11"/>
      <c r="BI11"/>
      <c r="BJ11"/>
      <c r="BK11"/>
      <c r="BL11"/>
      <c r="BM11"/>
      <c r="BN11"/>
    </row>
    <row r="12">
      <c r="A12" t="inlineStr">
        <is>
          <t xml:space="preserve">FTC-186709814</t>
        </is>
      </c>
      <c r="B12" t="inlineStr">
        <is>
          <t xml:space="preserve">Fotocasa</t>
        </is>
      </c>
      <c r="C12" t="inlineStr">
        <is>
          <t xml:space="preserve">186709814</t>
        </is>
      </c>
      <c r="D12" t="inlineStr">
        <is>
          <t xml:space="preserve">https://www.fotocasa.es/es/comprar/vivienda/marbella/aire-acondicionado-calefaccion-parking-jardin-terraza-trastero-patio-piscina-television-internet-no-amueblado/186709814/d</t>
        </is>
      </c>
      <c r="E12" t="inlineStr">
        <is>
          <t xml:space="preserve">2026-08-29</t>
        </is>
      </c>
      <c r="F12" t="inlineStr">
        <is>
          <t xml:space="preserve">2026-08-29</t>
        </is>
      </c>
      <c r="G12" t="inlineStr">
        <is>
          <t xml:space="preserve">New</t>
        </is>
      </c>
      <c r="H12" t="inlineStr">
        <is>
          <t xml:space="preserve">Casa o chalet en Avenida Alta Vista, 12, San Pedro de Alcántara pueblo</t>
        </is>
      </c>
      <c r="I12" t="inlineStr">
        <is>
          <t xml:space="preserve">Sale</t>
        </is>
      </c>
      <c r="J12" t="inlineStr">
        <is>
          <t xml:space="preserve">Vivienda</t>
        </is>
      </c>
      <c r="K12" t="inlineStr">
        <is>
          <t xml:space="preserve">ES</t>
        </is>
      </c>
      <c r="L12"/>
      <c r="M12"/>
      <c r="N12" t="inlineStr">
        <is>
          <t xml:space="preserve">Marbella</t>
        </is>
      </c>
      <c r="O12"/>
      <c r="P12"/>
      <c r="Q12"/>
      <c r="R12"/>
      <c r="S12">
        <v>1925000</v>
      </c>
      <c r="T12"/>
      <c r="U12">
        <f>IFERROR((S12-T12)/T12,"")</f>
      </c>
      <c r="V12">
        <v>3</v>
      </c>
      <c r="W12" t="inlineStr">
        <is>
          <t xml:space="preserve">325.00</t>
        </is>
      </c>
      <c r="X12"/>
      <c r="Y12"/>
      <c r="Z12">
        <f>IFERROR(S12/W12,"")</f>
      </c>
      <c r="AA12">
        <f>IFERROR(INDEX(04_Area_Stats!$C$5:$C$7,MATCH(N12,04_Area_Stats!$A$5:$A$7,0)),"")</f>
      </c>
      <c r="AB12">
        <f>IFERROR((Z12-AA12)/AA12,"")</f>
      </c>
      <c r="AC12">
        <v>5</v>
      </c>
      <c r="AD12">
        <v>4</v>
      </c>
      <c r="AE12"/>
      <c r="AF12"/>
      <c r="AG12"/>
      <c r="AH12"/>
      <c r="AI12"/>
      <c r="AJ12" t="inlineStr">
        <is>
          <t xml:space="preserve">Y</t>
        </is>
      </c>
      <c r="AK12"/>
      <c r="AL12"/>
      <c r="AM12" t="inlineStr">
        <is>
          <t xml:space="preserve">Y</t>
        </is>
      </c>
      <c r="AN12"/>
      <c r="AO12"/>
      <c r="AP12"/>
      <c r="AQ12"/>
      <c r="AR12"/>
      <c r="AS12"/>
      <c r="AT12">
        <f>IFERROR(INDEX(04_Area_Stats!$E$5:$E$7,MATCH(N12,04_Area_Stats!$A$5:$A$7,0)),"")</f>
      </c>
      <c r="AU12">
        <f>IFERROR(ROUND(W12*AT12,0),"")</f>
      </c>
      <c r="AV12">
        <f>IFERROR(AU12*12/S12,"")</f>
      </c>
      <c r="AW12">
        <f>IFERROR(ROUND(100*(03_Assumptions!$B$18*MIN(AV12/03_Assumptions!$B$13,1)+03_Assumptions!$B$19*MIN(MAX(-AB12/0.25,0),1)+03_Assumptions!$B$20*IFERROR(INDEX(03_Assumptions!$B$28:$B$33,MATCH(AG12,03_Assumptions!$A$28:$A$33,0)),0.5)+03_Assumptions!$B$21*MIN(V12/180,1)+03_Assumptions!$B$22*(COUNTIF(AI12:AQ12,"Y")/9)),0),"")</f>
      </c>
      <c r="AX12"/>
      <c r="AY12"/>
      <c r="AZ12"/>
      <c r="BA12" t="inlineStr">
        <is>
          <t xml:space="preserve">https://static.fotocasa.es/images/ads/8e4d6946-edbb-4c40-8c14-f3171fbc4333?rule=original</t>
        </is>
      </c>
      <c r="BB12"/>
      <c r="BC12">
        <v>1</v>
      </c>
      <c r="BD12"/>
      <c r="BE12">
        <v>0</v>
      </c>
      <c r="BF12"/>
      <c r="BG12"/>
      <c r="BH12"/>
      <c r="BI12"/>
      <c r="BJ12"/>
      <c r="BK12"/>
      <c r="BL12"/>
      <c r="BM12"/>
      <c r="BN12"/>
    </row>
    <row r="13">
      <c r="A13" t="inlineStr">
        <is>
          <t xml:space="preserve">FTC-189370962</t>
        </is>
      </c>
      <c r="B13" t="inlineStr">
        <is>
          <t xml:space="preserve">Fotocasa</t>
        </is>
      </c>
      <c r="C13" t="inlineStr">
        <is>
          <t xml:space="preserve">189370962</t>
        </is>
      </c>
      <c r="D13" t="inlineStr">
        <is>
          <t xml:space="preserve">https://www.fotocasa.es/es/comprar/vivienda/marbella/aire-acondicionado-parking-jardin-terraza-piscina/189370962/d?from=list&amp;multimedia=image&amp;isGalleryOpen=true&amp;isZoomGalleryOpen=true</t>
        </is>
      </c>
      <c r="E13" t="inlineStr">
        <is>
          <t xml:space="preserve">2026-08-29</t>
        </is>
      </c>
      <c r="F13" t="inlineStr">
        <is>
          <t xml:space="preserve">2026-08-29</t>
        </is>
      </c>
      <c r="G13" t="inlineStr">
        <is>
          <t xml:space="preserve">New</t>
        </is>
      </c>
      <c r="H13" t="inlineStr">
        <is>
          <t xml:space="preserve">Casa o chalet con piscina en Los Monteros</t>
        </is>
      </c>
      <c r="I13" t="inlineStr">
        <is>
          <t xml:space="preserve">Sale</t>
        </is>
      </c>
      <c r="J13" t="inlineStr">
        <is>
          <t xml:space="preserve">Vivienda</t>
        </is>
      </c>
      <c r="K13" t="inlineStr">
        <is>
          <t xml:space="preserve">ES</t>
        </is>
      </c>
      <c r="L13"/>
      <c r="M13"/>
      <c r="N13" t="inlineStr">
        <is>
          <t xml:space="preserve">Marbella</t>
        </is>
      </c>
      <c r="O13"/>
      <c r="P13"/>
      <c r="Q13"/>
      <c r="R13"/>
      <c r="S13">
        <v>5500000</v>
      </c>
      <c r="T13"/>
      <c r="U13">
        <f>IFERROR((S13-T13)/T13,"")</f>
      </c>
      <c r="V13">
        <v>3</v>
      </c>
      <c r="W13" t="inlineStr">
        <is>
          <t xml:space="preserve">761.00</t>
        </is>
      </c>
      <c r="X13"/>
      <c r="Y13"/>
      <c r="Z13">
        <f>IFERROR(S13/W13,"")</f>
      </c>
      <c r="AA13">
        <f>IFERROR(INDEX(04_Area_Stats!$C$5:$C$7,MATCH(N13,04_Area_Stats!$A$5:$A$7,0)),"")</f>
      </c>
      <c r="AB13">
        <f>IFERROR((Z13-AA13)/AA13,"")</f>
      </c>
      <c r="AC13">
        <v>4</v>
      </c>
      <c r="AD13">
        <v>5</v>
      </c>
      <c r="AE13"/>
      <c r="AF13"/>
      <c r="AG13"/>
      <c r="AH13"/>
      <c r="AI13"/>
      <c r="AJ13" t="inlineStr">
        <is>
          <t xml:space="preserve">Y</t>
        </is>
      </c>
      <c r="AK13"/>
      <c r="AL13"/>
      <c r="AM13" t="inlineStr">
        <is>
          <t xml:space="preserve">Y</t>
        </is>
      </c>
      <c r="AN13"/>
      <c r="AO13"/>
      <c r="AP13" t="inlineStr">
        <is>
          <t xml:space="preserve">Y</t>
        </is>
      </c>
      <c r="AQ13"/>
      <c r="AR13"/>
      <c r="AS13"/>
      <c r="AT13">
        <f>IFERROR(INDEX(04_Area_Stats!$E$5:$E$7,MATCH(N13,04_Area_Stats!$A$5:$A$7,0)),"")</f>
      </c>
      <c r="AU13">
        <f>IFERROR(ROUND(W13*AT13,0),"")</f>
      </c>
      <c r="AV13">
        <f>IFERROR(AU13*12/S13,"")</f>
      </c>
      <c r="AW13">
        <f>IFERROR(ROUND(100*(03_Assumptions!$B$18*MIN(AV13/03_Assumptions!$B$13,1)+03_Assumptions!$B$19*MIN(MAX(-AB13/0.25,0),1)+03_Assumptions!$B$20*IFERROR(INDEX(03_Assumptions!$B$28:$B$33,MATCH(AG13,03_Assumptions!$A$28:$A$33,0)),0.5)+03_Assumptions!$B$21*MIN(V13/180,1)+03_Assumptions!$B$22*(COUNTIF(AI13:AQ13,"Y")/9)),0),"")</f>
      </c>
      <c r="AX13"/>
      <c r="AY13"/>
      <c r="AZ13"/>
      <c r="BA13" t="inlineStr">
        <is>
          <t xml:space="preserve">https://static.fotocasa.es/images/ads/d6a44ee8-06c8-4140-8ac3-c8065ceabb4c?rule=original</t>
        </is>
      </c>
      <c r="BB13"/>
      <c r="BC13">
        <v>1</v>
      </c>
      <c r="BD13"/>
      <c r="BE13">
        <v>0</v>
      </c>
      <c r="BF13"/>
      <c r="BG13"/>
      <c r="BH13"/>
      <c r="BI13"/>
      <c r="BJ13"/>
      <c r="BK13"/>
      <c r="BL13"/>
      <c r="BM13"/>
      <c r="BN13"/>
    </row>
    <row r="14">
      <c r="A14" t="inlineStr">
        <is>
          <t xml:space="preserve">FTC-182599391</t>
        </is>
      </c>
      <c r="B14" t="inlineStr">
        <is>
          <t xml:space="preserve">Fotocasa</t>
        </is>
      </c>
      <c r="C14" t="inlineStr">
        <is>
          <t xml:space="preserve">182599391</t>
        </is>
      </c>
      <c r="D14" t="inlineStr">
        <is>
          <t xml:space="preserve">https://www.fotocasa.es/es/comprar/vivienda/marbella/aire-acondicionado-parking-terraza-piscina-piscina/182599391/d?from=list&amp;multimedia=image&amp;isGalleryOpen=true&amp;isZoomGalleryOpen=true</t>
        </is>
      </c>
      <c r="E14" t="inlineStr">
        <is>
          <t xml:space="preserve">2026-08-29</t>
        </is>
      </c>
      <c r="F14" t="inlineStr">
        <is>
          <t xml:space="preserve">2026-08-29</t>
        </is>
      </c>
      <c r="G14" t="inlineStr">
        <is>
          <t xml:space="preserve">New</t>
        </is>
      </c>
      <c r="H14" t="inlineStr">
        <is>
          <t xml:space="preserve">Apartamento con piscina en Casco Antiguo</t>
        </is>
      </c>
      <c r="I14" t="inlineStr">
        <is>
          <t xml:space="preserve">Sale</t>
        </is>
      </c>
      <c r="J14" t="inlineStr">
        <is>
          <t xml:space="preserve">Vivienda</t>
        </is>
      </c>
      <c r="K14" t="inlineStr">
        <is>
          <t xml:space="preserve">ES</t>
        </is>
      </c>
      <c r="L14"/>
      <c r="M14"/>
      <c r="N14" t="inlineStr">
        <is>
          <t xml:space="preserve">Marbella</t>
        </is>
      </c>
      <c r="O14"/>
      <c r="P14"/>
      <c r="Q14"/>
      <c r="R14"/>
      <c r="S14">
        <v>258000</v>
      </c>
      <c r="T14"/>
      <c r="U14">
        <f>IFERROR((S14-T14)/T14,"")</f>
      </c>
      <c r="V14">
        <v>3</v>
      </c>
      <c r="W14" t="inlineStr">
        <is>
          <t xml:space="preserve">73.00</t>
        </is>
      </c>
      <c r="X14"/>
      <c r="Y14"/>
      <c r="Z14">
        <f>IFERROR(S14/W14,"")</f>
      </c>
      <c r="AA14">
        <f>IFERROR(INDEX(04_Area_Stats!$C$5:$C$7,MATCH(N14,04_Area_Stats!$A$5:$A$7,0)),"")</f>
      </c>
      <c r="AB14">
        <f>IFERROR((Z14-AA14)/AA14,"")</f>
      </c>
      <c r="AC14">
        <v>2</v>
      </c>
      <c r="AD14">
        <v>2</v>
      </c>
      <c r="AE14"/>
      <c r="AF14"/>
      <c r="AG14"/>
      <c r="AH14"/>
      <c r="AI14"/>
      <c r="AJ14" t="inlineStr">
        <is>
          <t xml:space="preserve">Y</t>
        </is>
      </c>
      <c r="AK14"/>
      <c r="AL14"/>
      <c r="AM14" t="inlineStr">
        <is>
          <t xml:space="preserve">Y</t>
        </is>
      </c>
      <c r="AN14"/>
      <c r="AO14"/>
      <c r="AP14" t="inlineStr">
        <is>
          <t xml:space="preserve">Y</t>
        </is>
      </c>
      <c r="AQ14"/>
      <c r="AR14"/>
      <c r="AS14"/>
      <c r="AT14">
        <f>IFERROR(INDEX(04_Area_Stats!$E$5:$E$7,MATCH(N14,04_Area_Stats!$A$5:$A$7,0)),"")</f>
      </c>
      <c r="AU14">
        <f>IFERROR(ROUND(W14*AT14,0),"")</f>
      </c>
      <c r="AV14">
        <f>IFERROR(AU14*12/S14,"")</f>
      </c>
      <c r="AW14">
        <f>IFERROR(ROUND(100*(03_Assumptions!$B$18*MIN(AV14/03_Assumptions!$B$13,1)+03_Assumptions!$B$19*MIN(MAX(-AB14/0.25,0),1)+03_Assumptions!$B$20*IFERROR(INDEX(03_Assumptions!$B$28:$B$33,MATCH(AG14,03_Assumptions!$A$28:$A$33,0)),0.5)+03_Assumptions!$B$21*MIN(V14/180,1)+03_Assumptions!$B$22*(COUNTIF(AI14:AQ14,"Y")/9)),0),"")</f>
      </c>
      <c r="AX14"/>
      <c r="AY14"/>
      <c r="AZ14"/>
      <c r="BA14" t="inlineStr">
        <is>
          <t xml:space="preserve">https://static.fotocasa.es/images/ads/92d253d8-42f3-4334-beb1-38ed2d2e3cf0?rule=original</t>
        </is>
      </c>
      <c r="BB14"/>
      <c r="BC14">
        <v>1</v>
      </c>
      <c r="BD14"/>
      <c r="BE14">
        <v>0</v>
      </c>
      <c r="BF14"/>
      <c r="BG14"/>
      <c r="BH14"/>
      <c r="BI14"/>
      <c r="BJ14"/>
      <c r="BK14"/>
      <c r="BL14"/>
      <c r="BM14"/>
      <c r="BN14"/>
    </row>
    <row r="15">
      <c r="A15" t="inlineStr">
        <is>
          <t xml:space="preserve">FTC-187980036</t>
        </is>
      </c>
      <c r="B15" t="inlineStr">
        <is>
          <t xml:space="preserve">Fotocasa</t>
        </is>
      </c>
      <c r="C15" t="inlineStr">
        <is>
          <t xml:space="preserve">187980036</t>
        </is>
      </c>
      <c r="D15" t="inlineStr">
        <is>
          <t xml:space="preserve">https://www.fotocasa.es/es/comprar/vivienda/marbella/aire-acondicionado-jardin-terraza-ascensor-piscina/187980036/d?from=list&amp;multimedia=image&amp;isGalleryOpen=true&amp;isZoomGalleryOpen=true</t>
        </is>
      </c>
      <c r="E15" t="inlineStr">
        <is>
          <t xml:space="preserve">2026-08-29</t>
        </is>
      </c>
      <c r="F15" t="inlineStr">
        <is>
          <t xml:space="preserve">2026-08-29</t>
        </is>
      </c>
      <c r="G15" t="inlineStr">
        <is>
          <t xml:space="preserve">New</t>
        </is>
      </c>
      <c r="H15" t="inlineStr">
        <is>
          <t xml:space="preserve">Piso con piscina en Cabopino - Artola</t>
        </is>
      </c>
      <c r="I15" t="inlineStr">
        <is>
          <t xml:space="preserve">Sale</t>
        </is>
      </c>
      <c r="J15" t="inlineStr">
        <is>
          <t xml:space="preserve">Vivienda</t>
        </is>
      </c>
      <c r="K15" t="inlineStr">
        <is>
          <t xml:space="preserve">ES</t>
        </is>
      </c>
      <c r="L15"/>
      <c r="M15"/>
      <c r="N15" t="inlineStr">
        <is>
          <t xml:space="preserve">Marbella</t>
        </is>
      </c>
      <c r="O15"/>
      <c r="P15"/>
      <c r="Q15"/>
      <c r="R15"/>
      <c r="S15">
        <v>320000</v>
      </c>
      <c r="T15"/>
      <c r="U15">
        <f>IFERROR((S15-T15)/T15,"")</f>
      </c>
      <c r="V15">
        <v>3</v>
      </c>
      <c r="W15" t="inlineStr">
        <is>
          <t xml:space="preserve">74.00</t>
        </is>
      </c>
      <c r="X15"/>
      <c r="Y15"/>
      <c r="Z15">
        <f>IFERROR(S15/W15,"")</f>
      </c>
      <c r="AA15">
        <f>IFERROR(INDEX(04_Area_Stats!$C$5:$C$7,MATCH(N15,04_Area_Stats!$A$5:$A$7,0)),"")</f>
      </c>
      <c r="AB15">
        <f>IFERROR((Z15-AA15)/AA15,"")</f>
      </c>
      <c r="AC15">
        <v>2</v>
      </c>
      <c r="AD15">
        <v>1</v>
      </c>
      <c r="AE15"/>
      <c r="AF15"/>
      <c r="AG15"/>
      <c r="AH15"/>
      <c r="AI15" t="inlineStr">
        <is>
          <t xml:space="preserve">Y</t>
        </is>
      </c>
      <c r="AJ15" t="inlineStr">
        <is>
          <t xml:space="preserve">Y</t>
        </is>
      </c>
      <c r="AK15"/>
      <c r="AL15"/>
      <c r="AM15"/>
      <c r="AN15"/>
      <c r="AO15"/>
      <c r="AP15" t="inlineStr">
        <is>
          <t xml:space="preserve">Y</t>
        </is>
      </c>
      <c r="AQ15"/>
      <c r="AR15"/>
      <c r="AS15"/>
      <c r="AT15">
        <f>IFERROR(INDEX(04_Area_Stats!$E$5:$E$7,MATCH(N15,04_Area_Stats!$A$5:$A$7,0)),"")</f>
      </c>
      <c r="AU15">
        <f>IFERROR(ROUND(W15*AT15,0),"")</f>
      </c>
      <c r="AV15">
        <f>IFERROR(AU15*12/S15,"")</f>
      </c>
      <c r="AW15">
        <f>IFERROR(ROUND(100*(03_Assumptions!$B$18*MIN(AV15/03_Assumptions!$B$13,1)+03_Assumptions!$B$19*MIN(MAX(-AB15/0.25,0),1)+03_Assumptions!$B$20*IFERROR(INDEX(03_Assumptions!$B$28:$B$33,MATCH(AG15,03_Assumptions!$A$28:$A$33,0)),0.5)+03_Assumptions!$B$21*MIN(V15/180,1)+03_Assumptions!$B$22*(COUNTIF(AI15:AQ15,"Y")/9)),0),"")</f>
      </c>
      <c r="AX15"/>
      <c r="AY15"/>
      <c r="AZ15"/>
      <c r="BA15" t="inlineStr">
        <is>
          <t xml:space="preserve">https://static.fotocasa.es/images/ads/cbfaf926-68c6-474d-98ba-df232d7f23a1?rule=original</t>
        </is>
      </c>
      <c r="BB15"/>
      <c r="BC15">
        <v>1</v>
      </c>
      <c r="BD15"/>
      <c r="BE15">
        <v>0</v>
      </c>
      <c r="BF15"/>
      <c r="BG15"/>
      <c r="BH15"/>
      <c r="BI15"/>
      <c r="BJ15"/>
      <c r="BK15"/>
      <c r="BL15"/>
      <c r="BM15"/>
      <c r="BN15"/>
    </row>
    <row r="16">
      <c r="A16" t="inlineStr">
        <is>
          <t xml:space="preserve">FTC-190103619</t>
        </is>
      </c>
      <c r="B16" t="inlineStr">
        <is>
          <t xml:space="preserve">Fotocasa</t>
        </is>
      </c>
      <c r="C16" t="inlineStr">
        <is>
          <t xml:space="preserve">190103619</t>
        </is>
      </c>
      <c r="D16" t="inlineStr">
        <is>
          <t xml:space="preserve">https://www.fotocasa.es/es/comprar/vivienda/marbella/aire-acondicionado-calefaccion-piscina-amueblado-internet/190103619/d?from=list&amp;multimedia=image&amp;isGalleryOpen=true&amp;isZoomGalleryOpen=true</t>
        </is>
      </c>
      <c r="E16" t="inlineStr">
        <is>
          <t xml:space="preserve">2026-08-29</t>
        </is>
      </c>
      <c r="F16" t="inlineStr">
        <is>
          <t xml:space="preserve">2026-08-29</t>
        </is>
      </c>
      <c r="G16" t="inlineStr">
        <is>
          <t xml:space="preserve">New</t>
        </is>
      </c>
      <c r="H16" t="inlineStr">
        <is>
          <t xml:space="preserve">Casa o chalet con piscina en Playa Bajadilla - Puertos</t>
        </is>
      </c>
      <c r="I16" t="inlineStr">
        <is>
          <t xml:space="preserve">Sale</t>
        </is>
      </c>
      <c r="J16" t="inlineStr">
        <is>
          <t xml:space="preserve">Vivienda</t>
        </is>
      </c>
      <c r="K16" t="inlineStr">
        <is>
          <t xml:space="preserve">ES</t>
        </is>
      </c>
      <c r="L16"/>
      <c r="M16"/>
      <c r="N16" t="inlineStr">
        <is>
          <t xml:space="preserve">Marbella</t>
        </is>
      </c>
      <c r="O16"/>
      <c r="P16"/>
      <c r="Q16"/>
      <c r="R16"/>
      <c r="S16">
        <v>1650000</v>
      </c>
      <c r="T16"/>
      <c r="U16">
        <f>IFERROR((S16-T16)/T16,"")</f>
      </c>
      <c r="V16">
        <v>3</v>
      </c>
      <c r="W16" t="inlineStr">
        <is>
          <t xml:space="preserve">475.00</t>
        </is>
      </c>
      <c r="X16"/>
      <c r="Y16"/>
      <c r="Z16">
        <f>IFERROR(S16/W16,"")</f>
      </c>
      <c r="AA16">
        <f>IFERROR(INDEX(04_Area_Stats!$C$5:$C$7,MATCH(N16,04_Area_Stats!$A$5:$A$7,0)),"")</f>
      </c>
      <c r="AB16">
        <f>IFERROR((Z16-AA16)/AA16,"")</f>
      </c>
      <c r="AC16">
        <v>15</v>
      </c>
      <c r="AD16">
        <v>5</v>
      </c>
      <c r="AE16"/>
      <c r="AF16"/>
      <c r="AG16"/>
      <c r="AH16"/>
      <c r="AI16"/>
      <c r="AJ16"/>
      <c r="AK16"/>
      <c r="AL16"/>
      <c r="AM16"/>
      <c r="AN16"/>
      <c r="AO16"/>
      <c r="AP16" t="inlineStr">
        <is>
          <t xml:space="preserve">Y</t>
        </is>
      </c>
      <c r="AQ16"/>
      <c r="AR16"/>
      <c r="AS16"/>
      <c r="AT16">
        <f>IFERROR(INDEX(04_Area_Stats!$E$5:$E$7,MATCH(N16,04_Area_Stats!$A$5:$A$7,0)),"")</f>
      </c>
      <c r="AU16">
        <f>IFERROR(ROUND(W16*AT16,0),"")</f>
      </c>
      <c r="AV16">
        <f>IFERROR(AU16*12/S16,"")</f>
      </c>
      <c r="AW16">
        <f>IFERROR(ROUND(100*(03_Assumptions!$B$18*MIN(AV16/03_Assumptions!$B$13,1)+03_Assumptions!$B$19*MIN(MAX(-AB16/0.25,0),1)+03_Assumptions!$B$20*IFERROR(INDEX(03_Assumptions!$B$28:$B$33,MATCH(AG16,03_Assumptions!$A$28:$A$33,0)),0.5)+03_Assumptions!$B$21*MIN(V16/180,1)+03_Assumptions!$B$22*(COUNTIF(AI16:AQ16,"Y")/9)),0),"")</f>
      </c>
      <c r="AX16"/>
      <c r="AY16"/>
      <c r="AZ16"/>
      <c r="BA16" t="inlineStr">
        <is>
          <t xml:space="preserve">https://static.fotocasa.es/images/ads/cb33275e-0c90-4ba8-be67-6c4b5362a4c5?rule=original</t>
        </is>
      </c>
      <c r="BB16"/>
      <c r="BC16">
        <v>1</v>
      </c>
      <c r="BD16"/>
      <c r="BE16">
        <v>0</v>
      </c>
      <c r="BF16"/>
      <c r="BG16"/>
      <c r="BH16"/>
      <c r="BI16"/>
      <c r="BJ16"/>
      <c r="BK16"/>
      <c r="BL16"/>
      <c r="BM16"/>
      <c r="BN16"/>
    </row>
    <row r="17">
      <c r="A17" t="inlineStr">
        <is>
          <t xml:space="preserve">FTC-190513251</t>
        </is>
      </c>
      <c r="B17" t="inlineStr">
        <is>
          <t xml:space="preserve">Fotocasa</t>
        </is>
      </c>
      <c r="C17" t="inlineStr">
        <is>
          <t xml:space="preserve">190513251</t>
        </is>
      </c>
      <c r="D17" t="inlineStr">
        <is>
          <t xml:space="preserve">https://www.fotocasa.es/es/comprar/vivienda/marbella/aire-acondicionado-parking-jardin-terraza-trastero-piscina-amueblado-internet-piscina/190513251/d?from=list&amp;multimedia=image&amp;isGalleryOpen=true&amp;isZoomGalleryOpen=true</t>
        </is>
      </c>
      <c r="E17" t="inlineStr">
        <is>
          <t xml:space="preserve">2026-08-29</t>
        </is>
      </c>
      <c r="F17" t="inlineStr">
        <is>
          <t xml:space="preserve">2026-08-29</t>
        </is>
      </c>
      <c r="G17" t="inlineStr">
        <is>
          <t xml:space="preserve">New</t>
        </is>
      </c>
      <c r="H17" t="inlineStr">
        <is>
          <t xml:space="preserve">Planta baja con piscina en Elviria</t>
        </is>
      </c>
      <c r="I17" t="inlineStr">
        <is>
          <t xml:space="preserve">Sale</t>
        </is>
      </c>
      <c r="J17" t="inlineStr">
        <is>
          <t xml:space="preserve">Vivienda</t>
        </is>
      </c>
      <c r="K17" t="inlineStr">
        <is>
          <t xml:space="preserve">ES</t>
        </is>
      </c>
      <c r="L17"/>
      <c r="M17"/>
      <c r="N17" t="inlineStr">
        <is>
          <t xml:space="preserve">Marbella</t>
        </is>
      </c>
      <c r="O17"/>
      <c r="P17"/>
      <c r="Q17"/>
      <c r="R17"/>
      <c r="S17">
        <v>1100000</v>
      </c>
      <c r="T17"/>
      <c r="U17">
        <f>IFERROR((S17-T17)/T17,"")</f>
      </c>
      <c r="V17">
        <v>3</v>
      </c>
      <c r="W17" t="inlineStr">
        <is>
          <t xml:space="preserve">220.00</t>
        </is>
      </c>
      <c r="X17"/>
      <c r="Y17"/>
      <c r="Z17">
        <f>IFERROR(S17/W17,"")</f>
      </c>
      <c r="AA17">
        <f>IFERROR(INDEX(04_Area_Stats!$C$5:$C$7,MATCH(N17,04_Area_Stats!$A$5:$A$7,0)),"")</f>
      </c>
      <c r="AB17">
        <f>IFERROR((Z17-AA17)/AA17,"")</f>
      </c>
      <c r="AC17">
        <v>3</v>
      </c>
      <c r="AD17">
        <v>3</v>
      </c>
      <c r="AE17"/>
      <c r="AF17"/>
      <c r="AG17"/>
      <c r="AH17"/>
      <c r="AI17"/>
      <c r="AJ17" t="inlineStr">
        <is>
          <t xml:space="preserve">Y</t>
        </is>
      </c>
      <c r="AK17"/>
      <c r="AL17"/>
      <c r="AM17" t="inlineStr">
        <is>
          <t xml:space="preserve">Y</t>
        </is>
      </c>
      <c r="AN17"/>
      <c r="AO17"/>
      <c r="AP17" t="inlineStr">
        <is>
          <t xml:space="preserve">Y</t>
        </is>
      </c>
      <c r="AQ17"/>
      <c r="AR17"/>
      <c r="AS17"/>
      <c r="AT17">
        <f>IFERROR(INDEX(04_Area_Stats!$E$5:$E$7,MATCH(N17,04_Area_Stats!$A$5:$A$7,0)),"")</f>
      </c>
      <c r="AU17">
        <f>IFERROR(ROUND(W17*AT17,0),"")</f>
      </c>
      <c r="AV17">
        <f>IFERROR(AU17*12/S17,"")</f>
      </c>
      <c r="AW17">
        <f>IFERROR(ROUND(100*(03_Assumptions!$B$18*MIN(AV17/03_Assumptions!$B$13,1)+03_Assumptions!$B$19*MIN(MAX(-AB17/0.25,0),1)+03_Assumptions!$B$20*IFERROR(INDEX(03_Assumptions!$B$28:$B$33,MATCH(AG17,03_Assumptions!$A$28:$A$33,0)),0.5)+03_Assumptions!$B$21*MIN(V17/180,1)+03_Assumptions!$B$22*(COUNTIF(AI17:AQ17,"Y")/9)),0),"")</f>
      </c>
      <c r="AX17"/>
      <c r="AY17"/>
      <c r="AZ17"/>
      <c r="BA17" t="inlineStr">
        <is>
          <t xml:space="preserve">https://static.fotocasa.es/images/ads/584c3f3b-cf3f-482f-a07c-9aa36f38ea58?rule=original</t>
        </is>
      </c>
      <c r="BB17"/>
      <c r="BC17">
        <v>1</v>
      </c>
      <c r="BD17"/>
      <c r="BE17">
        <v>0</v>
      </c>
      <c r="BF17"/>
      <c r="BG17"/>
      <c r="BH17"/>
      <c r="BI17"/>
      <c r="BJ17"/>
      <c r="BK17"/>
      <c r="BL17"/>
      <c r="BM17"/>
      <c r="BN17"/>
    </row>
    <row r="18">
      <c r="A18" t="inlineStr">
        <is>
          <t xml:space="preserve">FTC-190150450</t>
        </is>
      </c>
      <c r="B18" t="inlineStr">
        <is>
          <t xml:space="preserve">Fotocasa</t>
        </is>
      </c>
      <c r="C18" t="inlineStr">
        <is>
          <t xml:space="preserve">190150450</t>
        </is>
      </c>
      <c r="D18" t="inlineStr">
        <is>
          <t xml:space="preserve">https://www.fotocasa.es/es/comprar/vivienda/marbella/aire-acondicionado-calefaccion-parking-jardin-terraza-trastero-patio-piscina-amueblado/190150450/d?from=list&amp;multimedia=image&amp;isGalleryOpen=true&amp;isZoomGalleryOpen=true</t>
        </is>
      </c>
      <c r="E18" t="inlineStr">
        <is>
          <t xml:space="preserve">2026-08-29</t>
        </is>
      </c>
      <c r="F18" t="inlineStr">
        <is>
          <t xml:space="preserve">2026-08-29</t>
        </is>
      </c>
      <c r="G18" t="inlineStr">
        <is>
          <t xml:space="preserve">New</t>
        </is>
      </c>
      <c r="H18" t="inlineStr">
        <is>
          <t xml:space="preserve">Casa o chalet con piscina en Marbesa</t>
        </is>
      </c>
      <c r="I18" t="inlineStr">
        <is>
          <t xml:space="preserve">Sale</t>
        </is>
      </c>
      <c r="J18" t="inlineStr">
        <is>
          <t xml:space="preserve">Vivienda</t>
        </is>
      </c>
      <c r="K18" t="inlineStr">
        <is>
          <t xml:space="preserve">ES</t>
        </is>
      </c>
      <c r="L18"/>
      <c r="M18"/>
      <c r="N18" t="inlineStr">
        <is>
          <t xml:space="preserve">Marbella</t>
        </is>
      </c>
      <c r="O18"/>
      <c r="P18"/>
      <c r="Q18"/>
      <c r="R18"/>
      <c r="S18">
        <v>3650000</v>
      </c>
      <c r="T18"/>
      <c r="U18">
        <f>IFERROR((S18-T18)/T18,"")</f>
      </c>
      <c r="V18">
        <v>3</v>
      </c>
      <c r="W18" t="inlineStr">
        <is>
          <t xml:space="preserve">630.00</t>
        </is>
      </c>
      <c r="X18"/>
      <c r="Y18"/>
      <c r="Z18">
        <f>IFERROR(S18/W18,"")</f>
      </c>
      <c r="AA18">
        <f>IFERROR(INDEX(04_Area_Stats!$C$5:$C$7,MATCH(N18,04_Area_Stats!$A$5:$A$7,0)),"")</f>
      </c>
      <c r="AB18">
        <f>IFERROR((Z18-AA18)/AA18,"")</f>
      </c>
      <c r="AC18">
        <v>4</v>
      </c>
      <c r="AD18">
        <v>5</v>
      </c>
      <c r="AE18"/>
      <c r="AF18"/>
      <c r="AG18"/>
      <c r="AH18"/>
      <c r="AI18"/>
      <c r="AJ18" t="inlineStr">
        <is>
          <t xml:space="preserve">Y</t>
        </is>
      </c>
      <c r="AK18"/>
      <c r="AL18"/>
      <c r="AM18" t="inlineStr">
        <is>
          <t xml:space="preserve">Y</t>
        </is>
      </c>
      <c r="AN18"/>
      <c r="AO18"/>
      <c r="AP18"/>
      <c r="AQ18"/>
      <c r="AR18"/>
      <c r="AS18"/>
      <c r="AT18">
        <f>IFERROR(INDEX(04_Area_Stats!$E$5:$E$7,MATCH(N18,04_Area_Stats!$A$5:$A$7,0)),"")</f>
      </c>
      <c r="AU18">
        <f>IFERROR(ROUND(W18*AT18,0),"")</f>
      </c>
      <c r="AV18">
        <f>IFERROR(AU18*12/S18,"")</f>
      </c>
      <c r="AW18">
        <f>IFERROR(ROUND(100*(03_Assumptions!$B$18*MIN(AV18/03_Assumptions!$B$13,1)+03_Assumptions!$B$19*MIN(MAX(-AB18/0.25,0),1)+03_Assumptions!$B$20*IFERROR(INDEX(03_Assumptions!$B$28:$B$33,MATCH(AG18,03_Assumptions!$A$28:$A$33,0)),0.5)+03_Assumptions!$B$21*MIN(V18/180,1)+03_Assumptions!$B$22*(COUNTIF(AI18:AQ18,"Y")/9)),0),"")</f>
      </c>
      <c r="AX18"/>
      <c r="AY18"/>
      <c r="AZ18"/>
      <c r="BA18" t="inlineStr">
        <is>
          <t xml:space="preserve">https://static.fotocasa.es/images/ads/45a8b7e3-372e-4684-9f86-0c490457c079?rule=original</t>
        </is>
      </c>
      <c r="BB18"/>
      <c r="BC18">
        <v>1</v>
      </c>
      <c r="BD18"/>
      <c r="BE18">
        <v>0</v>
      </c>
      <c r="BF18"/>
      <c r="BG18"/>
      <c r="BH18"/>
      <c r="BI18"/>
      <c r="BJ18"/>
      <c r="BK18"/>
      <c r="BL18"/>
      <c r="BM18"/>
      <c r="BN18"/>
    </row>
    <row r="19">
      <c r="A19" t="inlineStr">
        <is>
          <t xml:space="preserve">FTC-187777733</t>
        </is>
      </c>
      <c r="B19" t="inlineStr">
        <is>
          <t xml:space="preserve">Fotocasa</t>
        </is>
      </c>
      <c r="C19" t="inlineStr">
        <is>
          <t xml:space="preserve">187777733</t>
        </is>
      </c>
      <c r="D19" t="inlineStr">
        <is>
          <t xml:space="preserve">https://www.fotocasa.es/es/comprar/vivienda/marbella/aire-acondicionado-parking-terraza-ascensor-piscina-piscina/187777733/d?from=list&amp;multimedia=image&amp;isGalleryOpen=true&amp;isZoomGalleryOpen=true</t>
        </is>
      </c>
      <c r="E19" t="inlineStr">
        <is>
          <t xml:space="preserve">2026-08-29</t>
        </is>
      </c>
      <c r="F19" t="inlineStr">
        <is>
          <t xml:space="preserve">2026-08-29</t>
        </is>
      </c>
      <c r="G19" t="inlineStr">
        <is>
          <t xml:space="preserve">New</t>
        </is>
      </c>
      <c r="H19" t="inlineStr">
        <is>
          <t xml:space="preserve">Planta baja con piscina en Bahía de Marbella</t>
        </is>
      </c>
      <c r="I19" t="inlineStr">
        <is>
          <t xml:space="preserve">Sale</t>
        </is>
      </c>
      <c r="J19" t="inlineStr">
        <is>
          <t xml:space="preserve">Vivienda</t>
        </is>
      </c>
      <c r="K19" t="inlineStr">
        <is>
          <t xml:space="preserve">ES</t>
        </is>
      </c>
      <c r="L19"/>
      <c r="M19"/>
      <c r="N19" t="inlineStr">
        <is>
          <t xml:space="preserve">Marbella</t>
        </is>
      </c>
      <c r="O19"/>
      <c r="P19"/>
      <c r="Q19"/>
      <c r="R19"/>
      <c r="S19">
        <v>615000</v>
      </c>
      <c r="T19"/>
      <c r="U19">
        <f>IFERROR((S19-T19)/T19,"")</f>
      </c>
      <c r="V19">
        <v>3</v>
      </c>
      <c r="W19" t="inlineStr">
        <is>
          <t xml:space="preserve">114.00</t>
        </is>
      </c>
      <c r="X19"/>
      <c r="Y19"/>
      <c r="Z19">
        <f>IFERROR(S19/W19,"")</f>
      </c>
      <c r="AA19">
        <f>IFERROR(INDEX(04_Area_Stats!$C$5:$C$7,MATCH(N19,04_Area_Stats!$A$5:$A$7,0)),"")</f>
      </c>
      <c r="AB19">
        <f>IFERROR((Z19-AA19)/AA19,"")</f>
      </c>
      <c r="AC19">
        <v>3</v>
      </c>
      <c r="AD19">
        <v>2</v>
      </c>
      <c r="AE19"/>
      <c r="AF19"/>
      <c r="AG19"/>
      <c r="AH19"/>
      <c r="AI19" t="inlineStr">
        <is>
          <t xml:space="preserve">Y</t>
        </is>
      </c>
      <c r="AJ19" t="inlineStr">
        <is>
          <t xml:space="preserve">Y</t>
        </is>
      </c>
      <c r="AK19"/>
      <c r="AL19"/>
      <c r="AM19" t="inlineStr">
        <is>
          <t xml:space="preserve">Y</t>
        </is>
      </c>
      <c r="AN19"/>
      <c r="AO19"/>
      <c r="AP19" t="inlineStr">
        <is>
          <t xml:space="preserve">Y</t>
        </is>
      </c>
      <c r="AQ19"/>
      <c r="AR19"/>
      <c r="AS19"/>
      <c r="AT19">
        <f>IFERROR(INDEX(04_Area_Stats!$E$5:$E$7,MATCH(N19,04_Area_Stats!$A$5:$A$7,0)),"")</f>
      </c>
      <c r="AU19">
        <f>IFERROR(ROUND(W19*AT19,0),"")</f>
      </c>
      <c r="AV19">
        <f>IFERROR(AU19*12/S19,"")</f>
      </c>
      <c r="AW19">
        <f>IFERROR(ROUND(100*(03_Assumptions!$B$18*MIN(AV19/03_Assumptions!$B$13,1)+03_Assumptions!$B$19*MIN(MAX(-AB19/0.25,0),1)+03_Assumptions!$B$20*IFERROR(INDEX(03_Assumptions!$B$28:$B$33,MATCH(AG19,03_Assumptions!$A$28:$A$33,0)),0.5)+03_Assumptions!$B$21*MIN(V19/180,1)+03_Assumptions!$B$22*(COUNTIF(AI19:AQ19,"Y")/9)),0),"")</f>
      </c>
      <c r="AX19"/>
      <c r="AY19"/>
      <c r="AZ19"/>
      <c r="BA19" t="inlineStr">
        <is>
          <t xml:space="preserve">https://static.fotocasa.es/images/ads/c6a8fb80-c964-438c-92aa-b35cccfc19b7?rule=original</t>
        </is>
      </c>
      <c r="BB19"/>
      <c r="BC19">
        <v>1</v>
      </c>
      <c r="BD19"/>
      <c r="BE19">
        <v>0</v>
      </c>
      <c r="BF19"/>
      <c r="BG19"/>
      <c r="BH19"/>
      <c r="BI19"/>
      <c r="BJ19"/>
      <c r="BK19"/>
      <c r="BL19"/>
      <c r="BM19"/>
      <c r="BN19"/>
    </row>
    <row r="20">
      <c r="A20" t="inlineStr">
        <is>
          <t xml:space="preserve">FTC-189824320</t>
        </is>
      </c>
      <c r="B20" t="inlineStr">
        <is>
          <t xml:space="preserve">Fotocasa</t>
        </is>
      </c>
      <c r="C20" t="inlineStr">
        <is>
          <t xml:space="preserve">189824320</t>
        </is>
      </c>
      <c r="D20" t="inlineStr">
        <is>
          <t xml:space="preserve">https://www.fotocasa.es/es/comprar/vivienda/marbella/calefaccion-terraza-ascensor-piscina/189824320/d?from=list&amp;multimedia=image&amp;isGalleryOpen=true&amp;isZoomGalleryOpen=true</t>
        </is>
      </c>
      <c r="E20" t="inlineStr">
        <is>
          <t xml:space="preserve">2026-08-29</t>
        </is>
      </c>
      <c r="F20" t="inlineStr">
        <is>
          <t xml:space="preserve">2026-08-29</t>
        </is>
      </c>
      <c r="G20" t="inlineStr">
        <is>
          <t xml:space="preserve">New</t>
        </is>
      </c>
      <c r="H20" t="inlineStr">
        <is>
          <t xml:space="preserve">Apartamento con terraza en Ricardo Soriano</t>
        </is>
      </c>
      <c r="I20" t="inlineStr">
        <is>
          <t xml:space="preserve">Sale</t>
        </is>
      </c>
      <c r="J20" t="inlineStr">
        <is>
          <t xml:space="preserve">Vivienda</t>
        </is>
      </c>
      <c r="K20" t="inlineStr">
        <is>
          <t xml:space="preserve">ES</t>
        </is>
      </c>
      <c r="L20"/>
      <c r="M20"/>
      <c r="N20" t="inlineStr">
        <is>
          <t xml:space="preserve">Marbella</t>
        </is>
      </c>
      <c r="O20"/>
      <c r="P20"/>
      <c r="Q20"/>
      <c r="R20"/>
      <c r="S20">
        <v>399000</v>
      </c>
      <c r="T20"/>
      <c r="U20">
        <f>IFERROR((S20-T20)/T20,"")</f>
      </c>
      <c r="V20">
        <v>3</v>
      </c>
      <c r="W20" t="inlineStr">
        <is>
          <t xml:space="preserve">94.00</t>
        </is>
      </c>
      <c r="X20"/>
      <c r="Y20"/>
      <c r="Z20">
        <f>IFERROR(S20/W20,"")</f>
      </c>
      <c r="AA20">
        <f>IFERROR(INDEX(04_Area_Stats!$C$5:$C$7,MATCH(N20,04_Area_Stats!$A$5:$A$7,0)),"")</f>
      </c>
      <c r="AB20">
        <f>IFERROR((Z20-AA20)/AA20,"")</f>
      </c>
      <c r="AC20">
        <v>3</v>
      </c>
      <c r="AD20">
        <v>1</v>
      </c>
      <c r="AE20"/>
      <c r="AF20"/>
      <c r="AG20"/>
      <c r="AH20"/>
      <c r="AI20" t="inlineStr">
        <is>
          <t xml:space="preserve">Y</t>
        </is>
      </c>
      <c r="AJ20" t="inlineStr">
        <is>
          <t xml:space="preserve">Y</t>
        </is>
      </c>
      <c r="AK20"/>
      <c r="AL20"/>
      <c r="AM20"/>
      <c r="AN20"/>
      <c r="AO20"/>
      <c r="AP20"/>
      <c r="AQ20"/>
      <c r="AR20"/>
      <c r="AS20"/>
      <c r="AT20">
        <f>IFERROR(INDEX(04_Area_Stats!$E$5:$E$7,MATCH(N20,04_Area_Stats!$A$5:$A$7,0)),"")</f>
      </c>
      <c r="AU20">
        <f>IFERROR(ROUND(W20*AT20,0),"")</f>
      </c>
      <c r="AV20">
        <f>IFERROR(AU20*12/S20,"")</f>
      </c>
      <c r="AW20">
        <f>IFERROR(ROUND(100*(03_Assumptions!$B$18*MIN(AV20/03_Assumptions!$B$13,1)+03_Assumptions!$B$19*MIN(MAX(-AB20/0.25,0),1)+03_Assumptions!$B$20*IFERROR(INDEX(03_Assumptions!$B$28:$B$33,MATCH(AG20,03_Assumptions!$A$28:$A$33,0)),0.5)+03_Assumptions!$B$21*MIN(V20/180,1)+03_Assumptions!$B$22*(COUNTIF(AI20:AQ20,"Y")/9)),0),"")</f>
      </c>
      <c r="AX20"/>
      <c r="AY20"/>
      <c r="AZ20"/>
      <c r="BA20" t="inlineStr">
        <is>
          <t xml:space="preserve">https://static.fotocasa.es/images/ads/a7a64ddb-0b07-4b8b-8b60-6694ccf43eed?rule=original</t>
        </is>
      </c>
      <c r="BB20"/>
      <c r="BC20">
        <v>1</v>
      </c>
      <c r="BD20"/>
      <c r="BE20">
        <v>0</v>
      </c>
      <c r="BF20"/>
      <c r="BG20"/>
      <c r="BH20"/>
      <c r="BI20"/>
      <c r="BJ20"/>
      <c r="BK20"/>
      <c r="BL20"/>
      <c r="BM20"/>
      <c r="BN20"/>
    </row>
    <row r="21">
      <c r="A21" t="inlineStr">
        <is>
          <t xml:space="preserve">FTC-182593822</t>
        </is>
      </c>
      <c r="B21" t="inlineStr">
        <is>
          <t xml:space="preserve">Fotocasa</t>
        </is>
      </c>
      <c r="C21" t="inlineStr">
        <is>
          <t xml:space="preserve">182593822</t>
        </is>
      </c>
      <c r="D21" t="inlineStr">
        <is>
          <t xml:space="preserve">https://www.fotocasa.es/es/comprar/vivienda/marbella/aire-acondicionado-parking-terraza-piscina-amueblado-piscina/182593822/d?from=list&amp;multimedia=image&amp;isGalleryOpen=true&amp;isZoomGalleryOpen=true</t>
        </is>
      </c>
      <c r="E21" t="inlineStr">
        <is>
          <t xml:space="preserve">2026-08-29</t>
        </is>
      </c>
      <c r="F21" t="inlineStr">
        <is>
          <t xml:space="preserve">2026-08-29</t>
        </is>
      </c>
      <c r="G21" t="inlineStr">
        <is>
          <t xml:space="preserve">New</t>
        </is>
      </c>
      <c r="H21" t="inlineStr">
        <is>
          <t xml:space="preserve">Casa o chalet con piscina en Casco Antiguo</t>
        </is>
      </c>
      <c r="I21" t="inlineStr">
        <is>
          <t xml:space="preserve">Sale</t>
        </is>
      </c>
      <c r="J21" t="inlineStr">
        <is>
          <t xml:space="preserve">Vivienda</t>
        </is>
      </c>
      <c r="K21" t="inlineStr">
        <is>
          <t xml:space="preserve">ES</t>
        </is>
      </c>
      <c r="L21"/>
      <c r="M21"/>
      <c r="N21" t="inlineStr">
        <is>
          <t xml:space="preserve">Marbella</t>
        </is>
      </c>
      <c r="O21"/>
      <c r="P21"/>
      <c r="Q21"/>
      <c r="R21"/>
      <c r="S21">
        <v>520000</v>
      </c>
      <c r="T21"/>
      <c r="U21">
        <f>IFERROR((S21-T21)/T21,"")</f>
      </c>
      <c r="V21">
        <v>3</v>
      </c>
      <c r="W21" t="inlineStr">
        <is>
          <t xml:space="preserve">137.00</t>
        </is>
      </c>
      <c r="X21"/>
      <c r="Y21"/>
      <c r="Z21">
        <f>IFERROR(S21/W21,"")</f>
      </c>
      <c r="AA21">
        <f>IFERROR(INDEX(04_Area_Stats!$C$5:$C$7,MATCH(N21,04_Area_Stats!$A$5:$A$7,0)),"")</f>
      </c>
      <c r="AB21">
        <f>IFERROR((Z21-AA21)/AA21,"")</f>
      </c>
      <c r="AC21">
        <v>3</v>
      </c>
      <c r="AD21">
        <v>3</v>
      </c>
      <c r="AE21"/>
      <c r="AF21"/>
      <c r="AG21"/>
      <c r="AH21"/>
      <c r="AI21"/>
      <c r="AJ21" t="inlineStr">
        <is>
          <t xml:space="preserve">Y</t>
        </is>
      </c>
      <c r="AK21"/>
      <c r="AL21"/>
      <c r="AM21" t="inlineStr">
        <is>
          <t xml:space="preserve">Y</t>
        </is>
      </c>
      <c r="AN21"/>
      <c r="AO21"/>
      <c r="AP21" t="inlineStr">
        <is>
          <t xml:space="preserve">Y</t>
        </is>
      </c>
      <c r="AQ21"/>
      <c r="AR21"/>
      <c r="AS21"/>
      <c r="AT21">
        <f>IFERROR(INDEX(04_Area_Stats!$E$5:$E$7,MATCH(N21,04_Area_Stats!$A$5:$A$7,0)),"")</f>
      </c>
      <c r="AU21">
        <f>IFERROR(ROUND(W21*AT21,0),"")</f>
      </c>
      <c r="AV21">
        <f>IFERROR(AU21*12/S21,"")</f>
      </c>
      <c r="AW21">
        <f>IFERROR(ROUND(100*(03_Assumptions!$B$18*MIN(AV21/03_Assumptions!$B$13,1)+03_Assumptions!$B$19*MIN(MAX(-AB21/0.25,0),1)+03_Assumptions!$B$20*IFERROR(INDEX(03_Assumptions!$B$28:$B$33,MATCH(AG21,03_Assumptions!$A$28:$A$33,0)),0.5)+03_Assumptions!$B$21*MIN(V21/180,1)+03_Assumptions!$B$22*(COUNTIF(AI21:AQ21,"Y")/9)),0),"")</f>
      </c>
      <c r="AX21"/>
      <c r="AY21"/>
      <c r="AZ21"/>
      <c r="BA21" t="inlineStr">
        <is>
          <t xml:space="preserve">https://static.fotocasa.es/images/ads/2f6adfab-f80d-41c6-89c3-d8df727b09f6?rule=original</t>
        </is>
      </c>
      <c r="BB21"/>
      <c r="BC21">
        <v>1</v>
      </c>
      <c r="BD21"/>
      <c r="BE21">
        <v>0</v>
      </c>
      <c r="BF21"/>
      <c r="BG21"/>
      <c r="BH21"/>
      <c r="BI21"/>
      <c r="BJ21"/>
      <c r="BK21"/>
      <c r="BL21"/>
      <c r="BM21"/>
      <c r="BN21"/>
    </row>
    <row r="22">
      <c r="A22" t="inlineStr">
        <is>
          <t xml:space="preserve">FTC-187017264</t>
        </is>
      </c>
      <c r="B22" t="inlineStr">
        <is>
          <t xml:space="preserve">Fotocasa</t>
        </is>
      </c>
      <c r="C22" t="inlineStr">
        <is>
          <t xml:space="preserve">187017264</t>
        </is>
      </c>
      <c r="D22" t="inlineStr">
        <is>
          <t xml:space="preserve">https://www.fotocasa.es/es/comprar/vivienda/marbella/aire-acondicionado-parking-jardin-terraza-piscina-internet-piscina/187017264/d?from=list&amp;multimedia=image&amp;isGalleryOpen=true&amp;isZoomGalleryOpen=true</t>
        </is>
      </c>
      <c r="E22" t="inlineStr">
        <is>
          <t xml:space="preserve">2026-08-29</t>
        </is>
      </c>
      <c r="F22" t="inlineStr">
        <is>
          <t xml:space="preserve">2026-08-29</t>
        </is>
      </c>
      <c r="G22" t="inlineStr">
        <is>
          <t xml:space="preserve">New</t>
        </is>
      </c>
      <c r="H22" t="inlineStr">
        <is>
          <t xml:space="preserve">Planta baja con piscina en Elviria</t>
        </is>
      </c>
      <c r="I22" t="inlineStr">
        <is>
          <t xml:space="preserve">Sale</t>
        </is>
      </c>
      <c r="J22" t="inlineStr">
        <is>
          <t xml:space="preserve">Vivienda</t>
        </is>
      </c>
      <c r="K22" t="inlineStr">
        <is>
          <t xml:space="preserve">ES</t>
        </is>
      </c>
      <c r="L22"/>
      <c r="M22"/>
      <c r="N22" t="inlineStr">
        <is>
          <t xml:space="preserve">Marbella</t>
        </is>
      </c>
      <c r="O22"/>
      <c r="P22"/>
      <c r="Q22"/>
      <c r="R22"/>
      <c r="S22">
        <v>810000</v>
      </c>
      <c r="T22"/>
      <c r="U22">
        <f>IFERROR((S22-T22)/T22,"")</f>
      </c>
      <c r="V22">
        <v>3</v>
      </c>
      <c r="W22" t="inlineStr">
        <is>
          <t xml:space="preserve">175.00</t>
        </is>
      </c>
      <c r="X22"/>
      <c r="Y22"/>
      <c r="Z22">
        <f>IFERROR(S22/W22,"")</f>
      </c>
      <c r="AA22">
        <f>IFERROR(INDEX(04_Area_Stats!$C$5:$C$7,MATCH(N22,04_Area_Stats!$A$5:$A$7,0)),"")</f>
      </c>
      <c r="AB22">
        <f>IFERROR((Z22-AA22)/AA22,"")</f>
      </c>
      <c r="AC22">
        <v>3</v>
      </c>
      <c r="AD22">
        <v>3</v>
      </c>
      <c r="AE22"/>
      <c r="AF22"/>
      <c r="AG22"/>
      <c r="AH22"/>
      <c r="AI22"/>
      <c r="AJ22" t="inlineStr">
        <is>
          <t xml:space="preserve">Y</t>
        </is>
      </c>
      <c r="AK22"/>
      <c r="AL22"/>
      <c r="AM22" t="inlineStr">
        <is>
          <t xml:space="preserve">Y</t>
        </is>
      </c>
      <c r="AN22"/>
      <c r="AO22"/>
      <c r="AP22" t="inlineStr">
        <is>
          <t xml:space="preserve">Y</t>
        </is>
      </c>
      <c r="AQ22"/>
      <c r="AR22"/>
      <c r="AS22"/>
      <c r="AT22">
        <f>IFERROR(INDEX(04_Area_Stats!$E$5:$E$7,MATCH(N22,04_Area_Stats!$A$5:$A$7,0)),"")</f>
      </c>
      <c r="AU22">
        <f>IFERROR(ROUND(W22*AT22,0),"")</f>
      </c>
      <c r="AV22">
        <f>IFERROR(AU22*12/S22,"")</f>
      </c>
      <c r="AW22">
        <f>IFERROR(ROUND(100*(03_Assumptions!$B$18*MIN(AV22/03_Assumptions!$B$13,1)+03_Assumptions!$B$19*MIN(MAX(-AB22/0.25,0),1)+03_Assumptions!$B$20*IFERROR(INDEX(03_Assumptions!$B$28:$B$33,MATCH(AG22,03_Assumptions!$A$28:$A$33,0)),0.5)+03_Assumptions!$B$21*MIN(V22/180,1)+03_Assumptions!$B$22*(COUNTIF(AI22:AQ22,"Y")/9)),0),"")</f>
      </c>
      <c r="AX22"/>
      <c r="AY22"/>
      <c r="AZ22"/>
      <c r="BA22" t="inlineStr">
        <is>
          <t xml:space="preserve">https://static.fotocasa.es/images/ads/3293ffd2-e730-45cf-a3c5-4828f49bc843?rule=original</t>
        </is>
      </c>
      <c r="BB22"/>
      <c r="BC22">
        <v>1</v>
      </c>
      <c r="BD22"/>
      <c r="BE22">
        <v>0</v>
      </c>
      <c r="BF22"/>
      <c r="BG22"/>
      <c r="BH22"/>
      <c r="BI22"/>
      <c r="BJ22"/>
      <c r="BK22"/>
      <c r="BL22"/>
      <c r="BM22"/>
      <c r="BN22"/>
    </row>
    <row r="23">
      <c r="A23" t="inlineStr">
        <is>
          <t xml:space="preserve">FTC-187574617</t>
        </is>
      </c>
      <c r="B23" t="inlineStr">
        <is>
          <t xml:space="preserve">Fotocasa</t>
        </is>
      </c>
      <c r="C23" t="inlineStr">
        <is>
          <t xml:space="preserve">187574617</t>
        </is>
      </c>
      <c r="D23" t="inlineStr">
        <is>
          <t xml:space="preserve">https://www.fotocasa.es/es/comprar/vivienda/marbella/aire-acondicionado-parking-jardin-terraza-trastero-patio-piscina-television-internet-no-amueblado/187574617/d</t>
        </is>
      </c>
      <c r="E23" t="inlineStr">
        <is>
          <t xml:space="preserve">2026-08-29</t>
        </is>
      </c>
      <c r="F23" t="inlineStr">
        <is>
          <t xml:space="preserve">2026-08-29</t>
        </is>
      </c>
      <c r="G23" t="inlineStr">
        <is>
          <t xml:space="preserve">New</t>
        </is>
      </c>
      <c r="H23" t="inlineStr">
        <is>
          <t xml:space="preserve">Casa o chalet en Calle Doctor Eduardo Evangelista, San Pedro de Alcántara pueblo</t>
        </is>
      </c>
      <c r="I23" t="inlineStr">
        <is>
          <t xml:space="preserve">Sale</t>
        </is>
      </c>
      <c r="J23" t="inlineStr">
        <is>
          <t xml:space="preserve">Vivienda</t>
        </is>
      </c>
      <c r="K23" t="inlineStr">
        <is>
          <t xml:space="preserve">ES</t>
        </is>
      </c>
      <c r="L23"/>
      <c r="M23"/>
      <c r="N23" t="inlineStr">
        <is>
          <t xml:space="preserve">Marbella</t>
        </is>
      </c>
      <c r="O23"/>
      <c r="P23"/>
      <c r="Q23"/>
      <c r="R23"/>
      <c r="S23">
        <v>2500000</v>
      </c>
      <c r="T23"/>
      <c r="U23">
        <f>IFERROR((S23-T23)/T23,"")</f>
      </c>
      <c r="V23">
        <v>3</v>
      </c>
      <c r="W23" t="inlineStr">
        <is>
          <t xml:space="preserve">500.00</t>
        </is>
      </c>
      <c r="X23"/>
      <c r="Y23"/>
      <c r="Z23">
        <f>IFERROR(S23/W23,"")</f>
      </c>
      <c r="AA23">
        <f>IFERROR(INDEX(04_Area_Stats!$C$5:$C$7,MATCH(N23,04_Area_Stats!$A$5:$A$7,0)),"")</f>
      </c>
      <c r="AB23">
        <f>IFERROR((Z23-AA23)/AA23,"")</f>
      </c>
      <c r="AC23">
        <v>5</v>
      </c>
      <c r="AD23">
        <v>6</v>
      </c>
      <c r="AE23"/>
      <c r="AF23"/>
      <c r="AG23"/>
      <c r="AH23"/>
      <c r="AI23"/>
      <c r="AJ23" t="inlineStr">
        <is>
          <t xml:space="preserve">Y</t>
        </is>
      </c>
      <c r="AK23"/>
      <c r="AL23"/>
      <c r="AM23" t="inlineStr">
        <is>
          <t xml:space="preserve">Y</t>
        </is>
      </c>
      <c r="AN23"/>
      <c r="AO23"/>
      <c r="AP23" t="inlineStr">
        <is>
          <t xml:space="preserve">Y</t>
        </is>
      </c>
      <c r="AQ23"/>
      <c r="AR23"/>
      <c r="AS23"/>
      <c r="AT23">
        <f>IFERROR(INDEX(04_Area_Stats!$E$5:$E$7,MATCH(N23,04_Area_Stats!$A$5:$A$7,0)),"")</f>
      </c>
      <c r="AU23">
        <f>IFERROR(ROUND(W23*AT23,0),"")</f>
      </c>
      <c r="AV23">
        <f>IFERROR(AU23*12/S23,"")</f>
      </c>
      <c r="AW23">
        <f>IFERROR(ROUND(100*(03_Assumptions!$B$18*MIN(AV23/03_Assumptions!$B$13,1)+03_Assumptions!$B$19*MIN(MAX(-AB23/0.25,0),1)+03_Assumptions!$B$20*IFERROR(INDEX(03_Assumptions!$B$28:$B$33,MATCH(AG23,03_Assumptions!$A$28:$A$33,0)),0.5)+03_Assumptions!$B$21*MIN(V23/180,1)+03_Assumptions!$B$22*(COUNTIF(AI23:AQ23,"Y")/9)),0),"")</f>
      </c>
      <c r="AX23"/>
      <c r="AY23"/>
      <c r="AZ23"/>
      <c r="BA23" t="inlineStr">
        <is>
          <t xml:space="preserve">https://static.fotocasa.es/images/ads/b288975f-00f1-4e05-9e1c-9160aa9f23b3?rule=original</t>
        </is>
      </c>
      <c r="BB23"/>
      <c r="BC23">
        <v>1</v>
      </c>
      <c r="BD23"/>
      <c r="BE23">
        <v>0</v>
      </c>
      <c r="BF23"/>
      <c r="BG23"/>
      <c r="BH23"/>
      <c r="BI23"/>
      <c r="BJ23"/>
      <c r="BK23"/>
      <c r="BL23"/>
      <c r="BM23"/>
      <c r="BN23"/>
    </row>
    <row r="24">
      <c r="A24" t="inlineStr">
        <is>
          <t xml:space="preserve">FTC-188995020</t>
        </is>
      </c>
      <c r="B24" t="inlineStr">
        <is>
          <t xml:space="preserve">Fotocasa</t>
        </is>
      </c>
      <c r="C24" t="inlineStr">
        <is>
          <t xml:space="preserve">188995020</t>
        </is>
      </c>
      <c r="D24" t="inlineStr">
        <is>
          <t xml:space="preserve">https://www.fotocasa.es/es/comprar/vivienda/marbella/calefaccion-parking-terraza-ascensor/188995020/d?from=list&amp;multimedia=image&amp;isGalleryOpen=true&amp;isZoomGalleryOpen=true</t>
        </is>
      </c>
      <c r="E24" t="inlineStr">
        <is>
          <t xml:space="preserve">2026-08-29</t>
        </is>
      </c>
      <c r="F24" t="inlineStr">
        <is>
          <t xml:space="preserve">2026-08-29</t>
        </is>
      </c>
      <c r="G24" t="inlineStr">
        <is>
          <t xml:space="preserve">New</t>
        </is>
      </c>
      <c r="H24" t="inlineStr">
        <is>
          <t xml:space="preserve">Piso con terraza en Puerto Banús</t>
        </is>
      </c>
      <c r="I24" t="inlineStr">
        <is>
          <t xml:space="preserve">Sale</t>
        </is>
      </c>
      <c r="J24" t="inlineStr">
        <is>
          <t xml:space="preserve">Vivienda</t>
        </is>
      </c>
      <c r="K24" t="inlineStr">
        <is>
          <t xml:space="preserve">ES</t>
        </is>
      </c>
      <c r="L24"/>
      <c r="M24"/>
      <c r="N24" t="inlineStr">
        <is>
          <t xml:space="preserve">Marbella</t>
        </is>
      </c>
      <c r="O24"/>
      <c r="P24"/>
      <c r="Q24"/>
      <c r="R24"/>
      <c r="S24">
        <v>590000</v>
      </c>
      <c r="T24"/>
      <c r="U24">
        <f>IFERROR((S24-T24)/T24,"")</f>
      </c>
      <c r="V24">
        <v>3</v>
      </c>
      <c r="W24" t="inlineStr">
        <is>
          <t xml:space="preserve">96.00</t>
        </is>
      </c>
      <c r="X24"/>
      <c r="Y24"/>
      <c r="Z24">
        <f>IFERROR(S24/W24,"")</f>
      </c>
      <c r="AA24">
        <f>IFERROR(INDEX(04_Area_Stats!$C$5:$C$7,MATCH(N24,04_Area_Stats!$A$5:$A$7,0)),"")</f>
      </c>
      <c r="AB24">
        <f>IFERROR((Z24-AA24)/AA24,"")</f>
      </c>
      <c r="AC24">
        <v>2</v>
      </c>
      <c r="AD24">
        <v>2</v>
      </c>
      <c r="AE24"/>
      <c r="AF24"/>
      <c r="AG24"/>
      <c r="AH24"/>
      <c r="AI24" t="inlineStr">
        <is>
          <t xml:space="preserve">Y</t>
        </is>
      </c>
      <c r="AJ24" t="inlineStr">
        <is>
          <t xml:space="preserve">Y</t>
        </is>
      </c>
      <c r="AK24"/>
      <c r="AL24"/>
      <c r="AM24" t="inlineStr">
        <is>
          <t xml:space="preserve">Y</t>
        </is>
      </c>
      <c r="AN24"/>
      <c r="AO24"/>
      <c r="AP24"/>
      <c r="AQ24"/>
      <c r="AR24"/>
      <c r="AS24"/>
      <c r="AT24">
        <f>IFERROR(INDEX(04_Area_Stats!$E$5:$E$7,MATCH(N24,04_Area_Stats!$A$5:$A$7,0)),"")</f>
      </c>
      <c r="AU24">
        <f>IFERROR(ROUND(W24*AT24,0),"")</f>
      </c>
      <c r="AV24">
        <f>IFERROR(AU24*12/S24,"")</f>
      </c>
      <c r="AW24">
        <f>IFERROR(ROUND(100*(03_Assumptions!$B$18*MIN(AV24/03_Assumptions!$B$13,1)+03_Assumptions!$B$19*MIN(MAX(-AB24/0.25,0),1)+03_Assumptions!$B$20*IFERROR(INDEX(03_Assumptions!$B$28:$B$33,MATCH(AG24,03_Assumptions!$A$28:$A$33,0)),0.5)+03_Assumptions!$B$21*MIN(V24/180,1)+03_Assumptions!$B$22*(COUNTIF(AI24:AQ24,"Y")/9)),0),"")</f>
      </c>
      <c r="AX24"/>
      <c r="AY24"/>
      <c r="AZ24"/>
      <c r="BA24" t="inlineStr">
        <is>
          <t xml:space="preserve">https://static.fotocasa.es/images/ads/9cb9dfb2-0f11-4b77-ad8d-f5b4e5511439?rule=original</t>
        </is>
      </c>
      <c r="BB24"/>
      <c r="BC24">
        <v>1</v>
      </c>
      <c r="BD24"/>
      <c r="BE24">
        <v>0</v>
      </c>
      <c r="BF24"/>
      <c r="BG24"/>
      <c r="BH24"/>
      <c r="BI24"/>
      <c r="BJ24"/>
      <c r="BK24"/>
      <c r="BL24"/>
      <c r="BM24"/>
      <c r="BN24"/>
    </row>
    <row r="25">
      <c r="A25" t="inlineStr">
        <is>
          <t xml:space="preserve">FTC-189229637</t>
        </is>
      </c>
      <c r="B25" t="inlineStr">
        <is>
          <t xml:space="preserve">Fotocasa</t>
        </is>
      </c>
      <c r="C25" t="inlineStr">
        <is>
          <t xml:space="preserve">189229637</t>
        </is>
      </c>
      <c r="D25" t="inlineStr">
        <is>
          <t xml:space="preserve">https://www.fotocasa.es/es/comprar/vivienda/marbella/aire-acondicionado-parking-terraza-trastero-ascensor-piscina-amueblado-internet-piscina/189229637/d?from=list&amp;multimedia=image&amp;isGalleryOpen=true&amp;isZoomGalleryOpen=true</t>
        </is>
      </c>
      <c r="E25" t="inlineStr">
        <is>
          <t xml:space="preserve">2026-08-29</t>
        </is>
      </c>
      <c r="F25" t="inlineStr">
        <is>
          <t xml:space="preserve">2026-08-29</t>
        </is>
      </c>
      <c r="G25" t="inlineStr">
        <is>
          <t xml:space="preserve">New</t>
        </is>
      </c>
      <c r="H25" t="inlineStr">
        <is>
          <t xml:space="preserve">Apartamento con piscina en San Pedro de Alcántara pueblo</t>
        </is>
      </c>
      <c r="I25" t="inlineStr">
        <is>
          <t xml:space="preserve">Sale</t>
        </is>
      </c>
      <c r="J25" t="inlineStr">
        <is>
          <t xml:space="preserve">Vivienda</t>
        </is>
      </c>
      <c r="K25" t="inlineStr">
        <is>
          <t xml:space="preserve">ES</t>
        </is>
      </c>
      <c r="L25"/>
      <c r="M25"/>
      <c r="N25" t="inlineStr">
        <is>
          <t xml:space="preserve">Marbella</t>
        </is>
      </c>
      <c r="O25"/>
      <c r="P25"/>
      <c r="Q25"/>
      <c r="R25"/>
      <c r="S25">
        <v>695000</v>
      </c>
      <c r="T25"/>
      <c r="U25">
        <f>IFERROR((S25-T25)/T25,"")</f>
      </c>
      <c r="V25">
        <v>3</v>
      </c>
      <c r="W25" t="inlineStr">
        <is>
          <t xml:space="preserve">147.00</t>
        </is>
      </c>
      <c r="X25"/>
      <c r="Y25"/>
      <c r="Z25">
        <f>IFERROR(S25/W25,"")</f>
      </c>
      <c r="AA25">
        <f>IFERROR(INDEX(04_Area_Stats!$C$5:$C$7,MATCH(N25,04_Area_Stats!$A$5:$A$7,0)),"")</f>
      </c>
      <c r="AB25">
        <f>IFERROR((Z25-AA25)/AA25,"")</f>
      </c>
      <c r="AC25">
        <v>3</v>
      </c>
      <c r="AD25">
        <v>2</v>
      </c>
      <c r="AE25"/>
      <c r="AF25"/>
      <c r="AG25"/>
      <c r="AH25"/>
      <c r="AI25" t="inlineStr">
        <is>
          <t xml:space="preserve">Y</t>
        </is>
      </c>
      <c r="AJ25" t="inlineStr">
        <is>
          <t xml:space="preserve">Y</t>
        </is>
      </c>
      <c r="AK25"/>
      <c r="AL25"/>
      <c r="AM25" t="inlineStr">
        <is>
          <t xml:space="preserve">Y</t>
        </is>
      </c>
      <c r="AN25"/>
      <c r="AO25"/>
      <c r="AP25" t="inlineStr">
        <is>
          <t xml:space="preserve">Y</t>
        </is>
      </c>
      <c r="AQ25"/>
      <c r="AR25"/>
      <c r="AS25"/>
      <c r="AT25">
        <f>IFERROR(INDEX(04_Area_Stats!$E$5:$E$7,MATCH(N25,04_Area_Stats!$A$5:$A$7,0)),"")</f>
      </c>
      <c r="AU25">
        <f>IFERROR(ROUND(W25*AT25,0),"")</f>
      </c>
      <c r="AV25">
        <f>IFERROR(AU25*12/S25,"")</f>
      </c>
      <c r="AW25">
        <f>IFERROR(ROUND(100*(03_Assumptions!$B$18*MIN(AV25/03_Assumptions!$B$13,1)+03_Assumptions!$B$19*MIN(MAX(-AB25/0.25,0),1)+03_Assumptions!$B$20*IFERROR(INDEX(03_Assumptions!$B$28:$B$33,MATCH(AG25,03_Assumptions!$A$28:$A$33,0)),0.5)+03_Assumptions!$B$21*MIN(V25/180,1)+03_Assumptions!$B$22*(COUNTIF(AI25:AQ25,"Y")/9)),0),"")</f>
      </c>
      <c r="AX25"/>
      <c r="AY25"/>
      <c r="AZ25"/>
      <c r="BA25" t="inlineStr">
        <is>
          <t xml:space="preserve">https://static.fotocasa.es/images/ads/09817482-9512-4425-9fa6-a800a99a2a2f?rule=original</t>
        </is>
      </c>
      <c r="BB25"/>
      <c r="BC25">
        <v>1</v>
      </c>
      <c r="BD25"/>
      <c r="BE25">
        <v>0</v>
      </c>
      <c r="BF25"/>
      <c r="BG25"/>
      <c r="BH25"/>
      <c r="BI25"/>
      <c r="BJ25"/>
      <c r="BK25"/>
      <c r="BL25"/>
      <c r="BM25"/>
      <c r="BN25"/>
    </row>
    <row r="26">
      <c r="A26" t="inlineStr">
        <is>
          <t xml:space="preserve">FTC-190503474</t>
        </is>
      </c>
      <c r="B26" t="inlineStr">
        <is>
          <t xml:space="preserve">Fotocasa</t>
        </is>
      </c>
      <c r="C26" t="inlineStr">
        <is>
          <t xml:space="preserve">190503474</t>
        </is>
      </c>
      <c r="D26" t="inlineStr">
        <is>
          <t xml:space="preserve">https://www.fotocasa.es/es/comprar/vivienda/marbella/aire-acondicionado-parking-jardin-terraza-trastero-ascensor-piscina-amueblado-internet-piscina/190503474/d?from=list&amp;multimedia=image&amp;isGalleryOpen=true&amp;isZoomGalleryOpen=true</t>
        </is>
      </c>
      <c r="E26" t="inlineStr">
        <is>
          <t xml:space="preserve">2026-08-29</t>
        </is>
      </c>
      <c r="F26" t="inlineStr">
        <is>
          <t xml:space="preserve">2026-08-29</t>
        </is>
      </c>
      <c r="G26" t="inlineStr">
        <is>
          <t xml:space="preserve">New</t>
        </is>
      </c>
      <c r="H26" t="inlineStr">
        <is>
          <t xml:space="preserve">Planta baja con piscina en Elviria</t>
        </is>
      </c>
      <c r="I26" t="inlineStr">
        <is>
          <t xml:space="preserve">Sale</t>
        </is>
      </c>
      <c r="J26" t="inlineStr">
        <is>
          <t xml:space="preserve">Vivienda</t>
        </is>
      </c>
      <c r="K26" t="inlineStr">
        <is>
          <t xml:space="preserve">ES</t>
        </is>
      </c>
      <c r="L26"/>
      <c r="M26"/>
      <c r="N26" t="inlineStr">
        <is>
          <t xml:space="preserve">Marbella</t>
        </is>
      </c>
      <c r="O26"/>
      <c r="P26"/>
      <c r="Q26"/>
      <c r="R26"/>
      <c r="S26">
        <v>1250000</v>
      </c>
      <c r="T26"/>
      <c r="U26">
        <f>IFERROR((S26-T26)/T26,"")</f>
      </c>
      <c r="V26">
        <v>3</v>
      </c>
      <c r="W26" t="inlineStr">
        <is>
          <t xml:space="preserve">216.00</t>
        </is>
      </c>
      <c r="X26"/>
      <c r="Y26"/>
      <c r="Z26">
        <f>IFERROR(S26/W26,"")</f>
      </c>
      <c r="AA26">
        <f>IFERROR(INDEX(04_Area_Stats!$C$5:$C$7,MATCH(N26,04_Area_Stats!$A$5:$A$7,0)),"")</f>
      </c>
      <c r="AB26">
        <f>IFERROR((Z26-AA26)/AA26,"")</f>
      </c>
      <c r="AC26">
        <v>3</v>
      </c>
      <c r="AD26">
        <v>3</v>
      </c>
      <c r="AE26"/>
      <c r="AF26"/>
      <c r="AG26"/>
      <c r="AH26"/>
      <c r="AI26" t="inlineStr">
        <is>
          <t xml:space="preserve">Y</t>
        </is>
      </c>
      <c r="AJ26" t="inlineStr">
        <is>
          <t xml:space="preserve">Y</t>
        </is>
      </c>
      <c r="AK26"/>
      <c r="AL26"/>
      <c r="AM26" t="inlineStr">
        <is>
          <t xml:space="preserve">Y</t>
        </is>
      </c>
      <c r="AN26"/>
      <c r="AO26"/>
      <c r="AP26"/>
      <c r="AQ26"/>
      <c r="AR26"/>
      <c r="AS26"/>
      <c r="AT26">
        <f>IFERROR(INDEX(04_Area_Stats!$E$5:$E$7,MATCH(N26,04_Area_Stats!$A$5:$A$7,0)),"")</f>
      </c>
      <c r="AU26">
        <f>IFERROR(ROUND(W26*AT26,0),"")</f>
      </c>
      <c r="AV26">
        <f>IFERROR(AU26*12/S26,"")</f>
      </c>
      <c r="AW26">
        <f>IFERROR(ROUND(100*(03_Assumptions!$B$18*MIN(AV26/03_Assumptions!$B$13,1)+03_Assumptions!$B$19*MIN(MAX(-AB26/0.25,0),1)+03_Assumptions!$B$20*IFERROR(INDEX(03_Assumptions!$B$28:$B$33,MATCH(AG26,03_Assumptions!$A$28:$A$33,0)),0.5)+03_Assumptions!$B$21*MIN(V26/180,1)+03_Assumptions!$B$22*(COUNTIF(AI26:AQ26,"Y")/9)),0),"")</f>
      </c>
      <c r="AX26"/>
      <c r="AY26"/>
      <c r="AZ26"/>
      <c r="BA26" t="inlineStr">
        <is>
          <t xml:space="preserve">https://static.fotocasa.es/images/ads/acc7e516-3576-4537-b2c3-5f32096e728e?rule=original</t>
        </is>
      </c>
      <c r="BB26"/>
      <c r="BC26">
        <v>1</v>
      </c>
      <c r="BD26"/>
      <c r="BE26">
        <v>0</v>
      </c>
      <c r="BF26"/>
      <c r="BG26"/>
      <c r="BH26"/>
      <c r="BI26"/>
      <c r="BJ26"/>
      <c r="BK26"/>
      <c r="BL26"/>
      <c r="BM26"/>
      <c r="BN26"/>
    </row>
    <row r="27">
      <c r="A27" t="inlineStr">
        <is>
          <t xml:space="preserve">FTC-188935370</t>
        </is>
      </c>
      <c r="B27" t="inlineStr">
        <is>
          <t xml:space="preserve">Fotocasa</t>
        </is>
      </c>
      <c r="C27" t="inlineStr">
        <is>
          <t xml:space="preserve">188935370</t>
        </is>
      </c>
      <c r="D27" t="inlineStr">
        <is>
          <t xml:space="preserve">https://www.fotocasa.es/es/comprar/vivienda/marbella/jardin-patio-piscina/188935370/d?from=list&amp;multimedia=image&amp;isGalleryOpen=true&amp;isZoomGalleryOpen=true</t>
        </is>
      </c>
      <c r="E27" t="inlineStr">
        <is>
          <t xml:space="preserve">2026-08-29</t>
        </is>
      </c>
      <c r="F27" t="inlineStr">
        <is>
          <t xml:space="preserve">2026-08-29</t>
        </is>
      </c>
      <c r="G27" t="inlineStr">
        <is>
          <t xml:space="preserve">New</t>
        </is>
      </c>
      <c r="H27" t="inlineStr">
        <is>
          <t xml:space="preserve">Casa adosada con 2 baños en  218 Avenida Benajarafe, Reserva de Marbella</t>
        </is>
      </c>
      <c r="I27" t="inlineStr">
        <is>
          <t xml:space="preserve">Sale</t>
        </is>
      </c>
      <c r="J27" t="inlineStr">
        <is>
          <t xml:space="preserve">Vivienda</t>
        </is>
      </c>
      <c r="K27" t="inlineStr">
        <is>
          <t xml:space="preserve">ES</t>
        </is>
      </c>
      <c r="L27"/>
      <c r="M27"/>
      <c r="N27" t="inlineStr">
        <is>
          <t xml:space="preserve">Marbella</t>
        </is>
      </c>
      <c r="O27"/>
      <c r="P27"/>
      <c r="Q27"/>
      <c r="R27"/>
      <c r="S27">
        <v>329000</v>
      </c>
      <c r="T27"/>
      <c r="U27">
        <f>IFERROR((S27-T27)/T27,"")</f>
      </c>
      <c r="V27">
        <v>3</v>
      </c>
      <c r="W27" t="inlineStr">
        <is>
          <t xml:space="preserve">101.00</t>
        </is>
      </c>
      <c r="X27"/>
      <c r="Y27"/>
      <c r="Z27">
        <f>IFERROR(S27/W27,"")</f>
      </c>
      <c r="AA27">
        <f>IFERROR(INDEX(04_Area_Stats!$C$5:$C$7,MATCH(N27,04_Area_Stats!$A$5:$A$7,0)),"")</f>
      </c>
      <c r="AB27">
        <f>IFERROR((Z27-AA27)/AA27,"")</f>
      </c>
      <c r="AC27">
        <v>2</v>
      </c>
      <c r="AD27">
        <v>2</v>
      </c>
      <c r="AE27"/>
      <c r="AF27"/>
      <c r="AG27"/>
      <c r="AH27"/>
      <c r="AI27"/>
      <c r="AJ27"/>
      <c r="AK27"/>
      <c r="AL27"/>
      <c r="AM27"/>
      <c r="AN27"/>
      <c r="AO27"/>
      <c r="AP27"/>
      <c r="AQ27"/>
      <c r="AR27"/>
      <c r="AS27"/>
      <c r="AT27">
        <f>IFERROR(INDEX(04_Area_Stats!$E$5:$E$7,MATCH(N27,04_Area_Stats!$A$5:$A$7,0)),"")</f>
      </c>
      <c r="AU27">
        <f>IFERROR(ROUND(W27*AT27,0),"")</f>
      </c>
      <c r="AV27">
        <f>IFERROR(AU27*12/S27,"")</f>
      </c>
      <c r="AW27">
        <f>IFERROR(ROUND(100*(03_Assumptions!$B$18*MIN(AV27/03_Assumptions!$B$13,1)+03_Assumptions!$B$19*MIN(MAX(-AB27/0.25,0),1)+03_Assumptions!$B$20*IFERROR(INDEX(03_Assumptions!$B$28:$B$33,MATCH(AG27,03_Assumptions!$A$28:$A$33,0)),0.5)+03_Assumptions!$B$21*MIN(V27/180,1)+03_Assumptions!$B$22*(COUNTIF(AI27:AQ27,"Y")/9)),0),"")</f>
      </c>
      <c r="AX27"/>
      <c r="AY27"/>
      <c r="AZ27"/>
      <c r="BA27" t="inlineStr">
        <is>
          <t xml:space="preserve">https://static.fotocasa.es/images/ads/774e9ab6-2050-4c2c-a6e6-3084b256eca9?rule=original</t>
        </is>
      </c>
      <c r="BB27"/>
      <c r="BC27">
        <v>1</v>
      </c>
      <c r="BD27"/>
      <c r="BE27">
        <v>0</v>
      </c>
      <c r="BF27"/>
      <c r="BG27"/>
      <c r="BH27"/>
      <c r="BI27"/>
      <c r="BJ27"/>
      <c r="BK27"/>
      <c r="BL27"/>
      <c r="BM27"/>
      <c r="BN27"/>
    </row>
    <row r="28">
      <c r="A28" t="inlineStr">
        <is>
          <t xml:space="preserve">FTC-189991583</t>
        </is>
      </c>
      <c r="B28" t="inlineStr">
        <is>
          <t xml:space="preserve">Fotocasa</t>
        </is>
      </c>
      <c r="C28" t="inlineStr">
        <is>
          <t xml:space="preserve">189991583</t>
        </is>
      </c>
      <c r="D28" t="inlineStr">
        <is>
          <t xml:space="preserve">https://www.fotocasa.es/es/comprar/vivienda/marbella/aire-acondicionado-calefaccion-piscina-amueblado-internet/189991583/d?from=list&amp;multimedia=image&amp;isGalleryOpen=true&amp;isZoomGalleryOpen=true</t>
        </is>
      </c>
      <c r="E28" t="inlineStr">
        <is>
          <t xml:space="preserve">2026-08-29</t>
        </is>
      </c>
      <c r="F28" t="inlineStr">
        <is>
          <t xml:space="preserve">2026-08-29</t>
        </is>
      </c>
      <c r="G28" t="inlineStr">
        <is>
          <t xml:space="preserve">New</t>
        </is>
      </c>
      <c r="H28" t="inlineStr">
        <is>
          <t xml:space="preserve">Casa o chalet con piscina en Casco Antiguo</t>
        </is>
      </c>
      <c r="I28" t="inlineStr">
        <is>
          <t xml:space="preserve">Sale</t>
        </is>
      </c>
      <c r="J28" t="inlineStr">
        <is>
          <t xml:space="preserve">Vivienda</t>
        </is>
      </c>
      <c r="K28" t="inlineStr">
        <is>
          <t xml:space="preserve">ES</t>
        </is>
      </c>
      <c r="L28"/>
      <c r="M28"/>
      <c r="N28" t="inlineStr">
        <is>
          <t xml:space="preserve">Marbella</t>
        </is>
      </c>
      <c r="O28"/>
      <c r="P28"/>
      <c r="Q28"/>
      <c r="R28"/>
      <c r="S28">
        <v>4900000</v>
      </c>
      <c r="T28"/>
      <c r="U28">
        <f>IFERROR((S28-T28)/T28,"")</f>
      </c>
      <c r="V28">
        <v>3</v>
      </c>
      <c r="W28" t="inlineStr">
        <is>
          <t xml:space="preserve">1096.00</t>
        </is>
      </c>
      <c r="X28"/>
      <c r="Y28"/>
      <c r="Z28">
        <f>IFERROR(S28/W28,"")</f>
      </c>
      <c r="AA28">
        <f>IFERROR(INDEX(04_Area_Stats!$C$5:$C$7,MATCH(N28,04_Area_Stats!$A$5:$A$7,0)),"")</f>
      </c>
      <c r="AB28">
        <f>IFERROR((Z28-AA28)/AA28,"")</f>
      </c>
      <c r="AC28">
        <v>20</v>
      </c>
      <c r="AD28">
        <v>7</v>
      </c>
      <c r="AE28"/>
      <c r="AF28"/>
      <c r="AG28"/>
      <c r="AH28"/>
      <c r="AI28"/>
      <c r="AJ28"/>
      <c r="AK28"/>
      <c r="AL28"/>
      <c r="AM28"/>
      <c r="AN28"/>
      <c r="AO28"/>
      <c r="AP28" t="inlineStr">
        <is>
          <t xml:space="preserve">Y</t>
        </is>
      </c>
      <c r="AQ28"/>
      <c r="AR28"/>
      <c r="AS28"/>
      <c r="AT28">
        <f>IFERROR(INDEX(04_Area_Stats!$E$5:$E$7,MATCH(N28,04_Area_Stats!$A$5:$A$7,0)),"")</f>
      </c>
      <c r="AU28">
        <f>IFERROR(ROUND(W28*AT28,0),"")</f>
      </c>
      <c r="AV28">
        <f>IFERROR(AU28*12/S28,"")</f>
      </c>
      <c r="AW28">
        <f>IFERROR(ROUND(100*(03_Assumptions!$B$18*MIN(AV28/03_Assumptions!$B$13,1)+03_Assumptions!$B$19*MIN(MAX(-AB28/0.25,0),1)+03_Assumptions!$B$20*IFERROR(INDEX(03_Assumptions!$B$28:$B$33,MATCH(AG28,03_Assumptions!$A$28:$A$33,0)),0.5)+03_Assumptions!$B$21*MIN(V28/180,1)+03_Assumptions!$B$22*(COUNTIF(AI28:AQ28,"Y")/9)),0),"")</f>
      </c>
      <c r="AX28"/>
      <c r="AY28"/>
      <c r="AZ28"/>
      <c r="BA28" t="inlineStr">
        <is>
          <t xml:space="preserve">https://static.fotocasa.es/images/ads/2b8ccdae-d6ba-4e3c-a5f9-275fadc47a6e?rule=original</t>
        </is>
      </c>
      <c r="BB28"/>
      <c r="BC28">
        <v>1</v>
      </c>
      <c r="BD28"/>
      <c r="BE28">
        <v>0</v>
      </c>
      <c r="BF28"/>
      <c r="BG28"/>
      <c r="BH28"/>
      <c r="BI28"/>
      <c r="BJ28"/>
      <c r="BK28"/>
      <c r="BL28"/>
      <c r="BM28"/>
      <c r="BN28"/>
    </row>
    <row r="29">
      <c r="A29" t="inlineStr">
        <is>
          <t xml:space="preserve">FTC-187016801</t>
        </is>
      </c>
      <c r="B29" t="inlineStr">
        <is>
          <t xml:space="preserve">Fotocasa</t>
        </is>
      </c>
      <c r="C29" t="inlineStr">
        <is>
          <t xml:space="preserve">187016801</t>
        </is>
      </c>
      <c r="D29" t="inlineStr">
        <is>
          <t xml:space="preserve">https://www.fotocasa.es/es/comprar/vivienda/marbella/aire-acondicionado-parking-terraza-piscina-amueblado-internet-piscina/187016801/d?from=list&amp;multimedia=image&amp;isGalleryOpen=true&amp;isZoomGalleryOpen=true</t>
        </is>
      </c>
      <c r="E29" t="inlineStr">
        <is>
          <t xml:space="preserve">2026-08-29</t>
        </is>
      </c>
      <c r="F29" t="inlineStr">
        <is>
          <t xml:space="preserve">2026-08-29</t>
        </is>
      </c>
      <c r="G29" t="inlineStr">
        <is>
          <t xml:space="preserve">New</t>
        </is>
      </c>
      <c r="H29" t="inlineStr">
        <is>
          <t xml:space="preserve">Ático con piscina en Elviria</t>
        </is>
      </c>
      <c r="I29" t="inlineStr">
        <is>
          <t xml:space="preserve">Sale</t>
        </is>
      </c>
      <c r="J29" t="inlineStr">
        <is>
          <t xml:space="preserve">Vivienda</t>
        </is>
      </c>
      <c r="K29" t="inlineStr">
        <is>
          <t xml:space="preserve">ES</t>
        </is>
      </c>
      <c r="L29"/>
      <c r="M29"/>
      <c r="N29" t="inlineStr">
        <is>
          <t xml:space="preserve">Marbella</t>
        </is>
      </c>
      <c r="O29"/>
      <c r="P29"/>
      <c r="Q29"/>
      <c r="R29"/>
      <c r="S29">
        <v>850000</v>
      </c>
      <c r="T29"/>
      <c r="U29">
        <f>IFERROR((S29-T29)/T29,"")</f>
      </c>
      <c r="V29">
        <v>3</v>
      </c>
      <c r="W29" t="inlineStr">
        <is>
          <t xml:space="preserve">324.00</t>
        </is>
      </c>
      <c r="X29"/>
      <c r="Y29"/>
      <c r="Z29">
        <f>IFERROR(S29/W29,"")</f>
      </c>
      <c r="AA29">
        <f>IFERROR(INDEX(04_Area_Stats!$C$5:$C$7,MATCH(N29,04_Area_Stats!$A$5:$A$7,0)),"")</f>
      </c>
      <c r="AB29">
        <f>IFERROR((Z29-AA29)/AA29,"")</f>
      </c>
      <c r="AC29">
        <v>3</v>
      </c>
      <c r="AD29">
        <v>3</v>
      </c>
      <c r="AE29"/>
      <c r="AF29"/>
      <c r="AG29"/>
      <c r="AH29"/>
      <c r="AI29"/>
      <c r="AJ29" t="inlineStr">
        <is>
          <t xml:space="preserve">Y</t>
        </is>
      </c>
      <c r="AK29"/>
      <c r="AL29"/>
      <c r="AM29" t="inlineStr">
        <is>
          <t xml:space="preserve">Y</t>
        </is>
      </c>
      <c r="AN29"/>
      <c r="AO29"/>
      <c r="AP29" t="inlineStr">
        <is>
          <t xml:space="preserve">Y</t>
        </is>
      </c>
      <c r="AQ29"/>
      <c r="AR29"/>
      <c r="AS29"/>
      <c r="AT29">
        <f>IFERROR(INDEX(04_Area_Stats!$E$5:$E$7,MATCH(N29,04_Area_Stats!$A$5:$A$7,0)),"")</f>
      </c>
      <c r="AU29">
        <f>IFERROR(ROUND(W29*AT29,0),"")</f>
      </c>
      <c r="AV29">
        <f>IFERROR(AU29*12/S29,"")</f>
      </c>
      <c r="AW29">
        <f>IFERROR(ROUND(100*(03_Assumptions!$B$18*MIN(AV29/03_Assumptions!$B$13,1)+03_Assumptions!$B$19*MIN(MAX(-AB29/0.25,0),1)+03_Assumptions!$B$20*IFERROR(INDEX(03_Assumptions!$B$28:$B$33,MATCH(AG29,03_Assumptions!$A$28:$A$33,0)),0.5)+03_Assumptions!$B$21*MIN(V29/180,1)+03_Assumptions!$B$22*(COUNTIF(AI29:AQ29,"Y")/9)),0),"")</f>
      </c>
      <c r="AX29"/>
      <c r="AY29"/>
      <c r="AZ29"/>
      <c r="BA29" t="inlineStr">
        <is>
          <t xml:space="preserve">https://static.fotocasa.es/images/ads/64fef60d-4d90-4d3e-8c98-712e7db69774?rule=original</t>
        </is>
      </c>
      <c r="BB29"/>
      <c r="BC29">
        <v>1</v>
      </c>
      <c r="BD29"/>
      <c r="BE29">
        <v>0</v>
      </c>
      <c r="BF29"/>
      <c r="BG29"/>
      <c r="BH29"/>
      <c r="BI29"/>
      <c r="BJ29"/>
      <c r="BK29"/>
      <c r="BL29"/>
      <c r="BM29"/>
      <c r="BN29"/>
    </row>
    <row r="30">
      <c r="A30" t="inlineStr">
        <is>
          <t xml:space="preserve">FTC-190267590</t>
        </is>
      </c>
      <c r="B30" t="inlineStr">
        <is>
          <t xml:space="preserve">Fotocasa</t>
        </is>
      </c>
      <c r="C30" t="inlineStr">
        <is>
          <t xml:space="preserve">190267590</t>
        </is>
      </c>
      <c r="D30" t="inlineStr">
        <is>
          <t xml:space="preserve">https://www.fotocasa.es/es/comprar/vivienda/marbella/aire-acondicionado-jardin-zona-comunitaria-piscina-no-amueblado/190267590/d?from=list&amp;multimedia=image&amp;isGalleryOpen=true&amp;isZoomGalleryOpen=true</t>
        </is>
      </c>
      <c r="E30" t="inlineStr">
        <is>
          <t xml:space="preserve">2026-08-29</t>
        </is>
      </c>
      <c r="F30" t="inlineStr">
        <is>
          <t xml:space="preserve">2026-08-29</t>
        </is>
      </c>
      <c r="G30" t="inlineStr">
        <is>
          <t xml:space="preserve">New</t>
        </is>
      </c>
      <c r="H30" t="inlineStr">
        <is>
          <t xml:space="preserve">Casa adosada con balcón en Calle Río Volga, Rodeo Alto - Guadaiza - La Campana</t>
        </is>
      </c>
      <c r="I30" t="inlineStr">
        <is>
          <t xml:space="preserve">Sale</t>
        </is>
      </c>
      <c r="J30" t="inlineStr">
        <is>
          <t xml:space="preserve">Vivienda</t>
        </is>
      </c>
      <c r="K30" t="inlineStr">
        <is>
          <t xml:space="preserve">ES</t>
        </is>
      </c>
      <c r="L30"/>
      <c r="M30"/>
      <c r="N30" t="inlineStr">
        <is>
          <t xml:space="preserve">Marbella</t>
        </is>
      </c>
      <c r="O30"/>
      <c r="P30"/>
      <c r="Q30"/>
      <c r="R30"/>
      <c r="S30">
        <v>475000</v>
      </c>
      <c r="T30"/>
      <c r="U30">
        <f>IFERROR((S30-T30)/T30,"")</f>
      </c>
      <c r="V30">
        <v>3</v>
      </c>
      <c r="W30" t="inlineStr">
        <is>
          <t xml:space="preserve">130.00</t>
        </is>
      </c>
      <c r="X30"/>
      <c r="Y30"/>
      <c r="Z30">
        <f>IFERROR(S30/W30,"")</f>
      </c>
      <c r="AA30">
        <f>IFERROR(INDEX(04_Area_Stats!$C$5:$C$7,MATCH(N30,04_Area_Stats!$A$5:$A$7,0)),"")</f>
      </c>
      <c r="AB30">
        <f>IFERROR((Z30-AA30)/AA30,"")</f>
      </c>
      <c r="AC30">
        <v>3</v>
      </c>
      <c r="AD30">
        <v>3</v>
      </c>
      <c r="AE30"/>
      <c r="AF30"/>
      <c r="AG30"/>
      <c r="AH30"/>
      <c r="AI30"/>
      <c r="AJ30"/>
      <c r="AK30"/>
      <c r="AL30"/>
      <c r="AM30"/>
      <c r="AN30"/>
      <c r="AO30"/>
      <c r="AP30" t="inlineStr">
        <is>
          <t xml:space="preserve">Y</t>
        </is>
      </c>
      <c r="AQ30"/>
      <c r="AR30"/>
      <c r="AS30"/>
      <c r="AT30">
        <f>IFERROR(INDEX(04_Area_Stats!$E$5:$E$7,MATCH(N30,04_Area_Stats!$A$5:$A$7,0)),"")</f>
      </c>
      <c r="AU30">
        <f>IFERROR(ROUND(W30*AT30,0),"")</f>
      </c>
      <c r="AV30">
        <f>IFERROR(AU30*12/S30,"")</f>
      </c>
      <c r="AW30">
        <f>IFERROR(ROUND(100*(03_Assumptions!$B$18*MIN(AV30/03_Assumptions!$B$13,1)+03_Assumptions!$B$19*MIN(MAX(-AB30/0.25,0),1)+03_Assumptions!$B$20*IFERROR(INDEX(03_Assumptions!$B$28:$B$33,MATCH(AG30,03_Assumptions!$A$28:$A$33,0)),0.5)+03_Assumptions!$B$21*MIN(V30/180,1)+03_Assumptions!$B$22*(COUNTIF(AI30:AQ30,"Y")/9)),0),"")</f>
      </c>
      <c r="AX30"/>
      <c r="AY30"/>
      <c r="AZ30"/>
      <c r="BA30" t="inlineStr">
        <is>
          <t xml:space="preserve">https://static.fotocasa.es/images/ads/0cbb0c6f-a0d6-4f64-8f90-04f97cc3f2e6?rule=original</t>
        </is>
      </c>
      <c r="BB30"/>
      <c r="BC30">
        <v>1</v>
      </c>
      <c r="BD30"/>
      <c r="BE30">
        <v>0</v>
      </c>
      <c r="BF30"/>
      <c r="BG30"/>
      <c r="BH30"/>
      <c r="BI30"/>
      <c r="BJ30"/>
      <c r="BK30"/>
      <c r="BL30"/>
      <c r="BM30"/>
      <c r="BN30"/>
    </row>
    <row r="31">
      <c r="A31" t="inlineStr">
        <is>
          <t xml:space="preserve">FTC-190513020</t>
        </is>
      </c>
      <c r="B31" t="inlineStr">
        <is>
          <t xml:space="preserve">Fotocasa</t>
        </is>
      </c>
      <c r="C31" t="inlineStr">
        <is>
          <t xml:space="preserve">190513020</t>
        </is>
      </c>
      <c r="D31" t="inlineStr">
        <is>
          <t xml:space="preserve">https://www.fotocasa.es/es/comprar/vivienda/marbella/aire-acondicionado-parking-terraza-trastero-ascensor-piscina-amueblado-internet/190513020/d?from=list&amp;multimedia=image&amp;isGalleryOpen=true&amp;isZoomGalleryOpen=true</t>
        </is>
      </c>
      <c r="E31" t="inlineStr">
        <is>
          <t xml:space="preserve">2026-08-29</t>
        </is>
      </c>
      <c r="F31" t="inlineStr">
        <is>
          <t xml:space="preserve">2026-08-29</t>
        </is>
      </c>
      <c r="G31" t="inlineStr">
        <is>
          <t xml:space="preserve">New</t>
        </is>
      </c>
      <c r="H31" t="inlineStr">
        <is>
          <t xml:space="preserve">Ático con piscina en Elviria</t>
        </is>
      </c>
      <c r="I31" t="inlineStr">
        <is>
          <t xml:space="preserve">Sale</t>
        </is>
      </c>
      <c r="J31" t="inlineStr">
        <is>
          <t xml:space="preserve">Vivienda</t>
        </is>
      </c>
      <c r="K31" t="inlineStr">
        <is>
          <t xml:space="preserve">ES</t>
        </is>
      </c>
      <c r="L31"/>
      <c r="M31"/>
      <c r="N31" t="inlineStr">
        <is>
          <t xml:space="preserve">Marbella</t>
        </is>
      </c>
      <c r="O31"/>
      <c r="P31"/>
      <c r="Q31"/>
      <c r="R31"/>
      <c r="S31">
        <v>1200000</v>
      </c>
      <c r="T31"/>
      <c r="U31">
        <f>IFERROR((S31-T31)/T31,"")</f>
      </c>
      <c r="V31">
        <v>3</v>
      </c>
      <c r="W31" t="inlineStr">
        <is>
          <t xml:space="preserve">267.00</t>
        </is>
      </c>
      <c r="X31"/>
      <c r="Y31"/>
      <c r="Z31">
        <f>IFERROR(S31/W31,"")</f>
      </c>
      <c r="AA31">
        <f>IFERROR(INDEX(04_Area_Stats!$C$5:$C$7,MATCH(N31,04_Area_Stats!$A$5:$A$7,0)),"")</f>
      </c>
      <c r="AB31">
        <f>IFERROR((Z31-AA31)/AA31,"")</f>
      </c>
      <c r="AC31">
        <v>2</v>
      </c>
      <c r="AD31">
        <v>2</v>
      </c>
      <c r="AE31"/>
      <c r="AF31"/>
      <c r="AG31"/>
      <c r="AH31"/>
      <c r="AI31" t="inlineStr">
        <is>
          <t xml:space="preserve">Y</t>
        </is>
      </c>
      <c r="AJ31" t="inlineStr">
        <is>
          <t xml:space="preserve">Y</t>
        </is>
      </c>
      <c r="AK31"/>
      <c r="AL31"/>
      <c r="AM31" t="inlineStr">
        <is>
          <t xml:space="preserve">Y</t>
        </is>
      </c>
      <c r="AN31"/>
      <c r="AO31"/>
      <c r="AP31"/>
      <c r="AQ31"/>
      <c r="AR31"/>
      <c r="AS31"/>
      <c r="AT31">
        <f>IFERROR(INDEX(04_Area_Stats!$E$5:$E$7,MATCH(N31,04_Area_Stats!$A$5:$A$7,0)),"")</f>
      </c>
      <c r="AU31">
        <f>IFERROR(ROUND(W31*AT31,0),"")</f>
      </c>
      <c r="AV31">
        <f>IFERROR(AU31*12/S31,"")</f>
      </c>
      <c r="AW31">
        <f>IFERROR(ROUND(100*(03_Assumptions!$B$18*MIN(AV31/03_Assumptions!$B$13,1)+03_Assumptions!$B$19*MIN(MAX(-AB31/0.25,0),1)+03_Assumptions!$B$20*IFERROR(INDEX(03_Assumptions!$B$28:$B$33,MATCH(AG31,03_Assumptions!$A$28:$A$33,0)),0.5)+03_Assumptions!$B$21*MIN(V31/180,1)+03_Assumptions!$B$22*(COUNTIF(AI31:AQ31,"Y")/9)),0),"")</f>
      </c>
      <c r="AX31"/>
      <c r="AY31"/>
      <c r="AZ31"/>
      <c r="BA31" t="inlineStr">
        <is>
          <t xml:space="preserve">https://static.fotocasa.es/images/ads/cb267b7e-1f48-4989-9b5a-b0fb61aa9ae0?rule=original</t>
        </is>
      </c>
      <c r="BB31"/>
      <c r="BC31">
        <v>1</v>
      </c>
      <c r="BD31"/>
      <c r="BE31">
        <v>0</v>
      </c>
      <c r="BF31"/>
      <c r="BG31"/>
      <c r="BH31"/>
      <c r="BI31"/>
      <c r="BJ31"/>
      <c r="BK31"/>
      <c r="BL31"/>
      <c r="BM31"/>
      <c r="BN31"/>
    </row>
    <row r="32">
      <c r="A32" t="inlineStr">
        <is>
          <t xml:space="preserve">FTC-162389969</t>
        </is>
      </c>
      <c r="B32" t="inlineStr">
        <is>
          <t xml:space="preserve">Fotocasa</t>
        </is>
      </c>
      <c r="C32" t="inlineStr">
        <is>
          <t xml:space="preserve">162389969</t>
        </is>
      </c>
      <c r="D32" t="inlineStr">
        <is>
          <t xml:space="preserve">https://www.fotocasa.es/es/comprar/vivienda/marbella/aire-acondicionado-calefaccion-parking-jardin-terraza-trastero-patio-piscina/162389969/d?from=list&amp;multimedia=image&amp;isGalleryOpen=true&amp;isZoomGalleryOpen=true</t>
        </is>
      </c>
      <c r="E32" t="inlineStr">
        <is>
          <t xml:space="preserve">2026-08-29</t>
        </is>
      </c>
      <c r="F32" t="inlineStr">
        <is>
          <t xml:space="preserve">2026-08-29</t>
        </is>
      </c>
      <c r="G32" t="inlineStr">
        <is>
          <t xml:space="preserve">New</t>
        </is>
      </c>
      <c r="H32" t="inlineStr">
        <is>
          <t xml:space="preserve">Casa o chalet con piscina en Valdeolletas - Las Cancelas - Xarblanca</t>
        </is>
      </c>
      <c r="I32" t="inlineStr">
        <is>
          <t xml:space="preserve">Sale</t>
        </is>
      </c>
      <c r="J32" t="inlineStr">
        <is>
          <t xml:space="preserve">Vivienda</t>
        </is>
      </c>
      <c r="K32" t="inlineStr">
        <is>
          <t xml:space="preserve">ES</t>
        </is>
      </c>
      <c r="L32"/>
      <c r="M32"/>
      <c r="N32" t="inlineStr">
        <is>
          <t xml:space="preserve">Marbella</t>
        </is>
      </c>
      <c r="O32"/>
      <c r="P32"/>
      <c r="Q32"/>
      <c r="R32"/>
      <c r="S32">
        <v>1950000</v>
      </c>
      <c r="T32"/>
      <c r="U32">
        <f>IFERROR((S32-T32)/T32,"")</f>
      </c>
      <c r="V32">
        <v>3</v>
      </c>
      <c r="W32" t="inlineStr">
        <is>
          <t xml:space="preserve">480.00</t>
        </is>
      </c>
      <c r="X32"/>
      <c r="Y32"/>
      <c r="Z32">
        <f>IFERROR(S32/W32,"")</f>
      </c>
      <c r="AA32">
        <f>IFERROR(INDEX(04_Area_Stats!$C$5:$C$7,MATCH(N32,04_Area_Stats!$A$5:$A$7,0)),"")</f>
      </c>
      <c r="AB32">
        <f>IFERROR((Z32-AA32)/AA32,"")</f>
      </c>
      <c r="AC32">
        <v>5</v>
      </c>
      <c r="AD32">
        <v>4</v>
      </c>
      <c r="AE32"/>
      <c r="AF32"/>
      <c r="AG32"/>
      <c r="AH32"/>
      <c r="AI32"/>
      <c r="AJ32" t="inlineStr">
        <is>
          <t xml:space="preserve">Y</t>
        </is>
      </c>
      <c r="AK32"/>
      <c r="AL32"/>
      <c r="AM32" t="inlineStr">
        <is>
          <t xml:space="preserve">Y</t>
        </is>
      </c>
      <c r="AN32"/>
      <c r="AO32"/>
      <c r="AP32"/>
      <c r="AQ32"/>
      <c r="AR32"/>
      <c r="AS32"/>
      <c r="AT32">
        <f>IFERROR(INDEX(04_Area_Stats!$E$5:$E$7,MATCH(N32,04_Area_Stats!$A$5:$A$7,0)),"")</f>
      </c>
      <c r="AU32">
        <f>IFERROR(ROUND(W32*AT32,0),"")</f>
      </c>
      <c r="AV32">
        <f>IFERROR(AU32*12/S32,"")</f>
      </c>
      <c r="AW32">
        <f>IFERROR(ROUND(100*(03_Assumptions!$B$18*MIN(AV32/03_Assumptions!$B$13,1)+03_Assumptions!$B$19*MIN(MAX(-AB32/0.25,0),1)+03_Assumptions!$B$20*IFERROR(INDEX(03_Assumptions!$B$28:$B$33,MATCH(AG32,03_Assumptions!$A$28:$A$33,0)),0.5)+03_Assumptions!$B$21*MIN(V32/180,1)+03_Assumptions!$B$22*(COUNTIF(AI32:AQ32,"Y")/9)),0),"")</f>
      </c>
      <c r="AX32"/>
      <c r="AY32"/>
      <c r="AZ32"/>
      <c r="BA32" t="inlineStr">
        <is>
          <t xml:space="preserve">https://static.fotocasa.es/images/ads/3ff2226b-9e0e-421c-b3dd-3f8948f48d7f?rule=original</t>
        </is>
      </c>
      <c r="BB32"/>
      <c r="BC32">
        <v>1</v>
      </c>
      <c r="BD32"/>
      <c r="BE32">
        <v>0</v>
      </c>
      <c r="BF32"/>
      <c r="BG32"/>
      <c r="BH32"/>
      <c r="BI32"/>
      <c r="BJ32"/>
      <c r="BK32"/>
      <c r="BL32"/>
      <c r="BM32"/>
      <c r="BN32"/>
    </row>
    <row r="33">
      <c r="A33" t="inlineStr">
        <is>
          <t xml:space="preserve">FTC-190150605</t>
        </is>
      </c>
      <c r="B33" t="inlineStr">
        <is>
          <t xml:space="preserve">Fotocasa</t>
        </is>
      </c>
      <c r="C33" t="inlineStr">
        <is>
          <t xml:space="preserve">190150605</t>
        </is>
      </c>
      <c r="D33" t="inlineStr">
        <is>
          <t xml:space="preserve">https://www.fotocasa.es/es/comprar/vivienda/marbella/aire-acondicionado-calefaccion-parking-jardin-terraza-trastero-piscina-amueblado/190150605/d?from=list&amp;multimedia=image&amp;isGalleryOpen=true&amp;isZoomGalleryOpen=true</t>
        </is>
      </c>
      <c r="E33" t="inlineStr">
        <is>
          <t xml:space="preserve">2026-08-29</t>
        </is>
      </c>
      <c r="F33" t="inlineStr">
        <is>
          <t xml:space="preserve">2026-08-29</t>
        </is>
      </c>
      <c r="G33" t="inlineStr">
        <is>
          <t xml:space="preserve">New</t>
        </is>
      </c>
      <c r="H33" t="inlineStr">
        <is>
          <t xml:space="preserve">Casa o chalet con piscina en Marbesa</t>
        </is>
      </c>
      <c r="I33" t="inlineStr">
        <is>
          <t xml:space="preserve">Sale</t>
        </is>
      </c>
      <c r="J33" t="inlineStr">
        <is>
          <t xml:space="preserve">Vivienda</t>
        </is>
      </c>
      <c r="K33" t="inlineStr">
        <is>
          <t xml:space="preserve">ES</t>
        </is>
      </c>
      <c r="L33"/>
      <c r="M33"/>
      <c r="N33" t="inlineStr">
        <is>
          <t xml:space="preserve">Marbella</t>
        </is>
      </c>
      <c r="O33"/>
      <c r="P33"/>
      <c r="Q33"/>
      <c r="R33"/>
      <c r="S33">
        <v>3490000</v>
      </c>
      <c r="T33"/>
      <c r="U33">
        <f>IFERROR((S33-T33)/T33,"")</f>
      </c>
      <c r="V33">
        <v>3</v>
      </c>
      <c r="W33" t="inlineStr">
        <is>
          <t xml:space="preserve">630.00</t>
        </is>
      </c>
      <c r="X33"/>
      <c r="Y33"/>
      <c r="Z33">
        <f>IFERROR(S33/W33,"")</f>
      </c>
      <c r="AA33">
        <f>IFERROR(INDEX(04_Area_Stats!$C$5:$C$7,MATCH(N33,04_Area_Stats!$A$5:$A$7,0)),"")</f>
      </c>
      <c r="AB33">
        <f>IFERROR((Z33-AA33)/AA33,"")</f>
      </c>
      <c r="AC33">
        <v>6</v>
      </c>
      <c r="AD33">
        <v>6</v>
      </c>
      <c r="AE33"/>
      <c r="AF33"/>
      <c r="AG33"/>
      <c r="AH33"/>
      <c r="AI33"/>
      <c r="AJ33" t="inlineStr">
        <is>
          <t xml:space="preserve">Y</t>
        </is>
      </c>
      <c r="AK33"/>
      <c r="AL33"/>
      <c r="AM33" t="inlineStr">
        <is>
          <t xml:space="preserve">Y</t>
        </is>
      </c>
      <c r="AN33"/>
      <c r="AO33"/>
      <c r="AP33"/>
      <c r="AQ33"/>
      <c r="AR33"/>
      <c r="AS33"/>
      <c r="AT33">
        <f>IFERROR(INDEX(04_Area_Stats!$E$5:$E$7,MATCH(N33,04_Area_Stats!$A$5:$A$7,0)),"")</f>
      </c>
      <c r="AU33">
        <f>IFERROR(ROUND(W33*AT33,0),"")</f>
      </c>
      <c r="AV33">
        <f>IFERROR(AU33*12/S33,"")</f>
      </c>
      <c r="AW33">
        <f>IFERROR(ROUND(100*(03_Assumptions!$B$18*MIN(AV33/03_Assumptions!$B$13,1)+03_Assumptions!$B$19*MIN(MAX(-AB33/0.25,0),1)+03_Assumptions!$B$20*IFERROR(INDEX(03_Assumptions!$B$28:$B$33,MATCH(AG33,03_Assumptions!$A$28:$A$33,0)),0.5)+03_Assumptions!$B$21*MIN(V33/180,1)+03_Assumptions!$B$22*(COUNTIF(AI33:AQ33,"Y")/9)),0),"")</f>
      </c>
      <c r="AX33"/>
      <c r="AY33"/>
      <c r="AZ33"/>
      <c r="BA33" t="inlineStr">
        <is>
          <t xml:space="preserve">https://static.fotocasa.es/images/ads/d2fa1302-1ba3-4a64-b2f5-6e0156095c6b?rule=original</t>
        </is>
      </c>
      <c r="BB33"/>
      <c r="BC33">
        <v>1</v>
      </c>
      <c r="BD33"/>
      <c r="BE33">
        <v>0</v>
      </c>
      <c r="BF33"/>
      <c r="BG33"/>
      <c r="BH33"/>
      <c r="BI33"/>
      <c r="BJ33"/>
      <c r="BK33"/>
      <c r="BL33"/>
      <c r="BM33"/>
      <c r="BN33"/>
    </row>
    <row r="34">
      <c r="A34" t="inlineStr">
        <is>
          <t xml:space="preserve">FTC-190512311</t>
        </is>
      </c>
      <c r="B34" t="inlineStr">
        <is>
          <t xml:space="preserve">Fotocasa</t>
        </is>
      </c>
      <c r="C34" t="inlineStr">
        <is>
          <t xml:space="preserve">190512311</t>
        </is>
      </c>
      <c r="D34" t="inlineStr">
        <is>
          <t xml:space="preserve">https://www.fotocasa.es/es/comprar/vivienda/marbella/aire-acondicionado-parking-terraza-trastero-ascensor-piscina-amueblado-internet/190512311/d?from=list&amp;multimedia=image&amp;isGalleryOpen=true&amp;isZoomGalleryOpen=true</t>
        </is>
      </c>
      <c r="E34" t="inlineStr">
        <is>
          <t xml:space="preserve">2026-08-29</t>
        </is>
      </c>
      <c r="F34" t="inlineStr">
        <is>
          <t xml:space="preserve">2026-08-29</t>
        </is>
      </c>
      <c r="G34" t="inlineStr">
        <is>
          <t xml:space="preserve">New</t>
        </is>
      </c>
      <c r="H34" t="inlineStr">
        <is>
          <t xml:space="preserve">Ático con piscina en Elviria</t>
        </is>
      </c>
      <c r="I34" t="inlineStr">
        <is>
          <t xml:space="preserve">Sale</t>
        </is>
      </c>
      <c r="J34" t="inlineStr">
        <is>
          <t xml:space="preserve">Vivienda</t>
        </is>
      </c>
      <c r="K34" t="inlineStr">
        <is>
          <t xml:space="preserve">ES</t>
        </is>
      </c>
      <c r="L34"/>
      <c r="M34"/>
      <c r="N34" t="inlineStr">
        <is>
          <t xml:space="preserve">Marbella</t>
        </is>
      </c>
      <c r="O34"/>
      <c r="P34"/>
      <c r="Q34"/>
      <c r="R34"/>
      <c r="S34">
        <v>1200000</v>
      </c>
      <c r="T34"/>
      <c r="U34">
        <f>IFERROR((S34-T34)/T34,"")</f>
      </c>
      <c r="V34">
        <v>3</v>
      </c>
      <c r="W34" t="inlineStr">
        <is>
          <t xml:space="preserve">267.00</t>
        </is>
      </c>
      <c r="X34"/>
      <c r="Y34"/>
      <c r="Z34">
        <f>IFERROR(S34/W34,"")</f>
      </c>
      <c r="AA34">
        <f>IFERROR(INDEX(04_Area_Stats!$C$5:$C$7,MATCH(N34,04_Area_Stats!$A$5:$A$7,0)),"")</f>
      </c>
      <c r="AB34">
        <f>IFERROR((Z34-AA34)/AA34,"")</f>
      </c>
      <c r="AC34">
        <v>2</v>
      </c>
      <c r="AD34">
        <v>2</v>
      </c>
      <c r="AE34"/>
      <c r="AF34"/>
      <c r="AG34"/>
      <c r="AH34"/>
      <c r="AI34" t="inlineStr">
        <is>
          <t xml:space="preserve">Y</t>
        </is>
      </c>
      <c r="AJ34" t="inlineStr">
        <is>
          <t xml:space="preserve">Y</t>
        </is>
      </c>
      <c r="AK34"/>
      <c r="AL34"/>
      <c r="AM34" t="inlineStr">
        <is>
          <t xml:space="preserve">Y</t>
        </is>
      </c>
      <c r="AN34"/>
      <c r="AO34"/>
      <c r="AP34"/>
      <c r="AQ34"/>
      <c r="AR34"/>
      <c r="AS34"/>
      <c r="AT34">
        <f>IFERROR(INDEX(04_Area_Stats!$E$5:$E$7,MATCH(N34,04_Area_Stats!$A$5:$A$7,0)),"")</f>
      </c>
      <c r="AU34">
        <f>IFERROR(ROUND(W34*AT34,0),"")</f>
      </c>
      <c r="AV34">
        <f>IFERROR(AU34*12/S34,"")</f>
      </c>
      <c r="AW34">
        <f>IFERROR(ROUND(100*(03_Assumptions!$B$18*MIN(AV34/03_Assumptions!$B$13,1)+03_Assumptions!$B$19*MIN(MAX(-AB34/0.25,0),1)+03_Assumptions!$B$20*IFERROR(INDEX(03_Assumptions!$B$28:$B$33,MATCH(AG34,03_Assumptions!$A$28:$A$33,0)),0.5)+03_Assumptions!$B$21*MIN(V34/180,1)+03_Assumptions!$B$22*(COUNTIF(AI34:AQ34,"Y")/9)),0),"")</f>
      </c>
      <c r="AX34"/>
      <c r="AY34"/>
      <c r="AZ34"/>
      <c r="BA34" t="inlineStr">
        <is>
          <t xml:space="preserve">https://static.fotocasa.es/images/ads/c05939b3-ba6b-444c-b072-212e710b2ede?rule=original</t>
        </is>
      </c>
      <c r="BB34"/>
      <c r="BC34">
        <v>1</v>
      </c>
      <c r="BD34"/>
      <c r="BE34">
        <v>0</v>
      </c>
      <c r="BF34"/>
      <c r="BG34"/>
      <c r="BH34"/>
      <c r="BI34"/>
      <c r="BJ34"/>
      <c r="BK34"/>
      <c r="BL34"/>
      <c r="BM34"/>
      <c r="BN34"/>
    </row>
    <row r="35">
      <c r="A35" t="inlineStr">
        <is>
          <t xml:space="preserve">FTC-184230238</t>
        </is>
      </c>
      <c r="B35" t="inlineStr">
        <is>
          <t xml:space="preserve">Fotocasa</t>
        </is>
      </c>
      <c r="C35" t="inlineStr">
        <is>
          <t xml:space="preserve">184230238</t>
        </is>
      </c>
      <c r="D35" t="inlineStr">
        <is>
          <t xml:space="preserve">https://www.fotocasa.es/es/comprar/vivienda/marbella/aire-acondicionado-parking-piscina-amueblado-piscina/184230238/d?from=list&amp;multimedia=image&amp;isGalleryOpen=true&amp;isZoomGalleryOpen=true</t>
        </is>
      </c>
      <c r="E35" t="inlineStr">
        <is>
          <t xml:space="preserve">2026-08-29</t>
        </is>
      </c>
      <c r="F35" t="inlineStr">
        <is>
          <t xml:space="preserve">2026-08-29</t>
        </is>
      </c>
      <c r="G35" t="inlineStr">
        <is>
          <t xml:space="preserve">New</t>
        </is>
      </c>
      <c r="H35" t="inlineStr">
        <is>
          <t xml:space="preserve">Apartamento con piscina en Casco Antiguo</t>
        </is>
      </c>
      <c r="I35" t="inlineStr">
        <is>
          <t xml:space="preserve">Sale</t>
        </is>
      </c>
      <c r="J35" t="inlineStr">
        <is>
          <t xml:space="preserve">Vivienda</t>
        </is>
      </c>
      <c r="K35" t="inlineStr">
        <is>
          <t xml:space="preserve">ES</t>
        </is>
      </c>
      <c r="L35"/>
      <c r="M35"/>
      <c r="N35" t="inlineStr">
        <is>
          <t xml:space="preserve">Marbella</t>
        </is>
      </c>
      <c r="O35"/>
      <c r="P35"/>
      <c r="Q35"/>
      <c r="R35"/>
      <c r="S35">
        <v>276000</v>
      </c>
      <c r="T35"/>
      <c r="U35">
        <f>IFERROR((S35-T35)/T35,"")</f>
      </c>
      <c r="V35">
        <v>3</v>
      </c>
      <c r="W35" t="inlineStr">
        <is>
          <t xml:space="preserve">136.00</t>
        </is>
      </c>
      <c r="X35"/>
      <c r="Y35"/>
      <c r="Z35">
        <f>IFERROR(S35/W35,"")</f>
      </c>
      <c r="AA35">
        <f>IFERROR(INDEX(04_Area_Stats!$C$5:$C$7,MATCH(N35,04_Area_Stats!$A$5:$A$7,0)),"")</f>
      </c>
      <c r="AB35">
        <f>IFERROR((Z35-AA35)/AA35,"")</f>
      </c>
      <c r="AC35">
        <v>3</v>
      </c>
      <c r="AD35">
        <v>2</v>
      </c>
      <c r="AE35"/>
      <c r="AF35"/>
      <c r="AG35"/>
      <c r="AH35"/>
      <c r="AI35"/>
      <c r="AJ35"/>
      <c r="AK35"/>
      <c r="AL35"/>
      <c r="AM35" t="inlineStr">
        <is>
          <t xml:space="preserve">Y</t>
        </is>
      </c>
      <c r="AN35"/>
      <c r="AO35"/>
      <c r="AP35" t="inlineStr">
        <is>
          <t xml:space="preserve">Y</t>
        </is>
      </c>
      <c r="AQ35"/>
      <c r="AR35"/>
      <c r="AS35"/>
      <c r="AT35">
        <f>IFERROR(INDEX(04_Area_Stats!$E$5:$E$7,MATCH(N35,04_Area_Stats!$A$5:$A$7,0)),"")</f>
      </c>
      <c r="AU35">
        <f>IFERROR(ROUND(W35*AT35,0),"")</f>
      </c>
      <c r="AV35">
        <f>IFERROR(AU35*12/S35,"")</f>
      </c>
      <c r="AW35">
        <f>IFERROR(ROUND(100*(03_Assumptions!$B$18*MIN(AV35/03_Assumptions!$B$13,1)+03_Assumptions!$B$19*MIN(MAX(-AB35/0.25,0),1)+03_Assumptions!$B$20*IFERROR(INDEX(03_Assumptions!$B$28:$B$33,MATCH(AG35,03_Assumptions!$A$28:$A$33,0)),0.5)+03_Assumptions!$B$21*MIN(V35/180,1)+03_Assumptions!$B$22*(COUNTIF(AI35:AQ35,"Y")/9)),0),"")</f>
      </c>
      <c r="AX35"/>
      <c r="AY35"/>
      <c r="AZ35"/>
      <c r="BA35" t="inlineStr">
        <is>
          <t xml:space="preserve">https://static.fotocasa.es/images/ads/9c45bb88-d884-4f68-a063-930eeb931042?rule=original</t>
        </is>
      </c>
      <c r="BB35"/>
      <c r="BC35">
        <v>1</v>
      </c>
      <c r="BD35"/>
      <c r="BE35">
        <v>0</v>
      </c>
      <c r="BF35"/>
      <c r="BG35"/>
      <c r="BH35"/>
      <c r="BI35"/>
      <c r="BJ35"/>
      <c r="BK35"/>
      <c r="BL35"/>
      <c r="BM35"/>
      <c r="BN35"/>
    </row>
    <row r="36">
      <c r="A36" t="inlineStr">
        <is>
          <t xml:space="preserve">FTC-187016788</t>
        </is>
      </c>
      <c r="B36" t="inlineStr">
        <is>
          <t xml:space="preserve">Fotocasa</t>
        </is>
      </c>
      <c r="C36" t="inlineStr">
        <is>
          <t xml:space="preserve">187016788</t>
        </is>
      </c>
      <c r="D36" t="inlineStr">
        <is>
          <t xml:space="preserve">https://www.fotocasa.es/es/comprar/vivienda/marbella/aire-acondicionado-parking-jardin-terraza-piscina-internet-piscina/187016788/d?from=list&amp;multimedia=image&amp;isGalleryOpen=true&amp;isZoomGalleryOpen=true</t>
        </is>
      </c>
      <c r="E36" t="inlineStr">
        <is>
          <t xml:space="preserve">2026-08-29</t>
        </is>
      </c>
      <c r="F36" t="inlineStr">
        <is>
          <t xml:space="preserve">2026-08-29</t>
        </is>
      </c>
      <c r="G36" t="inlineStr">
        <is>
          <t xml:space="preserve">New</t>
        </is>
      </c>
      <c r="H36" t="inlineStr">
        <is>
          <t xml:space="preserve">Planta baja con piscina en Elviria</t>
        </is>
      </c>
      <c r="I36" t="inlineStr">
        <is>
          <t xml:space="preserve">Sale</t>
        </is>
      </c>
      <c r="J36" t="inlineStr">
        <is>
          <t xml:space="preserve">Vivienda</t>
        </is>
      </c>
      <c r="K36" t="inlineStr">
        <is>
          <t xml:space="preserve">ES</t>
        </is>
      </c>
      <c r="L36"/>
      <c r="M36"/>
      <c r="N36" t="inlineStr">
        <is>
          <t xml:space="preserve">Marbella</t>
        </is>
      </c>
      <c r="O36"/>
      <c r="P36"/>
      <c r="Q36"/>
      <c r="R36"/>
      <c r="S36">
        <v>970000</v>
      </c>
      <c r="T36"/>
      <c r="U36">
        <f>IFERROR((S36-T36)/T36,"")</f>
      </c>
      <c r="V36">
        <v>3</v>
      </c>
      <c r="W36" t="inlineStr">
        <is>
          <t xml:space="preserve">216.00</t>
        </is>
      </c>
      <c r="X36"/>
      <c r="Y36"/>
      <c r="Z36">
        <f>IFERROR(S36/W36,"")</f>
      </c>
      <c r="AA36">
        <f>IFERROR(INDEX(04_Area_Stats!$C$5:$C$7,MATCH(N36,04_Area_Stats!$A$5:$A$7,0)),"")</f>
      </c>
      <c r="AB36">
        <f>IFERROR((Z36-AA36)/AA36,"")</f>
      </c>
      <c r="AC36">
        <v>3</v>
      </c>
      <c r="AD36">
        <v>3</v>
      </c>
      <c r="AE36"/>
      <c r="AF36"/>
      <c r="AG36"/>
      <c r="AH36"/>
      <c r="AI36"/>
      <c r="AJ36" t="inlineStr">
        <is>
          <t xml:space="preserve">Y</t>
        </is>
      </c>
      <c r="AK36"/>
      <c r="AL36"/>
      <c r="AM36" t="inlineStr">
        <is>
          <t xml:space="preserve">Y</t>
        </is>
      </c>
      <c r="AN36"/>
      <c r="AO36"/>
      <c r="AP36" t="inlineStr">
        <is>
          <t xml:space="preserve">Y</t>
        </is>
      </c>
      <c r="AQ36"/>
      <c r="AR36"/>
      <c r="AS36"/>
      <c r="AT36">
        <f>IFERROR(INDEX(04_Area_Stats!$E$5:$E$7,MATCH(N36,04_Area_Stats!$A$5:$A$7,0)),"")</f>
      </c>
      <c r="AU36">
        <f>IFERROR(ROUND(W36*AT36,0),"")</f>
      </c>
      <c r="AV36">
        <f>IFERROR(AU36*12/S36,"")</f>
      </c>
      <c r="AW36">
        <f>IFERROR(ROUND(100*(03_Assumptions!$B$18*MIN(AV36/03_Assumptions!$B$13,1)+03_Assumptions!$B$19*MIN(MAX(-AB36/0.25,0),1)+03_Assumptions!$B$20*IFERROR(INDEX(03_Assumptions!$B$28:$B$33,MATCH(AG36,03_Assumptions!$A$28:$A$33,0)),0.5)+03_Assumptions!$B$21*MIN(V36/180,1)+03_Assumptions!$B$22*(COUNTIF(AI36:AQ36,"Y")/9)),0),"")</f>
      </c>
      <c r="AX36"/>
      <c r="AY36"/>
      <c r="AZ36"/>
      <c r="BA36" t="inlineStr">
        <is>
          <t xml:space="preserve">https://static.fotocasa.es/images/ads/f6fc5d06-56f9-4f49-8e72-f65d78ebc2bc?rule=original</t>
        </is>
      </c>
      <c r="BB36"/>
      <c r="BC36">
        <v>1</v>
      </c>
      <c r="BD36"/>
      <c r="BE36">
        <v>0</v>
      </c>
      <c r="BF36"/>
      <c r="BG36"/>
      <c r="BH36"/>
      <c r="BI36"/>
      <c r="BJ36"/>
      <c r="BK36"/>
      <c r="BL36"/>
      <c r="BM36"/>
      <c r="BN36"/>
    </row>
    <row r="37">
      <c r="A37" t="inlineStr">
        <is>
          <t xml:space="preserve">FTC-190404697</t>
        </is>
      </c>
      <c r="B37" t="inlineStr">
        <is>
          <t xml:space="preserve">Fotocasa</t>
        </is>
      </c>
      <c r="C37" t="inlineStr">
        <is>
          <t xml:space="preserve">190404697</t>
        </is>
      </c>
      <c r="D37" t="inlineStr">
        <is>
          <t xml:space="preserve">https://www.fotocasa.es/es/comprar/vivienda/marbella/aire-acondicionado-calefaccion-parking-terraza-trastero-ascensor-piscina-piscina/190404697/d?from=list&amp;multimedia=image&amp;isGalleryOpen=true&amp;isZoomGalleryOpen=true</t>
        </is>
      </c>
      <c r="E37" t="inlineStr">
        <is>
          <t xml:space="preserve">2026-08-29</t>
        </is>
      </c>
      <c r="F37" t="inlineStr">
        <is>
          <t xml:space="preserve">2026-08-29</t>
        </is>
      </c>
      <c r="G37" t="inlineStr">
        <is>
          <t xml:space="preserve">New</t>
        </is>
      </c>
      <c r="H37" t="inlineStr">
        <is>
          <t xml:space="preserve">Ático en Calle Gaviota 4, 159, Marbesa</t>
        </is>
      </c>
      <c r="I37" t="inlineStr">
        <is>
          <t xml:space="preserve">Sale</t>
        </is>
      </c>
      <c r="J37" t="inlineStr">
        <is>
          <t xml:space="preserve">Vivienda</t>
        </is>
      </c>
      <c r="K37" t="inlineStr">
        <is>
          <t xml:space="preserve">ES</t>
        </is>
      </c>
      <c r="L37"/>
      <c r="M37"/>
      <c r="N37" t="inlineStr">
        <is>
          <t xml:space="preserve">Marbella</t>
        </is>
      </c>
      <c r="O37"/>
      <c r="P37"/>
      <c r="Q37"/>
      <c r="R37"/>
      <c r="S37">
        <v>1149000</v>
      </c>
      <c r="T37"/>
      <c r="U37">
        <f>IFERROR((S37-T37)/T37,"")</f>
      </c>
      <c r="V37">
        <v>3</v>
      </c>
      <c r="W37" t="inlineStr">
        <is>
          <t xml:space="preserve">158.00</t>
        </is>
      </c>
      <c r="X37"/>
      <c r="Y37"/>
      <c r="Z37">
        <f>IFERROR(S37/W37,"")</f>
      </c>
      <c r="AA37">
        <f>IFERROR(INDEX(04_Area_Stats!$C$5:$C$7,MATCH(N37,04_Area_Stats!$A$5:$A$7,0)),"")</f>
      </c>
      <c r="AB37">
        <f>IFERROR((Z37-AA37)/AA37,"")</f>
      </c>
      <c r="AC37">
        <v>3</v>
      </c>
      <c r="AD37">
        <v>3</v>
      </c>
      <c r="AE37"/>
      <c r="AF37"/>
      <c r="AG37"/>
      <c r="AH37"/>
      <c r="AI37" t="inlineStr">
        <is>
          <t xml:space="preserve">Y</t>
        </is>
      </c>
      <c r="AJ37" t="inlineStr">
        <is>
          <t xml:space="preserve">Y</t>
        </is>
      </c>
      <c r="AK37"/>
      <c r="AL37"/>
      <c r="AM37" t="inlineStr">
        <is>
          <t xml:space="preserve">Y</t>
        </is>
      </c>
      <c r="AN37"/>
      <c r="AO37"/>
      <c r="AP37"/>
      <c r="AQ37"/>
      <c r="AR37"/>
      <c r="AS37"/>
      <c r="AT37">
        <f>IFERROR(INDEX(04_Area_Stats!$E$5:$E$7,MATCH(N37,04_Area_Stats!$A$5:$A$7,0)),"")</f>
      </c>
      <c r="AU37">
        <f>IFERROR(ROUND(W37*AT37,0),"")</f>
      </c>
      <c r="AV37">
        <f>IFERROR(AU37*12/S37,"")</f>
      </c>
      <c r="AW37">
        <f>IFERROR(ROUND(100*(03_Assumptions!$B$18*MIN(AV37/03_Assumptions!$B$13,1)+03_Assumptions!$B$19*MIN(MAX(-AB37/0.25,0),1)+03_Assumptions!$B$20*IFERROR(INDEX(03_Assumptions!$B$28:$B$33,MATCH(AG37,03_Assumptions!$A$28:$A$33,0)),0.5)+03_Assumptions!$B$21*MIN(V37/180,1)+03_Assumptions!$B$22*(COUNTIF(AI37:AQ37,"Y")/9)),0),"")</f>
      </c>
      <c r="AX37"/>
      <c r="AY37"/>
      <c r="AZ37"/>
      <c r="BA37" t="inlineStr">
        <is>
          <t xml:space="preserve">https://static.fotocasa.es/images/ads/1281235c-dd2f-4d46-a16e-ebf7d545b6ca?rule=original</t>
        </is>
      </c>
      <c r="BB37"/>
      <c r="BC37">
        <v>1</v>
      </c>
      <c r="BD37"/>
      <c r="BE37">
        <v>0</v>
      </c>
      <c r="BF37"/>
      <c r="BG37"/>
      <c r="BH37"/>
      <c r="BI37"/>
      <c r="BJ37"/>
      <c r="BK37"/>
      <c r="BL37"/>
      <c r="BM37"/>
      <c r="BN37"/>
    </row>
    <row r="38">
      <c r="A38" t="inlineStr">
        <is>
          <t xml:space="preserve">FTC-182606212</t>
        </is>
      </c>
      <c r="B38" t="inlineStr">
        <is>
          <t xml:space="preserve">Fotocasa</t>
        </is>
      </c>
      <c r="C38" t="inlineStr">
        <is>
          <t xml:space="preserve">182606212</t>
        </is>
      </c>
      <c r="D38" t="inlineStr">
        <is>
          <t xml:space="preserve">https://www.fotocasa.es/es/comprar/vivienda/marbella/aire-acondicionado-parking-terraza-piscina-amueblado-piscina/182606212/d?from=list&amp;multimedia=image&amp;isGalleryOpen=true&amp;isZoomGalleryOpen=true</t>
        </is>
      </c>
      <c r="E38" t="inlineStr">
        <is>
          <t xml:space="preserve">2026-08-29</t>
        </is>
      </c>
      <c r="F38" t="inlineStr">
        <is>
          <t xml:space="preserve">2026-08-29</t>
        </is>
      </c>
      <c r="G38" t="inlineStr">
        <is>
          <t xml:space="preserve">New</t>
        </is>
      </c>
      <c r="H38" t="inlineStr">
        <is>
          <t xml:space="preserve">Apartamento con piscina en Casco Antiguo</t>
        </is>
      </c>
      <c r="I38" t="inlineStr">
        <is>
          <t xml:space="preserve">Sale</t>
        </is>
      </c>
      <c r="J38" t="inlineStr">
        <is>
          <t xml:space="preserve">Vivienda</t>
        </is>
      </c>
      <c r="K38" t="inlineStr">
        <is>
          <t xml:space="preserve">ES</t>
        </is>
      </c>
      <c r="L38"/>
      <c r="M38"/>
      <c r="N38" t="inlineStr">
        <is>
          <t xml:space="preserve">Marbella</t>
        </is>
      </c>
      <c r="O38"/>
      <c r="P38"/>
      <c r="Q38"/>
      <c r="R38"/>
      <c r="S38">
        <v>273000</v>
      </c>
      <c r="T38"/>
      <c r="U38">
        <f>IFERROR((S38-T38)/T38,"")</f>
      </c>
      <c r="V38">
        <v>3</v>
      </c>
      <c r="W38" t="inlineStr">
        <is>
          <t xml:space="preserve">111.00</t>
        </is>
      </c>
      <c r="X38"/>
      <c r="Y38"/>
      <c r="Z38">
        <f>IFERROR(S38/W38,"")</f>
      </c>
      <c r="AA38">
        <f>IFERROR(INDEX(04_Area_Stats!$C$5:$C$7,MATCH(N38,04_Area_Stats!$A$5:$A$7,0)),"")</f>
      </c>
      <c r="AB38">
        <f>IFERROR((Z38-AA38)/AA38,"")</f>
      </c>
      <c r="AC38">
        <v>3</v>
      </c>
      <c r="AD38">
        <v>3</v>
      </c>
      <c r="AE38"/>
      <c r="AF38"/>
      <c r="AG38"/>
      <c r="AH38"/>
      <c r="AI38"/>
      <c r="AJ38" t="inlineStr">
        <is>
          <t xml:space="preserve">Y</t>
        </is>
      </c>
      <c r="AK38"/>
      <c r="AL38"/>
      <c r="AM38" t="inlineStr">
        <is>
          <t xml:space="preserve">Y</t>
        </is>
      </c>
      <c r="AN38"/>
      <c r="AO38"/>
      <c r="AP38" t="inlineStr">
        <is>
          <t xml:space="preserve">Y</t>
        </is>
      </c>
      <c r="AQ38"/>
      <c r="AR38"/>
      <c r="AS38"/>
      <c r="AT38">
        <f>IFERROR(INDEX(04_Area_Stats!$E$5:$E$7,MATCH(N38,04_Area_Stats!$A$5:$A$7,0)),"")</f>
      </c>
      <c r="AU38">
        <f>IFERROR(ROUND(W38*AT38,0),"")</f>
      </c>
      <c r="AV38">
        <f>IFERROR(AU38*12/S38,"")</f>
      </c>
      <c r="AW38">
        <f>IFERROR(ROUND(100*(03_Assumptions!$B$18*MIN(AV38/03_Assumptions!$B$13,1)+03_Assumptions!$B$19*MIN(MAX(-AB38/0.25,0),1)+03_Assumptions!$B$20*IFERROR(INDEX(03_Assumptions!$B$28:$B$33,MATCH(AG38,03_Assumptions!$A$28:$A$33,0)),0.5)+03_Assumptions!$B$21*MIN(V38/180,1)+03_Assumptions!$B$22*(COUNTIF(AI38:AQ38,"Y")/9)),0),"")</f>
      </c>
      <c r="AX38"/>
      <c r="AY38"/>
      <c r="AZ38"/>
      <c r="BA38" t="inlineStr">
        <is>
          <t xml:space="preserve">https://static.fotocasa.es/images/ads/3333f2f2-8e49-484b-b002-27bc73f79bf4?rule=original</t>
        </is>
      </c>
      <c r="BB38"/>
      <c r="BC38">
        <v>1</v>
      </c>
      <c r="BD38"/>
      <c r="BE38">
        <v>0</v>
      </c>
      <c r="BF38"/>
      <c r="BG38"/>
      <c r="BH38"/>
      <c r="BI38"/>
      <c r="BJ38"/>
      <c r="BK38"/>
      <c r="BL38"/>
      <c r="BM38"/>
      <c r="BN38"/>
    </row>
    <row r="39">
      <c r="A39" t="inlineStr">
        <is>
          <t xml:space="preserve">FTC-188731460</t>
        </is>
      </c>
      <c r="B39" t="inlineStr">
        <is>
          <t xml:space="preserve">Fotocasa</t>
        </is>
      </c>
      <c r="C39" t="inlineStr">
        <is>
          <t xml:space="preserve">188731460</t>
        </is>
      </c>
      <c r="D39" t="inlineStr">
        <is>
          <t xml:space="preserve">https://www.fotocasa.es/es/comprar/vivienda/marbella/aire-acondicionado-jardin-terraza-ascensor/188731460/d</t>
        </is>
      </c>
      <c r="E39" t="inlineStr">
        <is>
          <t xml:space="preserve">2026-08-29</t>
        </is>
      </c>
      <c r="F39" t="inlineStr">
        <is>
          <t xml:space="preserve">2026-08-29</t>
        </is>
      </c>
      <c r="G39" t="inlineStr">
        <is>
          <t xml:space="preserve">New</t>
        </is>
      </c>
      <c r="H39" t="inlineStr">
        <is>
          <t xml:space="preserve">Piso con terraza en Calle la Retama, Valdeolletas - Las Cancelas - Xarblanca</t>
        </is>
      </c>
      <c r="I39" t="inlineStr">
        <is>
          <t xml:space="preserve">Sale</t>
        </is>
      </c>
      <c r="J39" t="inlineStr">
        <is>
          <t xml:space="preserve">Vivienda</t>
        </is>
      </c>
      <c r="K39" t="inlineStr">
        <is>
          <t xml:space="preserve">ES</t>
        </is>
      </c>
      <c r="L39"/>
      <c r="M39"/>
      <c r="N39" t="inlineStr">
        <is>
          <t xml:space="preserve">Marbella</t>
        </is>
      </c>
      <c r="O39"/>
      <c r="P39"/>
      <c r="Q39"/>
      <c r="R39"/>
      <c r="S39">
        <v>282000</v>
      </c>
      <c r="T39"/>
      <c r="U39">
        <f>IFERROR((S39-T39)/T39,"")</f>
      </c>
      <c r="V39">
        <v>3</v>
      </c>
      <c r="W39" t="inlineStr">
        <is>
          <t xml:space="preserve">68.00</t>
        </is>
      </c>
      <c r="X39"/>
      <c r="Y39"/>
      <c r="Z39">
        <f>IFERROR(S39/W39,"")</f>
      </c>
      <c r="AA39">
        <f>IFERROR(INDEX(04_Area_Stats!$C$5:$C$7,MATCH(N39,04_Area_Stats!$A$5:$A$7,0)),"")</f>
      </c>
      <c r="AB39">
        <f>IFERROR((Z39-AA39)/AA39,"")</f>
      </c>
      <c r="AC39">
        <v>2</v>
      </c>
      <c r="AD39">
        <v>1</v>
      </c>
      <c r="AE39"/>
      <c r="AF39"/>
      <c r="AG39"/>
      <c r="AH39"/>
      <c r="AI39" t="inlineStr">
        <is>
          <t xml:space="preserve">Y</t>
        </is>
      </c>
      <c r="AJ39" t="inlineStr">
        <is>
          <t xml:space="preserve">Y</t>
        </is>
      </c>
      <c r="AK39"/>
      <c r="AL39"/>
      <c r="AM39"/>
      <c r="AN39"/>
      <c r="AO39"/>
      <c r="AP39" t="inlineStr">
        <is>
          <t xml:space="preserve">Y</t>
        </is>
      </c>
      <c r="AQ39"/>
      <c r="AR39"/>
      <c r="AS39"/>
      <c r="AT39">
        <f>IFERROR(INDEX(04_Area_Stats!$E$5:$E$7,MATCH(N39,04_Area_Stats!$A$5:$A$7,0)),"")</f>
      </c>
      <c r="AU39">
        <f>IFERROR(ROUND(W39*AT39,0),"")</f>
      </c>
      <c r="AV39">
        <f>IFERROR(AU39*12/S39,"")</f>
      </c>
      <c r="AW39">
        <f>IFERROR(ROUND(100*(03_Assumptions!$B$18*MIN(AV39/03_Assumptions!$B$13,1)+03_Assumptions!$B$19*MIN(MAX(-AB39/0.25,0),1)+03_Assumptions!$B$20*IFERROR(INDEX(03_Assumptions!$B$28:$B$33,MATCH(AG39,03_Assumptions!$A$28:$A$33,0)),0.5)+03_Assumptions!$B$21*MIN(V39/180,1)+03_Assumptions!$B$22*(COUNTIF(AI39:AQ39,"Y")/9)),0),"")</f>
      </c>
      <c r="AX39"/>
      <c r="AY39"/>
      <c r="AZ39"/>
      <c r="BA39" t="inlineStr">
        <is>
          <t xml:space="preserve">https://static.fotocasa.es/images/ads/8430e491-7dd3-4188-8aba-978612623a81?rule=original</t>
        </is>
      </c>
      <c r="BB39"/>
      <c r="BC39">
        <v>1</v>
      </c>
      <c r="BD39"/>
      <c r="BE39">
        <v>0</v>
      </c>
      <c r="BF39"/>
      <c r="BG39"/>
      <c r="BH39"/>
      <c r="BI39"/>
      <c r="BJ39"/>
      <c r="BK39"/>
      <c r="BL39"/>
      <c r="BM39"/>
      <c r="BN39"/>
    </row>
    <row r="40">
      <c r="A40" t="inlineStr">
        <is>
          <t xml:space="preserve">FTC-190444447</t>
        </is>
      </c>
      <c r="B40" t="inlineStr">
        <is>
          <t xml:space="preserve">Fotocasa</t>
        </is>
      </c>
      <c r="C40" t="inlineStr">
        <is>
          <t xml:space="preserve">190444447</t>
        </is>
      </c>
      <c r="D40" t="inlineStr">
        <is>
          <t xml:space="preserve">https://www.fotocasa.es/es/comprar/vivienda/marbella/aire-acondicionado-jardin-piscina/190444447/d?from=list&amp;multimedia=image&amp;isGalleryOpen=true&amp;isZoomGalleryOpen=true</t>
        </is>
      </c>
      <c r="E40" t="inlineStr">
        <is>
          <t xml:space="preserve">2026-08-29</t>
        </is>
      </c>
      <c r="F40" t="inlineStr">
        <is>
          <t xml:space="preserve">2026-08-29</t>
        </is>
      </c>
      <c r="G40" t="inlineStr">
        <is>
          <t xml:space="preserve">New</t>
        </is>
      </c>
      <c r="H40" t="inlineStr">
        <is>
          <t xml:space="preserve">Casa o chalet en Urbanización Aloha Lake, Marbella, Spain, 18, Los Naranjos</t>
        </is>
      </c>
      <c r="I40" t="inlineStr">
        <is>
          <t xml:space="preserve">Sale</t>
        </is>
      </c>
      <c r="J40" t="inlineStr">
        <is>
          <t xml:space="preserve">Vivienda</t>
        </is>
      </c>
      <c r="K40" t="inlineStr">
        <is>
          <t xml:space="preserve">ES</t>
        </is>
      </c>
      <c r="L40"/>
      <c r="M40"/>
      <c r="N40" t="inlineStr">
        <is>
          <t xml:space="preserve">Marbella</t>
        </is>
      </c>
      <c r="O40"/>
      <c r="P40"/>
      <c r="Q40"/>
      <c r="R40"/>
      <c r="S40">
        <v>699000</v>
      </c>
      <c r="T40"/>
      <c r="U40">
        <f>IFERROR((S40-T40)/T40,"")</f>
      </c>
      <c r="V40">
        <v>3</v>
      </c>
      <c r="W40" t="inlineStr">
        <is>
          <t xml:space="preserve">171.00</t>
        </is>
      </c>
      <c r="X40"/>
      <c r="Y40"/>
      <c r="Z40">
        <f>IFERROR(S40/W40,"")</f>
      </c>
      <c r="AA40">
        <f>IFERROR(INDEX(04_Area_Stats!$C$5:$C$7,MATCH(N40,04_Area_Stats!$A$5:$A$7,0)),"")</f>
      </c>
      <c r="AB40">
        <f>IFERROR((Z40-AA40)/AA40,"")</f>
      </c>
      <c r="AC40">
        <v>2</v>
      </c>
      <c r="AD40">
        <v>2</v>
      </c>
      <c r="AE40"/>
      <c r="AF40"/>
      <c r="AG40"/>
      <c r="AH40"/>
      <c r="AI40"/>
      <c r="AJ40"/>
      <c r="AK40"/>
      <c r="AL40"/>
      <c r="AM40"/>
      <c r="AN40"/>
      <c r="AO40"/>
      <c r="AP40" t="inlineStr">
        <is>
          <t xml:space="preserve">Y</t>
        </is>
      </c>
      <c r="AQ40"/>
      <c r="AR40"/>
      <c r="AS40"/>
      <c r="AT40">
        <f>IFERROR(INDEX(04_Area_Stats!$E$5:$E$7,MATCH(N40,04_Area_Stats!$A$5:$A$7,0)),"")</f>
      </c>
      <c r="AU40">
        <f>IFERROR(ROUND(W40*AT40,0),"")</f>
      </c>
      <c r="AV40">
        <f>IFERROR(AU40*12/S40,"")</f>
      </c>
      <c r="AW40">
        <f>IFERROR(ROUND(100*(03_Assumptions!$B$18*MIN(AV40/03_Assumptions!$B$13,1)+03_Assumptions!$B$19*MIN(MAX(-AB40/0.25,0),1)+03_Assumptions!$B$20*IFERROR(INDEX(03_Assumptions!$B$28:$B$33,MATCH(AG40,03_Assumptions!$A$28:$A$33,0)),0.5)+03_Assumptions!$B$21*MIN(V40/180,1)+03_Assumptions!$B$22*(COUNTIF(AI40:AQ40,"Y")/9)),0),"")</f>
      </c>
      <c r="AX40"/>
      <c r="AY40"/>
      <c r="AZ40"/>
      <c r="BA40" t="inlineStr">
        <is>
          <t xml:space="preserve">https://static.fotocasa.es/images/ads/0d5c1dc6-d385-449f-bf40-8286c3d4afd2?rule=original</t>
        </is>
      </c>
      <c r="BB40"/>
      <c r="BC40">
        <v>1</v>
      </c>
      <c r="BD40"/>
      <c r="BE40">
        <v>0</v>
      </c>
      <c r="BF40"/>
      <c r="BG40"/>
      <c r="BH40"/>
      <c r="BI40"/>
      <c r="BJ40"/>
      <c r="BK40"/>
      <c r="BL40"/>
      <c r="BM40"/>
      <c r="BN40"/>
    </row>
    <row r="41">
      <c r="A41" t="inlineStr">
        <is>
          <t xml:space="preserve">FTC-190239088</t>
        </is>
      </c>
      <c r="B41" t="inlineStr">
        <is>
          <t xml:space="preserve">Fotocasa</t>
        </is>
      </c>
      <c r="C41" t="inlineStr">
        <is>
          <t xml:space="preserve">190239088</t>
        </is>
      </c>
      <c r="D41" t="inlineStr">
        <is>
          <t xml:space="preserve">https://www.fotocasa.es/es/comprar/vivienda/marbella/calefaccion-parking-jardin-terraza-trastero-piscina-amueblado/190239088/d?from=list&amp;multimedia=image&amp;isGalleryOpen=true&amp;isZoomGalleryOpen=true</t>
        </is>
      </c>
      <c r="E41" t="inlineStr">
        <is>
          <t xml:space="preserve">2026-08-29</t>
        </is>
      </c>
      <c r="F41" t="inlineStr">
        <is>
          <t xml:space="preserve">2026-08-29</t>
        </is>
      </c>
      <c r="G41" t="inlineStr">
        <is>
          <t xml:space="preserve">New</t>
        </is>
      </c>
      <c r="H41" t="inlineStr">
        <is>
          <t xml:space="preserve">Casa o chalet con piscina en  23 Calle los Algarrobos, El Rosario - Ricmar</t>
        </is>
      </c>
      <c r="I41" t="inlineStr">
        <is>
          <t xml:space="preserve">Sale</t>
        </is>
      </c>
      <c r="J41" t="inlineStr">
        <is>
          <t xml:space="preserve">Vivienda</t>
        </is>
      </c>
      <c r="K41" t="inlineStr">
        <is>
          <t xml:space="preserve">ES</t>
        </is>
      </c>
      <c r="L41"/>
      <c r="M41"/>
      <c r="N41" t="inlineStr">
        <is>
          <t xml:space="preserve">Marbella</t>
        </is>
      </c>
      <c r="O41"/>
      <c r="P41"/>
      <c r="Q41"/>
      <c r="R41"/>
      <c r="S41">
        <v>3695000</v>
      </c>
      <c r="T41"/>
      <c r="U41">
        <f>IFERROR((S41-T41)/T41,"")</f>
      </c>
      <c r="V41">
        <v>3</v>
      </c>
      <c r="W41" t="inlineStr">
        <is>
          <t xml:space="preserve">345.00</t>
        </is>
      </c>
      <c r="X41"/>
      <c r="Y41"/>
      <c r="Z41">
        <f>IFERROR(S41/W41,"")</f>
      </c>
      <c r="AA41">
        <f>IFERROR(INDEX(04_Area_Stats!$C$5:$C$7,MATCH(N41,04_Area_Stats!$A$5:$A$7,0)),"")</f>
      </c>
      <c r="AB41">
        <f>IFERROR((Z41-AA41)/AA41,"")</f>
      </c>
      <c r="AC41">
        <v>5</v>
      </c>
      <c r="AD41">
        <v>5</v>
      </c>
      <c r="AE41"/>
      <c r="AF41"/>
      <c r="AG41"/>
      <c r="AH41"/>
      <c r="AI41"/>
      <c r="AJ41" t="inlineStr">
        <is>
          <t xml:space="preserve">Y</t>
        </is>
      </c>
      <c r="AK41"/>
      <c r="AL41"/>
      <c r="AM41" t="inlineStr">
        <is>
          <t xml:space="preserve">Y</t>
        </is>
      </c>
      <c r="AN41"/>
      <c r="AO41"/>
      <c r="AP41"/>
      <c r="AQ41"/>
      <c r="AR41"/>
      <c r="AS41"/>
      <c r="AT41">
        <f>IFERROR(INDEX(04_Area_Stats!$E$5:$E$7,MATCH(N41,04_Area_Stats!$A$5:$A$7,0)),"")</f>
      </c>
      <c r="AU41">
        <f>IFERROR(ROUND(W41*AT41,0),"")</f>
      </c>
      <c r="AV41">
        <f>IFERROR(AU41*12/S41,"")</f>
      </c>
      <c r="AW41">
        <f>IFERROR(ROUND(100*(03_Assumptions!$B$18*MIN(AV41/03_Assumptions!$B$13,1)+03_Assumptions!$B$19*MIN(MAX(-AB41/0.25,0),1)+03_Assumptions!$B$20*IFERROR(INDEX(03_Assumptions!$B$28:$B$33,MATCH(AG41,03_Assumptions!$A$28:$A$33,0)),0.5)+03_Assumptions!$B$21*MIN(V41/180,1)+03_Assumptions!$B$22*(COUNTIF(AI41:AQ41,"Y")/9)),0),"")</f>
      </c>
      <c r="AX41"/>
      <c r="AY41"/>
      <c r="AZ41"/>
      <c r="BA41" t="inlineStr">
        <is>
          <t xml:space="preserve">https://static.fotocasa.es/images/ads/5eb8b425-b82c-4516-8a37-c35d132bb1e1?rule=original</t>
        </is>
      </c>
      <c r="BB41"/>
      <c r="BC41">
        <v>1</v>
      </c>
      <c r="BD41"/>
      <c r="BE41">
        <v>0</v>
      </c>
      <c r="BF41"/>
      <c r="BG41"/>
      <c r="BH41"/>
      <c r="BI41"/>
      <c r="BJ41"/>
      <c r="BK41"/>
      <c r="BL41"/>
      <c r="BM41"/>
      <c r="BN41"/>
    </row>
    <row r="42">
      <c r="A42" t="inlineStr">
        <is>
          <t xml:space="preserve">FTC-186691842</t>
        </is>
      </c>
      <c r="B42" t="inlineStr">
        <is>
          <t xml:space="preserve">Fotocasa</t>
        </is>
      </c>
      <c r="C42" t="inlineStr">
        <is>
          <t xml:space="preserve">186691842</t>
        </is>
      </c>
      <c r="D42" t="inlineStr">
        <is>
          <t xml:space="preserve">https://www.fotocasa.es/es/comprar/vivienda/marbella/aire-acondicionado-parking-terraza-piscina/186691842/d</t>
        </is>
      </c>
      <c r="E42" t="inlineStr">
        <is>
          <t xml:space="preserve">2026-08-29</t>
        </is>
      </c>
      <c r="F42" t="inlineStr">
        <is>
          <t xml:space="preserve">2026-08-29</t>
        </is>
      </c>
      <c r="G42" t="inlineStr">
        <is>
          <t xml:space="preserve">New</t>
        </is>
      </c>
      <c r="H42" t="inlineStr">
        <is>
          <t xml:space="preserve">Planta baja con terraza en Las Lomas de Río Verde</t>
        </is>
      </c>
      <c r="I42" t="inlineStr">
        <is>
          <t xml:space="preserve">Sale</t>
        </is>
      </c>
      <c r="J42" t="inlineStr">
        <is>
          <t xml:space="preserve">Vivienda</t>
        </is>
      </c>
      <c r="K42" t="inlineStr">
        <is>
          <t xml:space="preserve">ES</t>
        </is>
      </c>
      <c r="L42"/>
      <c r="M42"/>
      <c r="N42" t="inlineStr">
        <is>
          <t xml:space="preserve">Marbella</t>
        </is>
      </c>
      <c r="O42"/>
      <c r="P42"/>
      <c r="Q42"/>
      <c r="R42"/>
      <c r="S42">
        <v>5350000</v>
      </c>
      <c r="T42"/>
      <c r="U42">
        <f>IFERROR((S42-T42)/T42,"")</f>
      </c>
      <c r="V42">
        <v>3</v>
      </c>
      <c r="W42" t="inlineStr">
        <is>
          <t xml:space="preserve">548.00</t>
        </is>
      </c>
      <c r="X42"/>
      <c r="Y42"/>
      <c r="Z42">
        <f>IFERROR(S42/W42,"")</f>
      </c>
      <c r="AA42">
        <f>IFERROR(INDEX(04_Area_Stats!$C$5:$C$7,MATCH(N42,04_Area_Stats!$A$5:$A$7,0)),"")</f>
      </c>
      <c r="AB42">
        <f>IFERROR((Z42-AA42)/AA42,"")</f>
      </c>
      <c r="AC42">
        <v>6</v>
      </c>
      <c r="AD42">
        <v>7</v>
      </c>
      <c r="AE42"/>
      <c r="AF42"/>
      <c r="AG42"/>
      <c r="AH42"/>
      <c r="AI42"/>
      <c r="AJ42" t="inlineStr">
        <is>
          <t xml:space="preserve">Y</t>
        </is>
      </c>
      <c r="AK42"/>
      <c r="AL42"/>
      <c r="AM42" t="inlineStr">
        <is>
          <t xml:space="preserve">Y</t>
        </is>
      </c>
      <c r="AN42"/>
      <c r="AO42"/>
      <c r="AP42" t="inlineStr">
        <is>
          <t xml:space="preserve">Y</t>
        </is>
      </c>
      <c r="AQ42"/>
      <c r="AR42"/>
      <c r="AS42"/>
      <c r="AT42">
        <f>IFERROR(INDEX(04_Area_Stats!$E$5:$E$7,MATCH(N42,04_Area_Stats!$A$5:$A$7,0)),"")</f>
      </c>
      <c r="AU42">
        <f>IFERROR(ROUND(W42*AT42,0),"")</f>
      </c>
      <c r="AV42">
        <f>IFERROR(AU42*12/S42,"")</f>
      </c>
      <c r="AW42">
        <f>IFERROR(ROUND(100*(03_Assumptions!$B$18*MIN(AV42/03_Assumptions!$B$13,1)+03_Assumptions!$B$19*MIN(MAX(-AB42/0.25,0),1)+03_Assumptions!$B$20*IFERROR(INDEX(03_Assumptions!$B$28:$B$33,MATCH(AG42,03_Assumptions!$A$28:$A$33,0)),0.5)+03_Assumptions!$B$21*MIN(V42/180,1)+03_Assumptions!$B$22*(COUNTIF(AI42:AQ42,"Y")/9)),0),"")</f>
      </c>
      <c r="AX42"/>
      <c r="AY42"/>
      <c r="AZ42"/>
      <c r="BA42" t="inlineStr">
        <is>
          <t xml:space="preserve">https://static.fotocasa.es/images/ads/03ce88e2-c842-4133-a0fd-601014e66684?rule=original</t>
        </is>
      </c>
      <c r="BB42"/>
      <c r="BC42">
        <v>1</v>
      </c>
      <c r="BD42"/>
      <c r="BE42">
        <v>0</v>
      </c>
      <c r="BF42"/>
      <c r="BG42"/>
      <c r="BH42"/>
      <c r="BI42"/>
      <c r="BJ42"/>
      <c r="BK42"/>
      <c r="BL42"/>
      <c r="BM42"/>
      <c r="BN42"/>
    </row>
    <row r="43">
      <c r="A43" t="inlineStr">
        <is>
          <t xml:space="preserve">FTC-187255425</t>
        </is>
      </c>
      <c r="B43" t="inlineStr">
        <is>
          <t xml:space="preserve">Fotocasa</t>
        </is>
      </c>
      <c r="C43" t="inlineStr">
        <is>
          <t xml:space="preserve">187255425</t>
        </is>
      </c>
      <c r="D43" t="inlineStr">
        <is>
          <t xml:space="preserve">https://www.fotocasa.es/es/comprar/vivienda/marbella/aire-acondicionado-terraza-ascensor/187255425/d?from=list&amp;multimedia=image&amp;isGalleryOpen=true&amp;isZoomGalleryOpen=true</t>
        </is>
      </c>
      <c r="E43" t="inlineStr">
        <is>
          <t xml:space="preserve">2026-08-29</t>
        </is>
      </c>
      <c r="F43" t="inlineStr">
        <is>
          <t xml:space="preserve">2026-08-29</t>
        </is>
      </c>
      <c r="G43" t="inlineStr">
        <is>
          <t xml:space="preserve">New</t>
        </is>
      </c>
      <c r="H43" t="inlineStr">
        <is>
          <t xml:space="preserve">Apartamento con terraza en Rodeo Alto - Guadaiza - La Campana</t>
        </is>
      </c>
      <c r="I43" t="inlineStr">
        <is>
          <t xml:space="preserve">Sale</t>
        </is>
      </c>
      <c r="J43" t="inlineStr">
        <is>
          <t xml:space="preserve">Vivienda</t>
        </is>
      </c>
      <c r="K43" t="inlineStr">
        <is>
          <t xml:space="preserve">ES</t>
        </is>
      </c>
      <c r="L43"/>
      <c r="M43"/>
      <c r="N43" t="inlineStr">
        <is>
          <t xml:space="preserve">Marbella</t>
        </is>
      </c>
      <c r="O43"/>
      <c r="P43"/>
      <c r="Q43"/>
      <c r="R43"/>
      <c r="S43">
        <v>335000</v>
      </c>
      <c r="T43"/>
      <c r="U43">
        <f>IFERROR((S43-T43)/T43,"")</f>
      </c>
      <c r="V43">
        <v>3</v>
      </c>
      <c r="W43" t="inlineStr">
        <is>
          <t xml:space="preserve">62.00</t>
        </is>
      </c>
      <c r="X43"/>
      <c r="Y43"/>
      <c r="Z43">
        <f>IFERROR(S43/W43,"")</f>
      </c>
      <c r="AA43">
        <f>IFERROR(INDEX(04_Area_Stats!$C$5:$C$7,MATCH(N43,04_Area_Stats!$A$5:$A$7,0)),"")</f>
      </c>
      <c r="AB43">
        <f>IFERROR((Z43-AA43)/AA43,"")</f>
      </c>
      <c r="AC43">
        <v>2</v>
      </c>
      <c r="AD43">
        <v>1</v>
      </c>
      <c r="AE43"/>
      <c r="AF43"/>
      <c r="AG43"/>
      <c r="AH43"/>
      <c r="AI43" t="inlineStr">
        <is>
          <t xml:space="preserve">Y</t>
        </is>
      </c>
      <c r="AJ43" t="inlineStr">
        <is>
          <t xml:space="preserve">Y</t>
        </is>
      </c>
      <c r="AK43"/>
      <c r="AL43"/>
      <c r="AM43"/>
      <c r="AN43"/>
      <c r="AO43"/>
      <c r="AP43" t="inlineStr">
        <is>
          <t xml:space="preserve">Y</t>
        </is>
      </c>
      <c r="AQ43"/>
      <c r="AR43"/>
      <c r="AS43"/>
      <c r="AT43">
        <f>IFERROR(INDEX(04_Area_Stats!$E$5:$E$7,MATCH(N43,04_Area_Stats!$A$5:$A$7,0)),"")</f>
      </c>
      <c r="AU43">
        <f>IFERROR(ROUND(W43*AT43,0),"")</f>
      </c>
      <c r="AV43">
        <f>IFERROR(AU43*12/S43,"")</f>
      </c>
      <c r="AW43">
        <f>IFERROR(ROUND(100*(03_Assumptions!$B$18*MIN(AV43/03_Assumptions!$B$13,1)+03_Assumptions!$B$19*MIN(MAX(-AB43/0.25,0),1)+03_Assumptions!$B$20*IFERROR(INDEX(03_Assumptions!$B$28:$B$33,MATCH(AG43,03_Assumptions!$A$28:$A$33,0)),0.5)+03_Assumptions!$B$21*MIN(V43/180,1)+03_Assumptions!$B$22*(COUNTIF(AI43:AQ43,"Y")/9)),0),"")</f>
      </c>
      <c r="AX43"/>
      <c r="AY43"/>
      <c r="AZ43"/>
      <c r="BA43" t="inlineStr">
        <is>
          <t xml:space="preserve">https://static.fotocasa.es/images/ads/15fb0667-d765-4892-9d8c-299a4c94652d?rule=original</t>
        </is>
      </c>
      <c r="BB43"/>
      <c r="BC43">
        <v>1</v>
      </c>
      <c r="BD43"/>
      <c r="BE43">
        <v>0</v>
      </c>
      <c r="BF43"/>
      <c r="BG43"/>
      <c r="BH43"/>
      <c r="BI43"/>
      <c r="BJ43"/>
      <c r="BK43"/>
      <c r="BL43"/>
      <c r="BM43"/>
      <c r="BN43"/>
    </row>
    <row r="44">
      <c r="A44" t="inlineStr">
        <is>
          <t xml:space="preserve">FTC-182635051</t>
        </is>
      </c>
      <c r="B44" t="inlineStr">
        <is>
          <t xml:space="preserve">Fotocasa</t>
        </is>
      </c>
      <c r="C44" t="inlineStr">
        <is>
          <t xml:space="preserve">182635051</t>
        </is>
      </c>
      <c r="D44" t="inlineStr">
        <is>
          <t xml:space="preserve">https://www.fotocasa.es/es/comprar/vivienda/marbella/aire-acondicionado-calefaccion-parking-terraza-trastero-ascensor-piscina-amueblado-internet/182635051/d?from=list&amp;multimedia=image&amp;isGalleryOpen=true&amp;isZoomGalleryOpen=true</t>
        </is>
      </c>
      <c r="E44" t="inlineStr">
        <is>
          <t xml:space="preserve">2026-08-29</t>
        </is>
      </c>
      <c r="F44" t="inlineStr">
        <is>
          <t xml:space="preserve">2026-08-29</t>
        </is>
      </c>
      <c r="G44" t="inlineStr">
        <is>
          <t xml:space="preserve">New</t>
        </is>
      </c>
      <c r="H44" t="inlineStr">
        <is>
          <t xml:space="preserve">Ático con piscina en Puerto Banús</t>
        </is>
      </c>
      <c r="I44" t="inlineStr">
        <is>
          <t xml:space="preserve">Sale</t>
        </is>
      </c>
      <c r="J44" t="inlineStr">
        <is>
          <t xml:space="preserve">Vivienda</t>
        </is>
      </c>
      <c r="K44" t="inlineStr">
        <is>
          <t xml:space="preserve">ES</t>
        </is>
      </c>
      <c r="L44"/>
      <c r="M44"/>
      <c r="N44" t="inlineStr">
        <is>
          <t xml:space="preserve">Marbella</t>
        </is>
      </c>
      <c r="O44"/>
      <c r="P44"/>
      <c r="Q44"/>
      <c r="R44"/>
      <c r="S44">
        <v>3895000</v>
      </c>
      <c r="T44"/>
      <c r="U44">
        <f>IFERROR((S44-T44)/T44,"")</f>
      </c>
      <c r="V44">
        <v>3</v>
      </c>
      <c r="W44" t="inlineStr">
        <is>
          <t xml:space="preserve">632.00</t>
        </is>
      </c>
      <c r="X44"/>
      <c r="Y44"/>
      <c r="Z44">
        <f>IFERROR(S44/W44,"")</f>
      </c>
      <c r="AA44">
        <f>IFERROR(INDEX(04_Area_Stats!$C$5:$C$7,MATCH(N44,04_Area_Stats!$A$5:$A$7,0)),"")</f>
      </c>
      <c r="AB44">
        <f>IFERROR((Z44-AA44)/AA44,"")</f>
      </c>
      <c r="AC44">
        <v>4</v>
      </c>
      <c r="AD44">
        <v>6</v>
      </c>
      <c r="AE44"/>
      <c r="AF44"/>
      <c r="AG44"/>
      <c r="AH44"/>
      <c r="AI44" t="inlineStr">
        <is>
          <t xml:space="preserve">Y</t>
        </is>
      </c>
      <c r="AJ44" t="inlineStr">
        <is>
          <t xml:space="preserve">Y</t>
        </is>
      </c>
      <c r="AK44"/>
      <c r="AL44"/>
      <c r="AM44" t="inlineStr">
        <is>
          <t xml:space="preserve">Y</t>
        </is>
      </c>
      <c r="AN44"/>
      <c r="AO44"/>
      <c r="AP44"/>
      <c r="AQ44"/>
      <c r="AR44"/>
      <c r="AS44"/>
      <c r="AT44">
        <f>IFERROR(INDEX(04_Area_Stats!$E$5:$E$7,MATCH(N44,04_Area_Stats!$A$5:$A$7,0)),"")</f>
      </c>
      <c r="AU44">
        <f>IFERROR(ROUND(W44*AT44,0),"")</f>
      </c>
      <c r="AV44">
        <f>IFERROR(AU44*12/S44,"")</f>
      </c>
      <c r="AW44">
        <f>IFERROR(ROUND(100*(03_Assumptions!$B$18*MIN(AV44/03_Assumptions!$B$13,1)+03_Assumptions!$B$19*MIN(MAX(-AB44/0.25,0),1)+03_Assumptions!$B$20*IFERROR(INDEX(03_Assumptions!$B$28:$B$33,MATCH(AG44,03_Assumptions!$A$28:$A$33,0)),0.5)+03_Assumptions!$B$21*MIN(V44/180,1)+03_Assumptions!$B$22*(COUNTIF(AI44:AQ44,"Y")/9)),0),"")</f>
      </c>
      <c r="AX44"/>
      <c r="AY44"/>
      <c r="AZ44"/>
      <c r="BA44" t="inlineStr">
        <is>
          <t xml:space="preserve">https://static.fotocasa.es/images/ads/ffcbd592-0852-4e87-942f-bd01d05bb79e?rule=original</t>
        </is>
      </c>
      <c r="BB44"/>
      <c r="BC44">
        <v>1</v>
      </c>
      <c r="BD44"/>
      <c r="BE44">
        <v>0</v>
      </c>
      <c r="BF44"/>
      <c r="BG44"/>
      <c r="BH44"/>
      <c r="BI44"/>
      <c r="BJ44"/>
      <c r="BK44"/>
      <c r="BL44"/>
      <c r="BM44"/>
      <c r="BN44"/>
    </row>
    <row r="45">
      <c r="A45" t="inlineStr">
        <is>
          <t xml:space="preserve">FTC-189206540</t>
        </is>
      </c>
      <c r="B45" t="inlineStr">
        <is>
          <t xml:space="preserve">Fotocasa</t>
        </is>
      </c>
      <c r="C45" t="inlineStr">
        <is>
          <t xml:space="preserve">189206540</t>
        </is>
      </c>
      <c r="D45" t="inlineStr">
        <is>
          <t xml:space="preserve">https://www.fotocasa.es/es/comprar/vivienda/marbella/aire-acondicionado-parking-jardin-terraza-piscina-amueblado-internet/189206540/d?from=list&amp;multimedia=image&amp;isGalleryOpen=true&amp;isZoomGalleryOpen=true</t>
        </is>
      </c>
      <c r="E45" t="inlineStr">
        <is>
          <t xml:space="preserve">2026-08-29</t>
        </is>
      </c>
      <c r="F45" t="inlineStr">
        <is>
          <t xml:space="preserve">2026-08-29</t>
        </is>
      </c>
      <c r="G45" t="inlineStr">
        <is>
          <t xml:space="preserve">New</t>
        </is>
      </c>
      <c r="H45" t="inlineStr">
        <is>
          <t xml:space="preserve">Casa o chalet con piscina en Río Real</t>
        </is>
      </c>
      <c r="I45" t="inlineStr">
        <is>
          <t xml:space="preserve">Sale</t>
        </is>
      </c>
      <c r="J45" t="inlineStr">
        <is>
          <t xml:space="preserve">Vivienda</t>
        </is>
      </c>
      <c r="K45" t="inlineStr">
        <is>
          <t xml:space="preserve">ES</t>
        </is>
      </c>
      <c r="L45"/>
      <c r="M45"/>
      <c r="N45" t="inlineStr">
        <is>
          <t xml:space="preserve">Marbella</t>
        </is>
      </c>
      <c r="O45"/>
      <c r="P45"/>
      <c r="Q45"/>
      <c r="R45"/>
      <c r="S45">
        <v>1650000</v>
      </c>
      <c r="T45"/>
      <c r="U45">
        <f>IFERROR((S45-T45)/T45,"")</f>
      </c>
      <c r="V45">
        <v>3</v>
      </c>
      <c r="W45" t="inlineStr">
        <is>
          <t xml:space="preserve">450.00</t>
        </is>
      </c>
      <c r="X45"/>
      <c r="Y45"/>
      <c r="Z45">
        <f>IFERROR(S45/W45,"")</f>
      </c>
      <c r="AA45">
        <f>IFERROR(INDEX(04_Area_Stats!$C$5:$C$7,MATCH(N45,04_Area_Stats!$A$5:$A$7,0)),"")</f>
      </c>
      <c r="AB45">
        <f>IFERROR((Z45-AA45)/AA45,"")</f>
      </c>
      <c r="AC45">
        <v>5</v>
      </c>
      <c r="AD45">
        <v>4</v>
      </c>
      <c r="AE45"/>
      <c r="AF45"/>
      <c r="AG45"/>
      <c r="AH45"/>
      <c r="AI45"/>
      <c r="AJ45" t="inlineStr">
        <is>
          <t xml:space="preserve">Y</t>
        </is>
      </c>
      <c r="AK45"/>
      <c r="AL45"/>
      <c r="AM45" t="inlineStr">
        <is>
          <t xml:space="preserve">Y</t>
        </is>
      </c>
      <c r="AN45"/>
      <c r="AO45"/>
      <c r="AP45" t="inlineStr">
        <is>
          <t xml:space="preserve">Y</t>
        </is>
      </c>
      <c r="AQ45"/>
      <c r="AR45"/>
      <c r="AS45"/>
      <c r="AT45">
        <f>IFERROR(INDEX(04_Area_Stats!$E$5:$E$7,MATCH(N45,04_Area_Stats!$A$5:$A$7,0)),"")</f>
      </c>
      <c r="AU45">
        <f>IFERROR(ROUND(W45*AT45,0),"")</f>
      </c>
      <c r="AV45">
        <f>IFERROR(AU45*12/S45,"")</f>
      </c>
      <c r="AW45">
        <f>IFERROR(ROUND(100*(03_Assumptions!$B$18*MIN(AV45/03_Assumptions!$B$13,1)+03_Assumptions!$B$19*MIN(MAX(-AB45/0.25,0),1)+03_Assumptions!$B$20*IFERROR(INDEX(03_Assumptions!$B$28:$B$33,MATCH(AG45,03_Assumptions!$A$28:$A$33,0)),0.5)+03_Assumptions!$B$21*MIN(V45/180,1)+03_Assumptions!$B$22*(COUNTIF(AI45:AQ45,"Y")/9)),0),"")</f>
      </c>
      <c r="AX45"/>
      <c r="AY45"/>
      <c r="AZ45"/>
      <c r="BA45" t="inlineStr">
        <is>
          <t xml:space="preserve">https://static.fotocasa.es/images/ads/a9cc5a4e-036a-4c6d-8e34-20eb1cacf4d0?rule=original</t>
        </is>
      </c>
      <c r="BB45"/>
      <c r="BC45">
        <v>1</v>
      </c>
      <c r="BD45"/>
      <c r="BE45">
        <v>0</v>
      </c>
      <c r="BF45"/>
      <c r="BG45"/>
      <c r="BH45"/>
      <c r="BI45"/>
      <c r="BJ45"/>
      <c r="BK45"/>
      <c r="BL45"/>
      <c r="BM45"/>
      <c r="BN45"/>
    </row>
    <row r="46">
      <c r="A46" t="inlineStr">
        <is>
          <t xml:space="preserve">FTC-189993122</t>
        </is>
      </c>
      <c r="B46" t="inlineStr">
        <is>
          <t xml:space="preserve">Fotocasa</t>
        </is>
      </c>
      <c r="C46" t="inlineStr">
        <is>
          <t xml:space="preserve">189993122</t>
        </is>
      </c>
      <c r="D46" t="inlineStr">
        <is>
          <t xml:space="preserve">https://www.fotocasa.es/es/comprar/vivienda/marbella/jardin-terraza-amueblado-piscina/189993122/d</t>
        </is>
      </c>
      <c r="E46" t="inlineStr">
        <is>
          <t xml:space="preserve">2026-08-29</t>
        </is>
      </c>
      <c r="F46" t="inlineStr">
        <is>
          <t xml:space="preserve">2026-08-29</t>
        </is>
      </c>
      <c r="G46" t="inlineStr">
        <is>
          <t xml:space="preserve">New</t>
        </is>
      </c>
      <c r="H46" t="inlineStr">
        <is>
          <t xml:space="preserve">Casa adosada con terraza en  2F Avenida José María Gironella #Casa 5, Huerta Belón - Calvario</t>
        </is>
      </c>
      <c r="I46" t="inlineStr">
        <is>
          <t xml:space="preserve">Sale</t>
        </is>
      </c>
      <c r="J46" t="inlineStr">
        <is>
          <t xml:space="preserve">Vivienda</t>
        </is>
      </c>
      <c r="K46" t="inlineStr">
        <is>
          <t xml:space="preserve">ES</t>
        </is>
      </c>
      <c r="L46"/>
      <c r="M46"/>
      <c r="N46" t="inlineStr">
        <is>
          <t xml:space="preserve">Marbella</t>
        </is>
      </c>
      <c r="O46"/>
      <c r="P46"/>
      <c r="Q46"/>
      <c r="R46"/>
      <c r="S46">
        <v>845000</v>
      </c>
      <c r="T46"/>
      <c r="U46">
        <f>IFERROR((S46-T46)/T46,"")</f>
      </c>
      <c r="V46">
        <v>3</v>
      </c>
      <c r="W46" t="inlineStr">
        <is>
          <t xml:space="preserve">221.00</t>
        </is>
      </c>
      <c r="X46"/>
      <c r="Y46"/>
      <c r="Z46">
        <f>IFERROR(S46/W46,"")</f>
      </c>
      <c r="AA46">
        <f>IFERROR(INDEX(04_Area_Stats!$C$5:$C$7,MATCH(N46,04_Area_Stats!$A$5:$A$7,0)),"")</f>
      </c>
      <c r="AB46">
        <f>IFERROR((Z46-AA46)/AA46,"")</f>
      </c>
      <c r="AC46">
        <v>4</v>
      </c>
      <c r="AD46">
        <v>3</v>
      </c>
      <c r="AE46"/>
      <c r="AF46"/>
      <c r="AG46"/>
      <c r="AH46"/>
      <c r="AI46"/>
      <c r="AJ46" t="inlineStr">
        <is>
          <t xml:space="preserve">Y</t>
        </is>
      </c>
      <c r="AK46"/>
      <c r="AL46"/>
      <c r="AM46"/>
      <c r="AN46"/>
      <c r="AO46"/>
      <c r="AP46"/>
      <c r="AQ46"/>
      <c r="AR46"/>
      <c r="AS46"/>
      <c r="AT46">
        <f>IFERROR(INDEX(04_Area_Stats!$E$5:$E$7,MATCH(N46,04_Area_Stats!$A$5:$A$7,0)),"")</f>
      </c>
      <c r="AU46">
        <f>IFERROR(ROUND(W46*AT46,0),"")</f>
      </c>
      <c r="AV46">
        <f>IFERROR(AU46*12/S46,"")</f>
      </c>
      <c r="AW46">
        <f>IFERROR(ROUND(100*(03_Assumptions!$B$18*MIN(AV46/03_Assumptions!$B$13,1)+03_Assumptions!$B$19*MIN(MAX(-AB46/0.25,0),1)+03_Assumptions!$B$20*IFERROR(INDEX(03_Assumptions!$B$28:$B$33,MATCH(AG46,03_Assumptions!$A$28:$A$33,0)),0.5)+03_Assumptions!$B$21*MIN(V46/180,1)+03_Assumptions!$B$22*(COUNTIF(AI46:AQ46,"Y")/9)),0),"")</f>
      </c>
      <c r="AX46"/>
      <c r="AY46"/>
      <c r="AZ46"/>
      <c r="BA46" t="inlineStr">
        <is>
          <t xml:space="preserve">https://static.fotocasa.es/images/ads/dd939b45-58a5-40da-8a71-9ac11f8c8aa7?rule=original</t>
        </is>
      </c>
      <c r="BB46"/>
      <c r="BC46">
        <v>1</v>
      </c>
      <c r="BD46"/>
      <c r="BE46">
        <v>0</v>
      </c>
      <c r="BF46"/>
      <c r="BG46"/>
      <c r="BH46"/>
      <c r="BI46"/>
      <c r="BJ46"/>
      <c r="BK46"/>
      <c r="BL46"/>
      <c r="BM46"/>
      <c r="BN46"/>
    </row>
    <row r="47">
      <c r="A47" t="inlineStr">
        <is>
          <t xml:space="preserve">FTC-190410873</t>
        </is>
      </c>
      <c r="B47" t="inlineStr">
        <is>
          <t xml:space="preserve">Fotocasa</t>
        </is>
      </c>
      <c r="C47" t="inlineStr">
        <is>
          <t xml:space="preserve">190410873</t>
        </is>
      </c>
      <c r="D47" t="inlineStr">
        <is>
          <t xml:space="preserve">https://www.fotocasa.es/es/comprar/vivienda/marbella/aire-acondicionado-calefaccion-parking-terraza-ascensor-piscina-amueblado-internet/190410873/d?from=list&amp;multimedia=image&amp;isGalleryOpen=true&amp;isZoomGalleryOpen=true</t>
        </is>
      </c>
      <c r="E47" t="inlineStr">
        <is>
          <t xml:space="preserve">2026-08-29</t>
        </is>
      </c>
      <c r="F47" t="inlineStr">
        <is>
          <t xml:space="preserve">2026-08-29</t>
        </is>
      </c>
      <c r="G47" t="inlineStr">
        <is>
          <t xml:space="preserve">New</t>
        </is>
      </c>
      <c r="H47" t="inlineStr">
        <is>
          <t xml:space="preserve">Piso con piscina en Casco Antiguo</t>
        </is>
      </c>
      <c r="I47" t="inlineStr">
        <is>
          <t xml:space="preserve">Sale</t>
        </is>
      </c>
      <c r="J47" t="inlineStr">
        <is>
          <t xml:space="preserve">Vivienda</t>
        </is>
      </c>
      <c r="K47" t="inlineStr">
        <is>
          <t xml:space="preserve">ES</t>
        </is>
      </c>
      <c r="L47"/>
      <c r="M47"/>
      <c r="N47" t="inlineStr">
        <is>
          <t xml:space="preserve">Marbella</t>
        </is>
      </c>
      <c r="O47"/>
      <c r="P47"/>
      <c r="Q47"/>
      <c r="R47"/>
      <c r="S47">
        <v>6100000</v>
      </c>
      <c r="T47"/>
      <c r="U47">
        <f>IFERROR((S47-T47)/T47,"")</f>
      </c>
      <c r="V47">
        <v>3</v>
      </c>
      <c r="W47" t="inlineStr">
        <is>
          <t xml:space="preserve">384.00</t>
        </is>
      </c>
      <c r="X47"/>
      <c r="Y47"/>
      <c r="Z47">
        <f>IFERROR(S47/W47,"")</f>
      </c>
      <c r="AA47">
        <f>IFERROR(INDEX(04_Area_Stats!$C$5:$C$7,MATCH(N47,04_Area_Stats!$A$5:$A$7,0)),"")</f>
      </c>
      <c r="AB47">
        <f>IFERROR((Z47-AA47)/AA47,"")</f>
      </c>
      <c r="AC47">
        <v>7</v>
      </c>
      <c r="AD47">
        <v>5</v>
      </c>
      <c r="AE47"/>
      <c r="AF47"/>
      <c r="AG47"/>
      <c r="AH47"/>
      <c r="AI47" t="inlineStr">
        <is>
          <t xml:space="preserve">Y</t>
        </is>
      </c>
      <c r="AJ47" t="inlineStr">
        <is>
          <t xml:space="preserve">Y</t>
        </is>
      </c>
      <c r="AK47"/>
      <c r="AL47"/>
      <c r="AM47" t="inlineStr">
        <is>
          <t xml:space="preserve">Y</t>
        </is>
      </c>
      <c r="AN47"/>
      <c r="AO47"/>
      <c r="AP47"/>
      <c r="AQ47"/>
      <c r="AR47"/>
      <c r="AS47"/>
      <c r="AT47">
        <f>IFERROR(INDEX(04_Area_Stats!$E$5:$E$7,MATCH(N47,04_Area_Stats!$A$5:$A$7,0)),"")</f>
      </c>
      <c r="AU47">
        <f>IFERROR(ROUND(W47*AT47,0),"")</f>
      </c>
      <c r="AV47">
        <f>IFERROR(AU47*12/S47,"")</f>
      </c>
      <c r="AW47">
        <f>IFERROR(ROUND(100*(03_Assumptions!$B$18*MIN(AV47/03_Assumptions!$B$13,1)+03_Assumptions!$B$19*MIN(MAX(-AB47/0.25,0),1)+03_Assumptions!$B$20*IFERROR(INDEX(03_Assumptions!$B$28:$B$33,MATCH(AG47,03_Assumptions!$A$28:$A$33,0)),0.5)+03_Assumptions!$B$21*MIN(V47/180,1)+03_Assumptions!$B$22*(COUNTIF(AI47:AQ47,"Y")/9)),0),"")</f>
      </c>
      <c r="AX47"/>
      <c r="AY47"/>
      <c r="AZ47"/>
      <c r="BA47" t="inlineStr">
        <is>
          <t xml:space="preserve">https://static.fotocasa.es/images/ads/6242bbd6-42d5-4e71-972d-5df4a71fb30c?rule=original</t>
        </is>
      </c>
      <c r="BB47"/>
      <c r="BC47">
        <v>1</v>
      </c>
      <c r="BD47"/>
      <c r="BE47">
        <v>0</v>
      </c>
      <c r="BF47"/>
      <c r="BG47"/>
      <c r="BH47"/>
      <c r="BI47"/>
      <c r="BJ47"/>
      <c r="BK47"/>
      <c r="BL47"/>
      <c r="BM47"/>
      <c r="BN47"/>
    </row>
    <row r="48">
      <c r="A48" t="inlineStr">
        <is>
          <t xml:space="preserve">FTC-189623557</t>
        </is>
      </c>
      <c r="B48" t="inlineStr">
        <is>
          <t xml:space="preserve">Fotocasa</t>
        </is>
      </c>
      <c r="C48" t="inlineStr">
        <is>
          <t xml:space="preserve">189623557</t>
        </is>
      </c>
      <c r="D48" t="inlineStr">
        <is>
          <t xml:space="preserve">https://www.fotocasa.es/es/comprar/vivienda/marbella/aire-acondicionado-parking-terraza-trastero-piscina-amueblado/189623557/d?from=list&amp;multimedia=image&amp;isGalleryOpen=true&amp;isZoomGalleryOpen=true</t>
        </is>
      </c>
      <c r="E48" t="inlineStr">
        <is>
          <t xml:space="preserve">2026-08-29</t>
        </is>
      </c>
      <c r="F48" t="inlineStr">
        <is>
          <t xml:space="preserve">2026-08-29</t>
        </is>
      </c>
      <c r="G48" t="inlineStr">
        <is>
          <t xml:space="preserve">New</t>
        </is>
      </c>
      <c r="H48" t="inlineStr">
        <is>
          <t xml:space="preserve">Casa o chalet con piscina en Nueva Alcántara</t>
        </is>
      </c>
      <c r="I48" t="inlineStr">
        <is>
          <t xml:space="preserve">Sale</t>
        </is>
      </c>
      <c r="J48" t="inlineStr">
        <is>
          <t xml:space="preserve">Vivienda</t>
        </is>
      </c>
      <c r="K48" t="inlineStr">
        <is>
          <t xml:space="preserve">ES</t>
        </is>
      </c>
      <c r="L48"/>
      <c r="M48"/>
      <c r="N48" t="inlineStr">
        <is>
          <t xml:space="preserve">Marbella</t>
        </is>
      </c>
      <c r="O48"/>
      <c r="P48"/>
      <c r="Q48"/>
      <c r="R48"/>
      <c r="S48">
        <v>10000000</v>
      </c>
      <c r="T48"/>
      <c r="U48">
        <f>IFERROR((S48-T48)/T48,"")</f>
      </c>
      <c r="V48">
        <v>3</v>
      </c>
      <c r="W48" t="inlineStr">
        <is>
          <t xml:space="preserve">586.00</t>
        </is>
      </c>
      <c r="X48"/>
      <c r="Y48"/>
      <c r="Z48">
        <f>IFERROR(S48/W48,"")</f>
      </c>
      <c r="AA48">
        <f>IFERROR(INDEX(04_Area_Stats!$C$5:$C$7,MATCH(N48,04_Area_Stats!$A$5:$A$7,0)),"")</f>
      </c>
      <c r="AB48">
        <f>IFERROR((Z48-AA48)/AA48,"")</f>
      </c>
      <c r="AC48">
        <v>3</v>
      </c>
      <c r="AD48">
        <v>4</v>
      </c>
      <c r="AE48"/>
      <c r="AF48"/>
      <c r="AG48"/>
      <c r="AH48"/>
      <c r="AI48"/>
      <c r="AJ48" t="inlineStr">
        <is>
          <t xml:space="preserve">Y</t>
        </is>
      </c>
      <c r="AK48"/>
      <c r="AL48"/>
      <c r="AM48" t="inlineStr">
        <is>
          <t xml:space="preserve">Y</t>
        </is>
      </c>
      <c r="AN48"/>
      <c r="AO48"/>
      <c r="AP48" t="inlineStr">
        <is>
          <t xml:space="preserve">Y</t>
        </is>
      </c>
      <c r="AQ48"/>
      <c r="AR48"/>
      <c r="AS48"/>
      <c r="AT48">
        <f>IFERROR(INDEX(04_Area_Stats!$E$5:$E$7,MATCH(N48,04_Area_Stats!$A$5:$A$7,0)),"")</f>
      </c>
      <c r="AU48">
        <f>IFERROR(ROUND(W48*AT48,0),"")</f>
      </c>
      <c r="AV48">
        <f>IFERROR(AU48*12/S48,"")</f>
      </c>
      <c r="AW48">
        <f>IFERROR(ROUND(100*(03_Assumptions!$B$18*MIN(AV48/03_Assumptions!$B$13,1)+03_Assumptions!$B$19*MIN(MAX(-AB48/0.25,0),1)+03_Assumptions!$B$20*IFERROR(INDEX(03_Assumptions!$B$28:$B$33,MATCH(AG48,03_Assumptions!$A$28:$A$33,0)),0.5)+03_Assumptions!$B$21*MIN(V48/180,1)+03_Assumptions!$B$22*(COUNTIF(AI48:AQ48,"Y")/9)),0),"")</f>
      </c>
      <c r="AX48"/>
      <c r="AY48"/>
      <c r="AZ48"/>
      <c r="BA48" t="inlineStr">
        <is>
          <t xml:space="preserve">https://static.fotocasa.es/images/ads/d806ecdd-be68-4bf6-8c9a-437de9237d26?rule=original</t>
        </is>
      </c>
      <c r="BB48"/>
      <c r="BC48">
        <v>1</v>
      </c>
      <c r="BD48"/>
      <c r="BE48">
        <v>0</v>
      </c>
      <c r="BF48"/>
      <c r="BG48"/>
      <c r="BH48"/>
      <c r="BI48"/>
      <c r="BJ48"/>
      <c r="BK48"/>
      <c r="BL48"/>
      <c r="BM48"/>
      <c r="BN48"/>
    </row>
    <row r="49">
      <c r="A49" t="inlineStr">
        <is>
          <t xml:space="preserve">FTC-186677033</t>
        </is>
      </c>
      <c r="B49" t="inlineStr">
        <is>
          <t xml:space="preserve">Fotocasa</t>
        </is>
      </c>
      <c r="C49" t="inlineStr">
        <is>
          <t xml:space="preserve">186677033</t>
        </is>
      </c>
      <c r="D49" t="inlineStr">
        <is>
          <t xml:space="preserve">https://www.fotocasa.es/es/comprar/vivienda/marbella/aire-acondicionado-terraza-zona-comunitaria-ascensor/186677033/d?from=list&amp;multimedia=image&amp;isGalleryOpen=true&amp;isZoomGalleryOpen=true</t>
        </is>
      </c>
      <c r="E49" t="inlineStr">
        <is>
          <t xml:space="preserve">2026-08-29</t>
        </is>
      </c>
      <c r="F49" t="inlineStr">
        <is>
          <t xml:space="preserve">2026-08-29</t>
        </is>
      </c>
      <c r="G49" t="inlineStr">
        <is>
          <t xml:space="preserve">New</t>
        </is>
      </c>
      <c r="H49" t="inlineStr">
        <is>
          <t xml:space="preserve">Apartamento con terraza en San Pedro de Alcántara pueblo</t>
        </is>
      </c>
      <c r="I49" t="inlineStr">
        <is>
          <t xml:space="preserve">Sale</t>
        </is>
      </c>
      <c r="J49" t="inlineStr">
        <is>
          <t xml:space="preserve">Vivienda</t>
        </is>
      </c>
      <c r="K49" t="inlineStr">
        <is>
          <t xml:space="preserve">ES</t>
        </is>
      </c>
      <c r="L49"/>
      <c r="M49"/>
      <c r="N49" t="inlineStr">
        <is>
          <t xml:space="preserve">Marbella</t>
        </is>
      </c>
      <c r="O49"/>
      <c r="P49"/>
      <c r="Q49"/>
      <c r="R49"/>
      <c r="S49">
        <v>390000</v>
      </c>
      <c r="T49"/>
      <c r="U49">
        <f>IFERROR((S49-T49)/T49,"")</f>
      </c>
      <c r="V49">
        <v>3</v>
      </c>
      <c r="W49" t="inlineStr">
        <is>
          <t xml:space="preserve">85.00</t>
        </is>
      </c>
      <c r="X49"/>
      <c r="Y49"/>
      <c r="Z49">
        <f>IFERROR(S49/W49,"")</f>
      </c>
      <c r="AA49">
        <f>IFERROR(INDEX(04_Area_Stats!$C$5:$C$7,MATCH(N49,04_Area_Stats!$A$5:$A$7,0)),"")</f>
      </c>
      <c r="AB49">
        <f>IFERROR((Z49-AA49)/AA49,"")</f>
      </c>
      <c r="AC49">
        <v>2</v>
      </c>
      <c r="AD49">
        <v>2</v>
      </c>
      <c r="AE49"/>
      <c r="AF49"/>
      <c r="AG49"/>
      <c r="AH49"/>
      <c r="AI49" t="inlineStr">
        <is>
          <t xml:space="preserve">Y</t>
        </is>
      </c>
      <c r="AJ49" t="inlineStr">
        <is>
          <t xml:space="preserve">Y</t>
        </is>
      </c>
      <c r="AK49"/>
      <c r="AL49"/>
      <c r="AM49"/>
      <c r="AN49"/>
      <c r="AO49"/>
      <c r="AP49" t="inlineStr">
        <is>
          <t xml:space="preserve">Y</t>
        </is>
      </c>
      <c r="AQ49"/>
      <c r="AR49"/>
      <c r="AS49"/>
      <c r="AT49">
        <f>IFERROR(INDEX(04_Area_Stats!$E$5:$E$7,MATCH(N49,04_Area_Stats!$A$5:$A$7,0)),"")</f>
      </c>
      <c r="AU49">
        <f>IFERROR(ROUND(W49*AT49,0),"")</f>
      </c>
      <c r="AV49">
        <f>IFERROR(AU49*12/S49,"")</f>
      </c>
      <c r="AW49">
        <f>IFERROR(ROUND(100*(03_Assumptions!$B$18*MIN(AV49/03_Assumptions!$B$13,1)+03_Assumptions!$B$19*MIN(MAX(-AB49/0.25,0),1)+03_Assumptions!$B$20*IFERROR(INDEX(03_Assumptions!$B$28:$B$33,MATCH(AG49,03_Assumptions!$A$28:$A$33,0)),0.5)+03_Assumptions!$B$21*MIN(V49/180,1)+03_Assumptions!$B$22*(COUNTIF(AI49:AQ49,"Y")/9)),0),"")</f>
      </c>
      <c r="AX49"/>
      <c r="AY49"/>
      <c r="AZ49"/>
      <c r="BA49" t="inlineStr">
        <is>
          <t xml:space="preserve">https://static.fotocasa.es/images/ads/5176a751-304d-4cd2-8214-2812f4917658?rule=original</t>
        </is>
      </c>
      <c r="BB49"/>
      <c r="BC49">
        <v>1</v>
      </c>
      <c r="BD49"/>
      <c r="BE49">
        <v>0</v>
      </c>
      <c r="BF49"/>
      <c r="BG49"/>
      <c r="BH49"/>
      <c r="BI49"/>
      <c r="BJ49"/>
      <c r="BK49"/>
      <c r="BL49"/>
      <c r="BM49"/>
      <c r="BN49"/>
    </row>
    <row r="50">
      <c r="A50" t="inlineStr">
        <is>
          <t xml:space="preserve">HTC-22662000000336</t>
        </is>
      </c>
      <c r="B50" t="inlineStr">
        <is>
          <t xml:space="preserve">Habitaclia</t>
        </is>
      </c>
      <c r="C50" t="inlineStr">
        <is>
          <t xml:space="preserve">22662000000336</t>
        </is>
      </c>
      <c r="D50" t="inlineStr">
        <is>
          <t xml:space="preserve">https://www.habitaclia.com/comprar-apartamento-impresionante_en_primera_linea_de_playa_situado_en_p_puerto_banus-marbella-i22662000000336.htm</t>
        </is>
      </c>
      <c r="E50" t="inlineStr">
        <is>
          <t xml:space="preserve">2026-08-29</t>
        </is>
      </c>
      <c r="F50" t="inlineStr">
        <is>
          <t xml:space="preserve">2026-08-31</t>
        </is>
      </c>
      <c r="G50" t="inlineStr">
        <is>
          <t xml:space="preserve">New</t>
        </is>
      </c>
      <c r="H50" t="inlineStr">
        <is>
          <t xml:space="preserve">Apartamento Avenida josé banús. Impresionante apartamento en primera línea de playa situado en p</t>
        </is>
      </c>
      <c r="I50" t="inlineStr">
        <is>
          <t xml:space="preserve">Sale</t>
        </is>
      </c>
      <c r="J50" t="inlineStr">
        <is>
          <t xml:space="preserve">Apartment</t>
        </is>
      </c>
      <c r="K50" t="inlineStr">
        <is>
          <t xml:space="preserve">ES</t>
        </is>
      </c>
      <c r="L50"/>
      <c r="M50" t="inlineStr">
        <is>
          <t xml:space="preserve">Marbella</t>
        </is>
      </c>
      <c r="N50" t="inlineStr">
        <is>
          <t xml:space="preserve">Marbella</t>
        </is>
      </c>
      <c r="O50" t="inlineStr">
        <is>
          <t xml:space="preserve">Puerto Banús</t>
        </is>
      </c>
      <c r="P50"/>
      <c r="Q50"/>
      <c r="R50"/>
      <c r="S50">
        <v>5950000</v>
      </c>
      <c r="T50"/>
      <c r="U50">
        <f>IFERROR((S50-T50)/T50,"")</f>
      </c>
      <c r="V50">
        <v>3</v>
      </c>
      <c r="W50" t="inlineStr">
        <is>
          <t xml:space="preserve">336.00</t>
        </is>
      </c>
      <c r="X50"/>
      <c r="Y50"/>
      <c r="Z50">
        <f>IFERROR(S50/W50,"")</f>
      </c>
      <c r="AA50">
        <f>IFERROR(INDEX(04_Area_Stats!$C$5:$C$7,MATCH(N50,04_Area_Stats!$A$5:$A$7,0)),"")</f>
      </c>
      <c r="AB50">
        <f>IFERROR((Z50-AA50)/AA50,"")</f>
      </c>
      <c r="AC50">
        <v>4</v>
      </c>
      <c r="AD50">
        <v>5</v>
      </c>
      <c r="AE50"/>
      <c r="AF50"/>
      <c r="AG50"/>
      <c r="AH50"/>
      <c r="AI50"/>
      <c r="AJ50"/>
      <c r="AK50"/>
      <c r="AL50"/>
      <c r="AM50"/>
      <c r="AN50"/>
      <c r="AO50"/>
      <c r="AP50"/>
      <c r="AQ50"/>
      <c r="AR50"/>
      <c r="AS50"/>
      <c r="AT50">
        <f>IFERROR(INDEX(04_Area_Stats!$E$5:$E$7,MATCH(N50,04_Area_Stats!$A$5:$A$7,0)),"")</f>
      </c>
      <c r="AU50">
        <f>IFERROR(ROUND(W50*AT50,0),"")</f>
      </c>
      <c r="AV50">
        <f>IFERROR(AU50*12/S50,"")</f>
      </c>
      <c r="AW50">
        <f>IFERROR(ROUND(100*(03_Assumptions!$B$18*MIN(AV50/03_Assumptions!$B$13,1)+03_Assumptions!$B$19*MIN(MAX(-AB50/0.25,0),1)+03_Assumptions!$B$20*IFERROR(INDEX(03_Assumptions!$B$28:$B$33,MATCH(AG50,03_Assumptions!$A$28:$A$33,0)),0.5)+03_Assumptions!$B$21*MIN(V50/180,1)+03_Assumptions!$B$22*(COUNTIF(AI50:AQ50,"Y")/9)),0),"")</f>
      </c>
      <c r="AX50"/>
      <c r="AY50"/>
      <c r="AZ50"/>
      <c r="BA50" t="inlineStr">
        <is>
          <t xml:space="preserve">https://images.habimg.com/imgh/22662-336/impresionante-apartamento-en-primera-linea-de-playa-situado-en-p-marbella_e594c6fe-e64f-47a0-8834-a5bc00cdd0b9.jpg</t>
        </is>
      </c>
      <c r="BB50"/>
      <c r="BC50">
        <v>1</v>
      </c>
      <c r="BD50"/>
      <c r="BE50">
        <v>0</v>
      </c>
      <c r="BF50"/>
      <c r="BG50"/>
      <c r="BH50"/>
      <c r="BI50"/>
      <c r="BJ50"/>
      <c r="BK50"/>
      <c r="BL50" t="inlineStr">
        <is>
          <t xml:space="preserve">Otillräcklig information tillgänglig. Endast placeringen (Marbella - Puerto Banús) och en delvis titel som nämner en strandlägenhet finns; den fullständiga beskrivningen saknas.</t>
        </is>
      </c>
      <c r="BM50"/>
      <c r="BN50"/>
    </row>
    <row r="51">
      <c r="A51" t="inlineStr">
        <is>
          <t xml:space="preserve">HTC-55600000000159</t>
        </is>
      </c>
      <c r="B51" t="inlineStr">
        <is>
          <t xml:space="preserve">Habitaclia</t>
        </is>
      </c>
      <c r="C51" t="inlineStr">
        <is>
          <t xml:space="preserve">55600000000159</t>
        </is>
      </c>
      <c r="D51" t="inlineStr">
        <is>
          <t xml:space="preserve">https://www.habitaclia.com/comprar-apartamento-excelente_oportunidad_de_inversion_en_la_exclusiva_urbanizacion_rio_danubio_altos_d_rodeo_7_rodeo_al-marbella-i55600000000159.htm</t>
        </is>
      </c>
      <c r="E51" t="inlineStr">
        <is>
          <t xml:space="preserve">2026-08-29</t>
        </is>
      </c>
      <c r="F51" t="inlineStr">
        <is>
          <t xml:space="preserve">2026-08-31</t>
        </is>
      </c>
      <c r="G51" t="inlineStr">
        <is>
          <t xml:space="preserve">New</t>
        </is>
      </c>
      <c r="H51" t="inlineStr">
        <is>
          <t xml:space="preserve">Apartamento en Rio danubio-altos d rodeo 7. Excelente oportunidad de inversión en la exclusiva urbanización</t>
        </is>
      </c>
      <c r="I51" t="inlineStr">
        <is>
          <t xml:space="preserve">Sale</t>
        </is>
      </c>
      <c r="J51" t="inlineStr">
        <is>
          <t xml:space="preserve">Apartment</t>
        </is>
      </c>
      <c r="K51" t="inlineStr">
        <is>
          <t xml:space="preserve">ES</t>
        </is>
      </c>
      <c r="L51"/>
      <c r="M51" t="inlineStr">
        <is>
          <t xml:space="preserve">Marbella</t>
        </is>
      </c>
      <c r="N51" t="inlineStr">
        <is>
          <t xml:space="preserve">Marbella</t>
        </is>
      </c>
      <c r="O51" t="inlineStr">
        <is>
          <t xml:space="preserve">Rodeo Alto - Guadaiza - La Campana</t>
        </is>
      </c>
      <c r="P51"/>
      <c r="Q51"/>
      <c r="R51"/>
      <c r="S51">
        <v>449000</v>
      </c>
      <c r="T51"/>
      <c r="U51">
        <f>IFERROR((S51-T51)/T51,"")</f>
      </c>
      <c r="V51">
        <v>3</v>
      </c>
      <c r="W51" t="inlineStr">
        <is>
          <t xml:space="preserve">150.00</t>
        </is>
      </c>
      <c r="X51"/>
      <c r="Y51"/>
      <c r="Z51">
        <f>IFERROR(S51/W51,"")</f>
      </c>
      <c r="AA51">
        <f>IFERROR(INDEX(04_Area_Stats!$C$5:$C$7,MATCH(N51,04_Area_Stats!$A$5:$A$7,0)),"")</f>
      </c>
      <c r="AB51">
        <f>IFERROR((Z51-AA51)/AA51,"")</f>
      </c>
      <c r="AC51">
        <v>2</v>
      </c>
      <c r="AD51">
        <v>2</v>
      </c>
      <c r="AE51"/>
      <c r="AF51"/>
      <c r="AG51"/>
      <c r="AH51"/>
      <c r="AI51"/>
      <c r="AJ51"/>
      <c r="AK51"/>
      <c r="AL51"/>
      <c r="AM51"/>
      <c r="AN51"/>
      <c r="AO51"/>
      <c r="AP51"/>
      <c r="AQ51"/>
      <c r="AR51"/>
      <c r="AS51"/>
      <c r="AT51">
        <f>IFERROR(INDEX(04_Area_Stats!$E$5:$E$7,MATCH(N51,04_Area_Stats!$A$5:$A$7,0)),"")</f>
      </c>
      <c r="AU51">
        <f>IFERROR(ROUND(W51*AT51,0),"")</f>
      </c>
      <c r="AV51">
        <f>IFERROR(AU51*12/S51,"")</f>
      </c>
      <c r="AW51">
        <f>IFERROR(ROUND(100*(03_Assumptions!$B$18*MIN(AV51/03_Assumptions!$B$13,1)+03_Assumptions!$B$19*MIN(MAX(-AB51/0.25,0),1)+03_Assumptions!$B$20*IFERROR(INDEX(03_Assumptions!$B$28:$B$33,MATCH(AG51,03_Assumptions!$A$28:$A$33,0)),0.5)+03_Assumptions!$B$21*MIN(V51/180,1)+03_Assumptions!$B$22*(COUNTIF(AI51:AQ51,"Y")/9)),0),"")</f>
      </c>
      <c r="AX51"/>
      <c r="AY51"/>
      <c r="AZ51"/>
      <c r="BA51" t="inlineStr">
        <is>
          <t xml:space="preserve">https://images.habimg.com/imgh/55600-159/excelente-oportunidad-de-inversion-en-la-exclusiva-urbanizacion-marbella_0cd0f457-05e4-4437-ab4a-0f6299e3fe14.jpg</t>
        </is>
      </c>
      <c r="BB51"/>
      <c r="BC51">
        <v>1</v>
      </c>
      <c r="BD51"/>
      <c r="BE51">
        <v>0</v>
      </c>
      <c r="BF51"/>
      <c r="BG51"/>
      <c r="BH51"/>
      <c r="BI51"/>
      <c r="BJ51"/>
      <c r="BK51"/>
      <c r="BL51"/>
      <c r="BM51"/>
      <c r="BN51"/>
    </row>
    <row r="52">
      <c r="A52" t="inlineStr">
        <is>
          <t xml:space="preserve">HTC-28681000000757</t>
        </is>
      </c>
      <c r="B52" t="inlineStr">
        <is>
          <t xml:space="preserve">Habitaclia</t>
        </is>
      </c>
      <c r="C52" t="inlineStr">
        <is>
          <t xml:space="preserve">28681000000757</t>
        </is>
      </c>
      <c r="D52" t="inlineStr">
        <is>
          <t xml:space="preserve">https://www.habitaclia.com/comprar-apartamento-se_vende_local_en_urbmarbesa_a_400mts_de_marbesa-marbella-i28681000000757.htm</t>
        </is>
      </c>
      <c r="E52" t="inlineStr">
        <is>
          <t xml:space="preserve">2026-08-29</t>
        </is>
      </c>
      <c r="F52" t="inlineStr">
        <is>
          <t xml:space="preserve">2026-08-31</t>
        </is>
      </c>
      <c r="G52" t="inlineStr">
        <is>
          <t xml:space="preserve">New</t>
        </is>
      </c>
      <c r="H52" t="inlineStr">
        <is>
          <t xml:space="preserve">Apartamento en Marbesa. Se vende apartamento-local en urb.marbesa (marbella) a 400mts de</t>
        </is>
      </c>
      <c r="I52" t="inlineStr">
        <is>
          <t xml:space="preserve">Sale</t>
        </is>
      </c>
      <c r="J52" t="inlineStr">
        <is>
          <t xml:space="preserve">Apartment</t>
        </is>
      </c>
      <c r="K52" t="inlineStr">
        <is>
          <t xml:space="preserve">ES</t>
        </is>
      </c>
      <c r="L52"/>
      <c r="M52" t="inlineStr">
        <is>
          <t xml:space="preserve">Marbella</t>
        </is>
      </c>
      <c r="N52" t="inlineStr">
        <is>
          <t xml:space="preserve">Marbella</t>
        </is>
      </c>
      <c r="O52" t="inlineStr">
        <is>
          <t xml:space="preserve">Marbesa</t>
        </is>
      </c>
      <c r="P52"/>
      <c r="Q52"/>
      <c r="R52"/>
      <c r="S52">
        <v>235000</v>
      </c>
      <c r="T52"/>
      <c r="U52">
        <f>IFERROR((S52-T52)/T52,"")</f>
      </c>
      <c r="V52">
        <v>3</v>
      </c>
      <c r="W52" t="inlineStr">
        <is>
          <t xml:space="preserve">63.00</t>
        </is>
      </c>
      <c r="X52"/>
      <c r="Y52"/>
      <c r="Z52">
        <f>IFERROR(S52/W52,"")</f>
      </c>
      <c r="AA52">
        <f>IFERROR(INDEX(04_Area_Stats!$C$5:$C$7,MATCH(N52,04_Area_Stats!$A$5:$A$7,0)),"")</f>
      </c>
      <c r="AB52">
        <f>IFERROR((Z52-AA52)/AA52,"")</f>
      </c>
      <c r="AC52"/>
      <c r="AD52">
        <v>1</v>
      </c>
      <c r="AE52"/>
      <c r="AF52"/>
      <c r="AG52"/>
      <c r="AH52"/>
      <c r="AI52"/>
      <c r="AJ52"/>
      <c r="AK52"/>
      <c r="AL52"/>
      <c r="AM52"/>
      <c r="AN52"/>
      <c r="AO52"/>
      <c r="AP52"/>
      <c r="AQ52"/>
      <c r="AR52"/>
      <c r="AS52"/>
      <c r="AT52">
        <f>IFERROR(INDEX(04_Area_Stats!$E$5:$E$7,MATCH(N52,04_Area_Stats!$A$5:$A$7,0)),"")</f>
      </c>
      <c r="AU52">
        <f>IFERROR(ROUND(W52*AT52,0),"")</f>
      </c>
      <c r="AV52">
        <f>IFERROR(AU52*12/S52,"")</f>
      </c>
      <c r="AW52">
        <f>IFERROR(ROUND(100*(03_Assumptions!$B$18*MIN(AV52/03_Assumptions!$B$13,1)+03_Assumptions!$B$19*MIN(MAX(-AB52/0.25,0),1)+03_Assumptions!$B$20*IFERROR(INDEX(03_Assumptions!$B$28:$B$33,MATCH(AG52,03_Assumptions!$A$28:$A$33,0)),0.5)+03_Assumptions!$B$21*MIN(V52/180,1)+03_Assumptions!$B$22*(COUNTIF(AI52:AQ52,"Y")/9)),0),"")</f>
      </c>
      <c r="AX52"/>
      <c r="AY52"/>
      <c r="AZ52"/>
      <c r="BA52" t="inlineStr">
        <is>
          <t xml:space="preserve">https://images.habimg.com/imgh/28681-757/se-vende-apartamento-local-en-urbmarbesa-marbella-a-400mts-de-marbella_86dc75b7-c120-4519-98e4-250716f11871.jpg</t>
        </is>
      </c>
      <c r="BB52"/>
      <c r="BC52">
        <v>1</v>
      </c>
      <c r="BD52"/>
      <c r="BE52">
        <v>0</v>
      </c>
      <c r="BF52"/>
      <c r="BG52"/>
      <c r="BH52"/>
      <c r="BI52"/>
      <c r="BJ52"/>
      <c r="BK52"/>
      <c r="BL52" t="inlineStr">
        <is>
          <t xml:space="preserve">Annonsen ger minimal information—endast plats (Marbella, Marbesa-området) och en anteckning om en lägenhet-lokal 400m från en ospecificerad referenspunkt. Ingen information om storlek, skick, egenskaper eller pris finns tillgänglig.</t>
        </is>
      </c>
      <c r="BM52"/>
      <c r="BN52"/>
    </row>
    <row r="53">
      <c r="A53" t="inlineStr">
        <is>
          <t xml:space="preserve">HTC-58440000000065</t>
        </is>
      </c>
      <c r="B53" t="inlineStr">
        <is>
          <t xml:space="preserve">Habitaclia</t>
        </is>
      </c>
      <c r="C53" t="inlineStr">
        <is>
          <t xml:space="preserve">58440000000065</t>
        </is>
      </c>
      <c r="D53" t="inlineStr">
        <is>
          <t xml:space="preserve">https://www.habitaclia.com/comprar-atico-duplex_renovado_en_nueva_andalucia_de_los_jazmines_nva_andal_95_nueva_andalucia_centro-marbella-i58440000000065.htm</t>
        </is>
      </c>
      <c r="E53" t="inlineStr">
        <is>
          <t xml:space="preserve">2026-08-29</t>
        </is>
      </c>
      <c r="F53" t="inlineStr">
        <is>
          <t xml:space="preserve">2026-08-31</t>
        </is>
      </c>
      <c r="G53" t="inlineStr">
        <is>
          <t xml:space="preserve">New</t>
        </is>
      </c>
      <c r="H53" t="inlineStr">
        <is>
          <t xml:space="preserve">Ático en De los jazmines-nva andal 95. Ático duplex renovado en nueva andalucía</t>
        </is>
      </c>
      <c r="I53" t="inlineStr">
        <is>
          <t xml:space="preserve">Sale</t>
        </is>
      </c>
      <c r="J53" t="inlineStr">
        <is>
          <t xml:space="preserve">Attic</t>
        </is>
      </c>
      <c r="K53" t="inlineStr">
        <is>
          <t xml:space="preserve">ES</t>
        </is>
      </c>
      <c r="L53"/>
      <c r="M53" t="inlineStr">
        <is>
          <t xml:space="preserve">Marbella</t>
        </is>
      </c>
      <c r="N53" t="inlineStr">
        <is>
          <t xml:space="preserve">Marbella</t>
        </is>
      </c>
      <c r="O53" t="inlineStr">
        <is>
          <t xml:space="preserve">Nueva Andalucía centro</t>
        </is>
      </c>
      <c r="P53"/>
      <c r="Q53"/>
      <c r="R53"/>
      <c r="S53">
        <v>695000</v>
      </c>
      <c r="T53"/>
      <c r="U53">
        <f>IFERROR((S53-T53)/T53,"")</f>
      </c>
      <c r="V53">
        <v>3</v>
      </c>
      <c r="W53" t="inlineStr">
        <is>
          <t xml:space="preserve">106.00</t>
        </is>
      </c>
      <c r="X53"/>
      <c r="Y53"/>
      <c r="Z53">
        <f>IFERROR(S53/W53,"")</f>
      </c>
      <c r="AA53">
        <f>IFERROR(INDEX(04_Area_Stats!$C$5:$C$7,MATCH(N53,04_Area_Stats!$A$5:$A$7,0)),"")</f>
      </c>
      <c r="AB53">
        <f>IFERROR((Z53-AA53)/AA53,"")</f>
      </c>
      <c r="AC53">
        <v>3</v>
      </c>
      <c r="AD53">
        <v>2</v>
      </c>
      <c r="AE53"/>
      <c r="AF53"/>
      <c r="AG53"/>
      <c r="AH53"/>
      <c r="AI53"/>
      <c r="AJ53"/>
      <c r="AK53"/>
      <c r="AL53"/>
      <c r="AM53"/>
      <c r="AN53"/>
      <c r="AO53"/>
      <c r="AP53"/>
      <c r="AQ53"/>
      <c r="AR53"/>
      <c r="AS53"/>
      <c r="AT53">
        <f>IFERROR(INDEX(04_Area_Stats!$E$5:$E$7,MATCH(N53,04_Area_Stats!$A$5:$A$7,0)),"")</f>
      </c>
      <c r="AU53">
        <f>IFERROR(ROUND(W53*AT53,0),"")</f>
      </c>
      <c r="AV53">
        <f>IFERROR(AU53*12/S53,"")</f>
      </c>
      <c r="AW53">
        <f>IFERROR(ROUND(100*(03_Assumptions!$B$18*MIN(AV53/03_Assumptions!$B$13,1)+03_Assumptions!$B$19*MIN(MAX(-AB53/0.25,0),1)+03_Assumptions!$B$20*IFERROR(INDEX(03_Assumptions!$B$28:$B$33,MATCH(AG53,03_Assumptions!$A$28:$A$33,0)),0.5)+03_Assumptions!$B$21*MIN(V53/180,1)+03_Assumptions!$B$22*(COUNTIF(AI53:AQ53,"Y")/9)),0),"")</f>
      </c>
      <c r="AX53"/>
      <c r="AY53"/>
      <c r="AZ53"/>
      <c r="BA53" t="inlineStr">
        <is>
          <t xml:space="preserve">https://images.habimg.com/imgh/58440-65/atico-duplex-renovado-en-nueva-andalucia-marbella_d6b33519-070a-402c-95b0-a0f1532eef11.jpg</t>
        </is>
      </c>
      <c r="BB53"/>
      <c r="BC53">
        <v>1</v>
      </c>
      <c r="BD53"/>
      <c r="BE53">
        <v>0</v>
      </c>
      <c r="BF53"/>
      <c r="BG53"/>
      <c r="BH53"/>
      <c r="BI53"/>
      <c r="BJ53"/>
      <c r="BK53"/>
      <c r="BL53" t="inlineStr">
        <is>
          <t xml:space="preserve">Renoverad duplex-takvåning i Nueva Andalucía, Marbella; begränsad information tillgänglig från annonsen. Fullständiga fastighetsdetaljer tillhandahålls inte i beskrivningen.</t>
        </is>
      </c>
      <c r="BM53"/>
      <c r="BN53"/>
    </row>
    <row r="54">
      <c r="A54" t="inlineStr">
        <is>
          <t xml:space="preserve">HTC-23335000002111</t>
        </is>
      </c>
      <c r="B54" t="inlineStr">
        <is>
          <t xml:space="preserve">Habitaclia</t>
        </is>
      </c>
      <c r="C54" t="inlineStr">
        <is>
          <t xml:space="preserve">23335000002111</t>
        </is>
      </c>
      <c r="D54" t="inlineStr">
        <is>
          <t xml:space="preserve">https://www.habitaclia.com/comprar-apartamento-exclusivo_de_3_dormitorios_en_ancon_sierra_fase_iv_lomas_de_marbella_club-marbella-i23335000002111.htm</t>
        </is>
      </c>
      <c r="E54" t="inlineStr">
        <is>
          <t xml:space="preserve">2026-08-29</t>
        </is>
      </c>
      <c r="F54" t="inlineStr">
        <is>
          <t xml:space="preserve">2026-08-31</t>
        </is>
      </c>
      <c r="G54" t="inlineStr">
        <is>
          <t xml:space="preserve">New</t>
        </is>
      </c>
      <c r="H54" t="inlineStr">
        <is>
          <t xml:space="preserve">Apartamento en Lomas de Marbella Club. Exclusivo apartamento de 3 dormitorios en ancon sierra fase iv</t>
        </is>
      </c>
      <c r="I54" t="inlineStr">
        <is>
          <t xml:space="preserve">Sale</t>
        </is>
      </c>
      <c r="J54" t="inlineStr">
        <is>
          <t xml:space="preserve">Apartment</t>
        </is>
      </c>
      <c r="K54" t="inlineStr">
        <is>
          <t xml:space="preserve">ES</t>
        </is>
      </c>
      <c r="L54"/>
      <c r="M54" t="inlineStr">
        <is>
          <t xml:space="preserve">Marbella</t>
        </is>
      </c>
      <c r="N54" t="inlineStr">
        <is>
          <t xml:space="preserve">Marbella</t>
        </is>
      </c>
      <c r="O54" t="inlineStr">
        <is>
          <t xml:space="preserve">Lomas de Marbella Club</t>
        </is>
      </c>
      <c r="P54"/>
      <c r="Q54"/>
      <c r="R54"/>
      <c r="S54">
        <v>895000</v>
      </c>
      <c r="T54"/>
      <c r="U54">
        <f>IFERROR((S54-T54)/T54,"")</f>
      </c>
      <c r="V54">
        <v>3</v>
      </c>
      <c r="W54" t="inlineStr">
        <is>
          <t xml:space="preserve">165.00</t>
        </is>
      </c>
      <c r="X54"/>
      <c r="Y54"/>
      <c r="Z54">
        <f>IFERROR(S54/W54,"")</f>
      </c>
      <c r="AA54">
        <f>IFERROR(INDEX(04_Area_Stats!$C$5:$C$7,MATCH(N54,04_Area_Stats!$A$5:$A$7,0)),"")</f>
      </c>
      <c r="AB54">
        <f>IFERROR((Z54-AA54)/AA54,"")</f>
      </c>
      <c r="AC54">
        <v>3</v>
      </c>
      <c r="AD54">
        <v>3</v>
      </c>
      <c r="AE54"/>
      <c r="AF54"/>
      <c r="AG54"/>
      <c r="AH54"/>
      <c r="AI54"/>
      <c r="AJ54"/>
      <c r="AK54"/>
      <c r="AL54"/>
      <c r="AM54"/>
      <c r="AN54"/>
      <c r="AO54"/>
      <c r="AP54"/>
      <c r="AQ54"/>
      <c r="AR54"/>
      <c r="AS54"/>
      <c r="AT54">
        <f>IFERROR(INDEX(04_Area_Stats!$E$5:$E$7,MATCH(N54,04_Area_Stats!$A$5:$A$7,0)),"")</f>
      </c>
      <c r="AU54">
        <f>IFERROR(ROUND(W54*AT54,0),"")</f>
      </c>
      <c r="AV54">
        <f>IFERROR(AU54*12/S54,"")</f>
      </c>
      <c r="AW54">
        <f>IFERROR(ROUND(100*(03_Assumptions!$B$18*MIN(AV54/03_Assumptions!$B$13,1)+03_Assumptions!$B$19*MIN(MAX(-AB54/0.25,0),1)+03_Assumptions!$B$20*IFERROR(INDEX(03_Assumptions!$B$28:$B$33,MATCH(AG54,03_Assumptions!$A$28:$A$33,0)),0.5)+03_Assumptions!$B$21*MIN(V54/180,1)+03_Assumptions!$B$22*(COUNTIF(AI54:AQ54,"Y")/9)),0),"")</f>
      </c>
      <c r="AX54"/>
      <c r="AY54"/>
      <c r="AZ54"/>
      <c r="BA54" t="inlineStr">
        <is>
          <t xml:space="preserve">https://images.habimg.com/imgh/23335-2111/exclusivo-apartamento-de-3-dormitorios-en-ancon-sierra-fase-iv-marbella_22f25a3c-9f7c-4649-a640-fb2b2ffed83b.jpg</t>
        </is>
      </c>
      <c r="BB54"/>
      <c r="BC54">
        <v>1</v>
      </c>
      <c r="BD54"/>
      <c r="BE54">
        <v>0</v>
      </c>
      <c r="BF54"/>
      <c r="BG54"/>
      <c r="BH54"/>
      <c r="BI54"/>
      <c r="BJ54"/>
      <c r="BK54"/>
      <c r="BL54" t="inlineStr">
        <is>
          <t xml:space="preserve">En 3-rumslägenhet i det exklusiva Lomas de Marbella Club-samhället i Marbella. Mycket lite beskrivande information tillhandahålls bortom läget och antalet sovrum.</t>
        </is>
      </c>
      <c r="BM54"/>
      <c r="BN54"/>
    </row>
    <row r="55">
      <c r="A55" t="inlineStr">
        <is>
          <t xml:space="preserve">HTC-23526000001281</t>
        </is>
      </c>
      <c r="B55" t="inlineStr">
        <is>
          <t xml:space="preserve">Habitaclia</t>
        </is>
      </c>
      <c r="C55" t="inlineStr">
        <is>
          <t xml:space="preserve">23526000001281</t>
        </is>
      </c>
      <c r="D55" t="inlineStr">
        <is>
          <t xml:space="preserve">https://www.habitaclia.com/comprar-duplex-entrega_en_2026_hermoso_apartamento_en_primera_linea_de_guadalmina_alta-marbella-i23526000001281.htm</t>
        </is>
      </c>
      <c r="E55" t="inlineStr">
        <is>
          <t xml:space="preserve">2026-08-29</t>
        </is>
      </c>
      <c r="F55" t="inlineStr">
        <is>
          <t xml:space="preserve">2026-08-31</t>
        </is>
      </c>
      <c r="G55" t="inlineStr">
        <is>
          <t xml:space="preserve">New</t>
        </is>
      </c>
      <c r="H55" t="inlineStr">
        <is>
          <t xml:space="preserve">Dúplex en Guadalmina Alta. Entrega en 2026 . hermoso apartamento duplex en primera linea de</t>
        </is>
      </c>
      <c r="I55" t="inlineStr">
        <is>
          <t xml:space="preserve">Sale</t>
        </is>
      </c>
      <c r="J55" t="inlineStr">
        <is>
          <t xml:space="preserve">Duplex</t>
        </is>
      </c>
      <c r="K55" t="inlineStr">
        <is>
          <t xml:space="preserve">ES</t>
        </is>
      </c>
      <c r="L55"/>
      <c r="M55" t="inlineStr">
        <is>
          <t xml:space="preserve">Marbella</t>
        </is>
      </c>
      <c r="N55" t="inlineStr">
        <is>
          <t xml:space="preserve">Marbella</t>
        </is>
      </c>
      <c r="O55" t="inlineStr">
        <is>
          <t xml:space="preserve">Guadalmina Alta</t>
        </is>
      </c>
      <c r="P55"/>
      <c r="Q55"/>
      <c r="R55"/>
      <c r="S55">
        <v>890000</v>
      </c>
      <c r="T55"/>
      <c r="U55">
        <f>IFERROR((S55-T55)/T55,"")</f>
      </c>
      <c r="V55">
        <v>3</v>
      </c>
      <c r="W55" t="inlineStr">
        <is>
          <t xml:space="preserve">200.00</t>
        </is>
      </c>
      <c r="X55"/>
      <c r="Y55"/>
      <c r="Z55">
        <f>IFERROR(S55/W55,"")</f>
      </c>
      <c r="AA55">
        <f>IFERROR(INDEX(04_Area_Stats!$C$5:$C$7,MATCH(N55,04_Area_Stats!$A$5:$A$7,0)),"")</f>
      </c>
      <c r="AB55">
        <f>IFERROR((Z55-AA55)/AA55,"")</f>
      </c>
      <c r="AC55">
        <v>3</v>
      </c>
      <c r="AD55">
        <v>3</v>
      </c>
      <c r="AE55"/>
      <c r="AF55"/>
      <c r="AG55"/>
      <c r="AH55"/>
      <c r="AI55"/>
      <c r="AJ55"/>
      <c r="AK55"/>
      <c r="AL55"/>
      <c r="AM55"/>
      <c r="AN55"/>
      <c r="AO55"/>
      <c r="AP55"/>
      <c r="AQ55"/>
      <c r="AR55"/>
      <c r="AS55"/>
      <c r="AT55">
        <f>IFERROR(INDEX(04_Area_Stats!$E$5:$E$7,MATCH(N55,04_Area_Stats!$A$5:$A$7,0)),"")</f>
      </c>
      <c r="AU55">
        <f>IFERROR(ROUND(W55*AT55,0),"")</f>
      </c>
      <c r="AV55">
        <f>IFERROR(AU55*12/S55,"")</f>
      </c>
      <c r="AW55">
        <f>IFERROR(ROUND(100*(03_Assumptions!$B$18*MIN(AV55/03_Assumptions!$B$13,1)+03_Assumptions!$B$19*MIN(MAX(-AB55/0.25,0),1)+03_Assumptions!$B$20*IFERROR(INDEX(03_Assumptions!$B$28:$B$33,MATCH(AG55,03_Assumptions!$A$28:$A$33,0)),0.5)+03_Assumptions!$B$21*MIN(V55/180,1)+03_Assumptions!$B$22*(COUNTIF(AI55:AQ55,"Y")/9)),0),"")</f>
      </c>
      <c r="AX55"/>
      <c r="AY55"/>
      <c r="AZ55"/>
      <c r="BA55" t="inlineStr">
        <is>
          <t xml:space="preserve">https://images.habimg.com/imgh/23526-1281/entrega-en-2026--hermoso-apartamento-duplex-en-primera-linea-de-marbella_a2c7d3ec-af26-4e0b-8f95-0d13de506f21.jpg</t>
        </is>
      </c>
      <c r="BB55"/>
      <c r="BC55">
        <v>1</v>
      </c>
      <c r="BD55"/>
      <c r="BE55">
        <v>0</v>
      </c>
      <c r="BF55"/>
      <c r="BG55"/>
      <c r="BH55"/>
      <c r="BI55"/>
      <c r="BJ55"/>
      <c r="BK55"/>
      <c r="BL55" t="inlineStr">
        <is>
          <t xml:space="preserve">Otillräcklig information tillgänglig. Endast plats (Guadalmina Alta, Marbella), fastighetstyp (duplex) och en partiell referens till första linjen med leverans 2026 är nämnda; den fullständiga beskrivningen är inkomplett.</t>
        </is>
      </c>
      <c r="BM55"/>
      <c r="BN55"/>
    </row>
    <row r="56">
      <c r="A56" t="inlineStr">
        <is>
          <t xml:space="preserve">HTC-37172000000619</t>
        </is>
      </c>
      <c r="B56" t="inlineStr">
        <is>
          <t xml:space="preserve">Habitaclia</t>
        </is>
      </c>
      <c r="C56" t="inlineStr">
        <is>
          <t xml:space="preserve">37172000000619</t>
        </is>
      </c>
      <c r="D56" t="inlineStr">
        <is>
          <t xml:space="preserve">https://www.habitaclia.com/comprar-duplex-exclusivo_renovado_con_garaje_y_trastero_en_hous_playa_de_la_fontanilla-marbella-i37172000000619.htm</t>
        </is>
      </c>
      <c r="E56" t="inlineStr">
        <is>
          <t xml:space="preserve">2026-08-29</t>
        </is>
      </c>
      <c r="F56" t="inlineStr">
        <is>
          <t xml:space="preserve">2026-08-31</t>
        </is>
      </c>
      <c r="G56" t="inlineStr">
        <is>
          <t xml:space="preserve">New</t>
        </is>
      </c>
      <c r="H56" t="inlineStr">
        <is>
          <t xml:space="preserve">Dúplex en Playa de la Fontanilla. Exclusivo dúplex renovado con garaje y trastero en marbella hous</t>
        </is>
      </c>
      <c r="I56" t="inlineStr">
        <is>
          <t xml:space="preserve">Sale</t>
        </is>
      </c>
      <c r="J56" t="inlineStr">
        <is>
          <t xml:space="preserve">Duplex</t>
        </is>
      </c>
      <c r="K56" t="inlineStr">
        <is>
          <t xml:space="preserve">ES</t>
        </is>
      </c>
      <c r="L56"/>
      <c r="M56" t="inlineStr">
        <is>
          <t xml:space="preserve">Marbella</t>
        </is>
      </c>
      <c r="N56" t="inlineStr">
        <is>
          <t xml:space="preserve">Marbella</t>
        </is>
      </c>
      <c r="O56" t="inlineStr">
        <is>
          <t xml:space="preserve">Playa de la Fontanilla</t>
        </is>
      </c>
      <c r="P56"/>
      <c r="Q56"/>
      <c r="R56"/>
      <c r="S56">
        <v>850000</v>
      </c>
      <c r="T56"/>
      <c r="U56">
        <f>IFERROR((S56-T56)/T56,"")</f>
      </c>
      <c r="V56">
        <v>3</v>
      </c>
      <c r="W56" t="inlineStr">
        <is>
          <t xml:space="preserve">128.00</t>
        </is>
      </c>
      <c r="X56"/>
      <c r="Y56"/>
      <c r="Z56">
        <f>IFERROR(S56/W56,"")</f>
      </c>
      <c r="AA56">
        <f>IFERROR(INDEX(04_Area_Stats!$C$5:$C$7,MATCH(N56,04_Area_Stats!$A$5:$A$7,0)),"")</f>
      </c>
      <c r="AB56">
        <f>IFERROR((Z56-AA56)/AA56,"")</f>
      </c>
      <c r="AC56">
        <v>2</v>
      </c>
      <c r="AD56">
        <v>3</v>
      </c>
      <c r="AE56"/>
      <c r="AF56"/>
      <c r="AG56"/>
      <c r="AH56"/>
      <c r="AI56"/>
      <c r="AJ56"/>
      <c r="AK56"/>
      <c r="AL56"/>
      <c r="AM56"/>
      <c r="AN56"/>
      <c r="AO56"/>
      <c r="AP56"/>
      <c r="AQ56"/>
      <c r="AR56"/>
      <c r="AS56"/>
      <c r="AT56">
        <f>IFERROR(INDEX(04_Area_Stats!$E$5:$E$7,MATCH(N56,04_Area_Stats!$A$5:$A$7,0)),"")</f>
      </c>
      <c r="AU56">
        <f>IFERROR(ROUND(W56*AT56,0),"")</f>
      </c>
      <c r="AV56">
        <f>IFERROR(AU56*12/S56,"")</f>
      </c>
      <c r="AW56">
        <f>IFERROR(ROUND(100*(03_Assumptions!$B$18*MIN(AV56/03_Assumptions!$B$13,1)+03_Assumptions!$B$19*MIN(MAX(-AB56/0.25,0),1)+03_Assumptions!$B$20*IFERROR(INDEX(03_Assumptions!$B$28:$B$33,MATCH(AG56,03_Assumptions!$A$28:$A$33,0)),0.5)+03_Assumptions!$B$21*MIN(V56/180,1)+03_Assumptions!$B$22*(COUNTIF(AI56:AQ56,"Y")/9)),0),"")</f>
      </c>
      <c r="AX56"/>
      <c r="AY56"/>
      <c r="AZ56"/>
      <c r="BA56" t="inlineStr">
        <is>
          <t xml:space="preserve">https://images.habimg.com/imgh/37172-619/exclusivo-duplex-renovado-con-garaje-y-trastero-en-marbella-hous-marbella_b7ade611-e9f6-46e6-91eb-7f9c85847a19.jpg</t>
        </is>
      </c>
      <c r="BB56"/>
      <c r="BC56">
        <v>1</v>
      </c>
      <c r="BD56"/>
      <c r="BE56">
        <v>0</v>
      </c>
      <c r="BF56"/>
      <c r="BG56"/>
      <c r="BH56"/>
      <c r="BI56"/>
      <c r="BJ56"/>
      <c r="BK56"/>
      <c r="BL56" t="inlineStr">
        <is>
          <t xml:space="preserve">Duplex i Marbella, Playa de la Fontanilla. För lite information tillgänglig för att bedöma skick eller specifika egenskaper.</t>
        </is>
      </c>
      <c r="BM56"/>
      <c r="BN56"/>
    </row>
    <row r="57">
      <c r="A57" t="inlineStr">
        <is>
          <t xml:space="preserve">HTC-48661000001199</t>
        </is>
      </c>
      <c r="B57" t="inlineStr">
        <is>
          <t xml:space="preserve">Habitaclia</t>
        </is>
      </c>
      <c r="C57" t="inlineStr">
        <is>
          <t xml:space="preserve">48661000001199</t>
        </is>
      </c>
      <c r="D57" t="inlineStr">
        <is>
          <t xml:space="preserve">https://www.habitaclia.com/comprar-apartamento-en_venta_en_estepona_casco_antiguo-marbella-i48661000001199.htm</t>
        </is>
      </c>
      <c r="E57" t="inlineStr">
        <is>
          <t xml:space="preserve">2026-08-29</t>
        </is>
      </c>
      <c r="F57" t="inlineStr">
        <is>
          <t xml:space="preserve">2026-08-31</t>
        </is>
      </c>
      <c r="G57" t="inlineStr">
        <is>
          <t xml:space="preserve">New</t>
        </is>
      </c>
      <c r="H57" t="inlineStr">
        <is>
          <t xml:space="preserve">Apartamento en Casco Antiguo. Apartamento en venta en estepona</t>
        </is>
      </c>
      <c r="I57" t="inlineStr">
        <is>
          <t xml:space="preserve">Sale</t>
        </is>
      </c>
      <c r="J57" t="inlineStr">
        <is>
          <t xml:space="preserve">Apartment</t>
        </is>
      </c>
      <c r="K57" t="inlineStr">
        <is>
          <t xml:space="preserve">ES</t>
        </is>
      </c>
      <c r="L57"/>
      <c r="M57" t="inlineStr">
        <is>
          <t xml:space="preserve">Marbella</t>
        </is>
      </c>
      <c r="N57" t="inlineStr">
        <is>
          <t xml:space="preserve">Marbella</t>
        </is>
      </c>
      <c r="O57" t="inlineStr">
        <is>
          <t xml:space="preserve">Casco Antiguo</t>
        </is>
      </c>
      <c r="P57"/>
      <c r="Q57"/>
      <c r="R57"/>
      <c r="S57">
        <v>258000</v>
      </c>
      <c r="T57"/>
      <c r="U57">
        <f>IFERROR((S57-T57)/T57,"")</f>
      </c>
      <c r="V57">
        <v>3</v>
      </c>
      <c r="W57" t="inlineStr">
        <is>
          <t xml:space="preserve">73.00</t>
        </is>
      </c>
      <c r="X57"/>
      <c r="Y57"/>
      <c r="Z57">
        <f>IFERROR(S57/W57,"")</f>
      </c>
      <c r="AA57">
        <f>IFERROR(INDEX(04_Area_Stats!$C$5:$C$7,MATCH(N57,04_Area_Stats!$A$5:$A$7,0)),"")</f>
      </c>
      <c r="AB57">
        <f>IFERROR((Z57-AA57)/AA57,"")</f>
      </c>
      <c r="AC57">
        <v>2</v>
      </c>
      <c r="AD57">
        <v>2</v>
      </c>
      <c r="AE57"/>
      <c r="AF57"/>
      <c r="AG57"/>
      <c r="AH57"/>
      <c r="AI57"/>
      <c r="AJ57"/>
      <c r="AK57"/>
      <c r="AL57"/>
      <c r="AM57"/>
      <c r="AN57"/>
      <c r="AO57"/>
      <c r="AP57"/>
      <c r="AQ57"/>
      <c r="AR57"/>
      <c r="AS57"/>
      <c r="AT57">
        <f>IFERROR(INDEX(04_Area_Stats!$E$5:$E$7,MATCH(N57,04_Area_Stats!$A$5:$A$7,0)),"")</f>
      </c>
      <c r="AU57">
        <f>IFERROR(ROUND(W57*AT57,0),"")</f>
      </c>
      <c r="AV57">
        <f>IFERROR(AU57*12/S57,"")</f>
      </c>
      <c r="AW57">
        <f>IFERROR(ROUND(100*(03_Assumptions!$B$18*MIN(AV57/03_Assumptions!$B$13,1)+03_Assumptions!$B$19*MIN(MAX(-AB57/0.25,0),1)+03_Assumptions!$B$20*IFERROR(INDEX(03_Assumptions!$B$28:$B$33,MATCH(AG57,03_Assumptions!$A$28:$A$33,0)),0.5)+03_Assumptions!$B$21*MIN(V57/180,1)+03_Assumptions!$B$22*(COUNTIF(AI57:AQ57,"Y")/9)),0),"")</f>
      </c>
      <c r="AX57"/>
      <c r="AY57"/>
      <c r="AZ57"/>
      <c r="BA57" t="inlineStr">
        <is>
          <t xml:space="preserve">https://images.habimg.com/imgh/48661-1199/apartamento-en-venta-en-estepona-marbella_92d253d8-42f3-4334-beb1-38ed2d2e3cf0.jpg</t>
        </is>
      </c>
      <c r="BB57"/>
      <c r="BC57">
        <v>1</v>
      </c>
      <c r="BD57"/>
      <c r="BE57">
        <v>0</v>
      </c>
      <c r="BF57"/>
      <c r="BG57"/>
      <c r="BH57"/>
      <c r="BI57"/>
      <c r="BJ57"/>
      <c r="BK57"/>
      <c r="BL57" t="inlineStr">
        <is>
          <t xml:space="preserve">Lägenhet i Marbella Casco Antiguo-området. Listningen innehåller nästan inga detaljer — endast platsinformation är tillgänglig.</t>
        </is>
      </c>
      <c r="BM57"/>
      <c r="BN57"/>
    </row>
    <row r="58">
      <c r="A58" t="inlineStr">
        <is>
          <t xml:space="preserve">HTC-23526000001094</t>
        </is>
      </c>
      <c r="B58" t="inlineStr">
        <is>
          <t xml:space="preserve">Habitaclia</t>
        </is>
      </c>
      <c r="C58" t="inlineStr">
        <is>
          <t xml:space="preserve">23526000001094</t>
        </is>
      </c>
      <c r="D58" t="inlineStr">
        <is>
          <t xml:space="preserve">https://www.habitaclia.com/comprar-planta_baja-con_jardin_zew_elviria_west_vive_en_armonia_entre_elviria-marbella-i23526000001094.htm</t>
        </is>
      </c>
      <c r="E58" t="inlineStr">
        <is>
          <t xml:space="preserve">2026-08-29</t>
        </is>
      </c>
      <c r="F58" t="inlineStr">
        <is>
          <t xml:space="preserve">2026-08-31</t>
        </is>
      </c>
      <c r="G58" t="inlineStr">
        <is>
          <t xml:space="preserve">New</t>
        </is>
      </c>
      <c r="H58" t="inlineStr">
        <is>
          <t xml:space="preserve">Planta baja en Elviria. Planta baja con jardín zew elviria west vive en armonía entre</t>
        </is>
      </c>
      <c r="I58" t="inlineStr">
        <is>
          <t xml:space="preserve">Sale</t>
        </is>
      </c>
      <c r="J58" t="inlineStr">
        <is>
          <t xml:space="preserve">Apartment</t>
        </is>
      </c>
      <c r="K58" t="inlineStr">
        <is>
          <t xml:space="preserve">ES</t>
        </is>
      </c>
      <c r="L58"/>
      <c r="M58" t="inlineStr">
        <is>
          <t xml:space="preserve">Marbella</t>
        </is>
      </c>
      <c r="N58" t="inlineStr">
        <is>
          <t xml:space="preserve">Marbella</t>
        </is>
      </c>
      <c r="O58" t="inlineStr">
        <is>
          <t xml:space="preserve">Elviria</t>
        </is>
      </c>
      <c r="P58"/>
      <c r="Q58"/>
      <c r="R58"/>
      <c r="S58">
        <v>810000</v>
      </c>
      <c r="T58"/>
      <c r="U58">
        <f>IFERROR((S58-T58)/T58,"")</f>
      </c>
      <c r="V58">
        <v>3</v>
      </c>
      <c r="W58" t="inlineStr">
        <is>
          <t xml:space="preserve">175.00</t>
        </is>
      </c>
      <c r="X58"/>
      <c r="Y58"/>
      <c r="Z58">
        <f>IFERROR(S58/W58,"")</f>
      </c>
      <c r="AA58">
        <f>IFERROR(INDEX(04_Area_Stats!$C$5:$C$7,MATCH(N58,04_Area_Stats!$A$5:$A$7,0)),"")</f>
      </c>
      <c r="AB58">
        <f>IFERROR((Z58-AA58)/AA58,"")</f>
      </c>
      <c r="AC58">
        <v>3</v>
      </c>
      <c r="AD58">
        <v>3</v>
      </c>
      <c r="AE58" t="inlineStr">
        <is>
          <t xml:space="preserve">0</t>
        </is>
      </c>
      <c r="AF58"/>
      <c r="AG58"/>
      <c r="AH58"/>
      <c r="AI58"/>
      <c r="AJ58"/>
      <c r="AK58"/>
      <c r="AL58"/>
      <c r="AM58"/>
      <c r="AN58"/>
      <c r="AO58"/>
      <c r="AP58"/>
      <c r="AQ58"/>
      <c r="AR58"/>
      <c r="AS58"/>
      <c r="AT58">
        <f>IFERROR(INDEX(04_Area_Stats!$E$5:$E$7,MATCH(N58,04_Area_Stats!$A$5:$A$7,0)),"")</f>
      </c>
      <c r="AU58">
        <f>IFERROR(ROUND(W58*AT58,0),"")</f>
      </c>
      <c r="AV58">
        <f>IFERROR(AU58*12/S58,"")</f>
      </c>
      <c r="AW58">
        <f>IFERROR(ROUND(100*(03_Assumptions!$B$18*MIN(AV58/03_Assumptions!$B$13,1)+03_Assumptions!$B$19*MIN(MAX(-AB58/0.25,0),1)+03_Assumptions!$B$20*IFERROR(INDEX(03_Assumptions!$B$28:$B$33,MATCH(AG58,03_Assumptions!$A$28:$A$33,0)),0.5)+03_Assumptions!$B$21*MIN(V58/180,1)+03_Assumptions!$B$22*(COUNTIF(AI58:AQ58,"Y")/9)),0),"")</f>
      </c>
      <c r="AX58"/>
      <c r="AY58"/>
      <c r="AZ58"/>
      <c r="BA58" t="inlineStr">
        <is>
          <t xml:space="preserve">https://images.habimg.com/imgh/23526-1094/planta-baja-con-jardin-zew-elviria-west-vive-en-armonia-entre-marbella_3293ffd2-e730-45cf-a3c5-4828f49bc843.jpg</t>
        </is>
      </c>
      <c r="BB58"/>
      <c r="BC58">
        <v>1</v>
      </c>
      <c r="BD58"/>
      <c r="BE58">
        <v>0</v>
      </c>
      <c r="BF58"/>
      <c r="BG58"/>
      <c r="BH58"/>
      <c r="BI58"/>
      <c r="BJ58"/>
      <c r="BK58"/>
      <c r="BL58" t="inlineStr">
        <is>
          <t xml:space="preserve">Bottenvåningslägenheten i Elviria, Marbella med trädgård. Mycket begränsad information i annonsen.</t>
        </is>
      </c>
      <c r="BM58"/>
      <c r="BN58"/>
    </row>
    <row r="59">
      <c r="A59" t="inlineStr">
        <is>
          <t xml:space="preserve">HTC-48661000002655</t>
        </is>
      </c>
      <c r="B59" t="inlineStr">
        <is>
          <t xml:space="preserve">Habitaclia</t>
        </is>
      </c>
      <c r="C59" t="inlineStr">
        <is>
          <t xml:space="preserve">48661000002655</t>
        </is>
      </c>
      <c r="D59" t="inlineStr">
        <is>
          <t xml:space="preserve">https://www.habitaclia.com/comprar-apartamento-elegante_vivienda_de_3_dormitorios_con_terraza_y_vistas_al_medit_casco_antiguo-marbella-i48661000002655.htm</t>
        </is>
      </c>
      <c r="E59" t="inlineStr">
        <is>
          <t xml:space="preserve">2026-08-29</t>
        </is>
      </c>
      <c r="F59" t="inlineStr">
        <is>
          <t xml:space="preserve">2026-08-31</t>
        </is>
      </c>
      <c r="G59" t="inlineStr">
        <is>
          <t xml:space="preserve">New</t>
        </is>
      </c>
      <c r="H59" t="inlineStr">
        <is>
          <t xml:space="preserve">Apartamento en Casco Antiguo. Elegante vivienda de 3 dormitorios con terraza y vistas al medit</t>
        </is>
      </c>
      <c r="I59" t="inlineStr">
        <is>
          <t xml:space="preserve">Sale</t>
        </is>
      </c>
      <c r="J59" t="inlineStr">
        <is>
          <t xml:space="preserve">Apartment</t>
        </is>
      </c>
      <c r="K59" t="inlineStr">
        <is>
          <t xml:space="preserve">ES</t>
        </is>
      </c>
      <c r="L59"/>
      <c r="M59" t="inlineStr">
        <is>
          <t xml:space="preserve">Marbella</t>
        </is>
      </c>
      <c r="N59" t="inlineStr">
        <is>
          <t xml:space="preserve">Marbella</t>
        </is>
      </c>
      <c r="O59" t="inlineStr">
        <is>
          <t xml:space="preserve">Casco Antiguo</t>
        </is>
      </c>
      <c r="P59"/>
      <c r="Q59"/>
      <c r="R59"/>
      <c r="S59">
        <v>330000</v>
      </c>
      <c r="T59"/>
      <c r="U59">
        <f>IFERROR((S59-T59)/T59,"")</f>
      </c>
      <c r="V59">
        <v>3</v>
      </c>
      <c r="W59" t="inlineStr">
        <is>
          <t xml:space="preserve">109.00</t>
        </is>
      </c>
      <c r="X59"/>
      <c r="Y59"/>
      <c r="Z59">
        <f>IFERROR(S59/W59,"")</f>
      </c>
      <c r="AA59">
        <f>IFERROR(INDEX(04_Area_Stats!$C$5:$C$7,MATCH(N59,04_Area_Stats!$A$5:$A$7,0)),"")</f>
      </c>
      <c r="AB59">
        <f>IFERROR((Z59-AA59)/AA59,"")</f>
      </c>
      <c r="AC59">
        <v>3</v>
      </c>
      <c r="AD59">
        <v>2</v>
      </c>
      <c r="AE59"/>
      <c r="AF59"/>
      <c r="AG59"/>
      <c r="AH59"/>
      <c r="AI59"/>
      <c r="AJ59" t="inlineStr">
        <is>
          <t xml:space="preserve">Y</t>
        </is>
      </c>
      <c r="AK59"/>
      <c r="AL59"/>
      <c r="AM59"/>
      <c r="AN59"/>
      <c r="AO59" t="inlineStr">
        <is>
          <t xml:space="preserve">Y</t>
        </is>
      </c>
      <c r="AP59"/>
      <c r="AQ59"/>
      <c r="AR59"/>
      <c r="AS59"/>
      <c r="AT59">
        <f>IFERROR(INDEX(04_Area_Stats!$E$5:$E$7,MATCH(N59,04_Area_Stats!$A$5:$A$7,0)),"")</f>
      </c>
      <c r="AU59">
        <f>IFERROR(ROUND(W59*AT59,0),"")</f>
      </c>
      <c r="AV59">
        <f>IFERROR(AU59*12/S59,"")</f>
      </c>
      <c r="AW59">
        <f>IFERROR(ROUND(100*(03_Assumptions!$B$18*MIN(AV59/03_Assumptions!$B$13,1)+03_Assumptions!$B$19*MIN(MAX(-AB59/0.25,0),1)+03_Assumptions!$B$20*IFERROR(INDEX(03_Assumptions!$B$28:$B$33,MATCH(AG59,03_Assumptions!$A$28:$A$33,0)),0.5)+03_Assumptions!$B$21*MIN(V59/180,1)+03_Assumptions!$B$22*(COUNTIF(AI59:AQ59,"Y")/9)),0),"")</f>
      </c>
      <c r="AX59"/>
      <c r="AY59"/>
      <c r="AZ59"/>
      <c r="BA59" t="inlineStr">
        <is>
          <t xml:space="preserve">https://images.habimg.com/imgh/48661-2655/elegante-vivienda-de-3-dormitorios-con-terraza-y-vistas-al-medit-marbella_bfc03f84-afff-4f5e-8c6c-168eadcf68b2.jpg</t>
        </is>
      </c>
      <c r="BB59"/>
      <c r="BC59">
        <v>1</v>
      </c>
      <c r="BD59"/>
      <c r="BE59">
        <v>0</v>
      </c>
      <c r="BF59"/>
      <c r="BG59"/>
      <c r="BH59"/>
      <c r="BI59"/>
      <c r="BJ59"/>
      <c r="BK59"/>
      <c r="BL59" t="inlineStr">
        <is>
          <t xml:space="preserve">Begränsad information tillgänglig. Annonsen indikerar en 3-rums lägenhet i Marbellas gamla stad med terrass och Medelhavsvy, men den fullständiga beskrivningen är ofullständig.</t>
        </is>
      </c>
      <c r="BM59" t="inlineStr">
        <is>
          <t xml:space="preserve">terrace</t>
        </is>
      </c>
      <c r="BN59"/>
    </row>
    <row r="60">
      <c r="A60" t="inlineStr">
        <is>
          <t xml:space="preserve">HTC-30039000000466</t>
        </is>
      </c>
      <c r="B60" t="inlineStr">
        <is>
          <t xml:space="preserve">Habitaclia</t>
        </is>
      </c>
      <c r="C60" t="inlineStr">
        <is>
          <t xml:space="preserve">30039000000466</t>
        </is>
      </c>
      <c r="D60" t="inlineStr">
        <is>
          <t xml:space="preserve">https://www.habitaclia.com/comprar-atico-exclusivo_en_primera_linea_de_playa_vistas_panoramicas_al_urbanizacion_banana_beach_8_playa_bajadill-marbella-i30039000000466.htm</t>
        </is>
      </c>
      <c r="E60" t="inlineStr">
        <is>
          <t xml:space="preserve">2026-08-29</t>
        </is>
      </c>
      <c r="F60" t="inlineStr">
        <is>
          <t xml:space="preserve">2026-08-31</t>
        </is>
      </c>
      <c r="G60" t="inlineStr">
        <is>
          <t xml:space="preserve">New</t>
        </is>
      </c>
      <c r="H60" t="inlineStr">
        <is>
          <t xml:space="preserve">Ático en Urbanizacion banana beach 8. Exclusivo ático en primera línea de playa vistas panorámicas al</t>
        </is>
      </c>
      <c r="I60" t="inlineStr">
        <is>
          <t xml:space="preserve">Sale</t>
        </is>
      </c>
      <c r="J60" t="inlineStr">
        <is>
          <t xml:space="preserve">Attic</t>
        </is>
      </c>
      <c r="K60" t="inlineStr">
        <is>
          <t xml:space="preserve">ES</t>
        </is>
      </c>
      <c r="L60"/>
      <c r="M60" t="inlineStr">
        <is>
          <t xml:space="preserve">Marbella</t>
        </is>
      </c>
      <c r="N60" t="inlineStr">
        <is>
          <t xml:space="preserve">Marbella</t>
        </is>
      </c>
      <c r="O60" t="inlineStr">
        <is>
          <t xml:space="preserve">Playa Bajadilla - Puertos</t>
        </is>
      </c>
      <c r="P60"/>
      <c r="Q60"/>
      <c r="R60"/>
      <c r="S60">
        <v>1260000</v>
      </c>
      <c r="T60"/>
      <c r="U60">
        <f>IFERROR((S60-T60)/T60,"")</f>
      </c>
      <c r="V60">
        <v>3</v>
      </c>
      <c r="W60" t="inlineStr">
        <is>
          <t xml:space="preserve">113.00</t>
        </is>
      </c>
      <c r="X60"/>
      <c r="Y60"/>
      <c r="Z60">
        <f>IFERROR(S60/W60,"")</f>
      </c>
      <c r="AA60">
        <f>IFERROR(INDEX(04_Area_Stats!$C$5:$C$7,MATCH(N60,04_Area_Stats!$A$5:$A$7,0)),"")</f>
      </c>
      <c r="AB60">
        <f>IFERROR((Z60-AA60)/AA60,"")</f>
      </c>
      <c r="AC60">
        <v>3</v>
      </c>
      <c r="AD60">
        <v>2</v>
      </c>
      <c r="AE60"/>
      <c r="AF60"/>
      <c r="AG60"/>
      <c r="AH60"/>
      <c r="AI60"/>
      <c r="AJ60"/>
      <c r="AK60"/>
      <c r="AL60"/>
      <c r="AM60"/>
      <c r="AN60"/>
      <c r="AO60"/>
      <c r="AP60"/>
      <c r="AQ60"/>
      <c r="AR60"/>
      <c r="AS60"/>
      <c r="AT60">
        <f>IFERROR(INDEX(04_Area_Stats!$E$5:$E$7,MATCH(N60,04_Area_Stats!$A$5:$A$7,0)),"")</f>
      </c>
      <c r="AU60">
        <f>IFERROR(ROUND(W60*AT60,0),"")</f>
      </c>
      <c r="AV60">
        <f>IFERROR(AU60*12/S60,"")</f>
      </c>
      <c r="AW60">
        <f>IFERROR(ROUND(100*(03_Assumptions!$B$18*MIN(AV60/03_Assumptions!$B$13,1)+03_Assumptions!$B$19*MIN(MAX(-AB60/0.25,0),1)+03_Assumptions!$B$20*IFERROR(INDEX(03_Assumptions!$B$28:$B$33,MATCH(AG60,03_Assumptions!$A$28:$A$33,0)),0.5)+03_Assumptions!$B$21*MIN(V60/180,1)+03_Assumptions!$B$22*(COUNTIF(AI60:AQ60,"Y")/9)),0),"")</f>
      </c>
      <c r="AX60"/>
      <c r="AY60"/>
      <c r="AZ60"/>
      <c r="BA60" t="inlineStr">
        <is>
          <t xml:space="preserve">https://images.habimg.com/imgh/30039-466/exclusivo-atico-en-primera-linea-de-playa-vistas-panoramicas-al-marbella_a4542036-b88e-4cb2-929c-1cd4f8c4d946.jpg</t>
        </is>
      </c>
      <c r="BB60"/>
      <c r="BC60">
        <v>1</v>
      </c>
      <c r="BD60"/>
      <c r="BE60">
        <v>0</v>
      </c>
      <c r="BF60"/>
      <c r="BG60"/>
      <c r="BH60"/>
      <c r="BI60"/>
      <c r="BJ60"/>
      <c r="BK60"/>
      <c r="BL60" t="inlineStr">
        <is>
          <t xml:space="preserve">Ofullständig annons utan tillräckliga fastighetsdetaljer. Endast platsinformation är tillgänglig.</t>
        </is>
      </c>
      <c r="BM60"/>
      <c r="BN60"/>
    </row>
    <row r="61">
      <c r="A61" t="inlineStr">
        <is>
          <t xml:space="preserve">HTC-28239000000873</t>
        </is>
      </c>
      <c r="B61" t="inlineStr">
        <is>
          <t xml:space="preserve">Habitaclia</t>
        </is>
      </c>
      <c r="C61" t="inlineStr">
        <is>
          <t xml:space="preserve">28239000000873</t>
        </is>
      </c>
      <c r="D61" t="inlineStr">
        <is>
          <t xml:space="preserve">https://www.habitaclia.com/comprar-estudio-prado_del_14_aloha-marbella-i28239000000873.htm</t>
        </is>
      </c>
      <c r="E61" t="inlineStr">
        <is>
          <t xml:space="preserve">2026-08-29</t>
        </is>
      </c>
      <c r="F61" t="inlineStr">
        <is>
          <t xml:space="preserve">2026-08-31</t>
        </is>
      </c>
      <c r="G61" t="inlineStr">
        <is>
          <t xml:space="preserve">New</t>
        </is>
      </c>
      <c r="H61" t="inlineStr">
        <is>
          <t xml:space="preserve">Estudio en Prado del 14</t>
        </is>
      </c>
      <c r="I61" t="inlineStr">
        <is>
          <t xml:space="preserve">Sale</t>
        </is>
      </c>
      <c r="J61" t="inlineStr">
        <is>
          <t xml:space="preserve">Apartment</t>
        </is>
      </c>
      <c r="K61" t="inlineStr">
        <is>
          <t xml:space="preserve">ES</t>
        </is>
      </c>
      <c r="L61"/>
      <c r="M61" t="inlineStr">
        <is>
          <t xml:space="preserve">Marbella</t>
        </is>
      </c>
      <c r="N61" t="inlineStr">
        <is>
          <t xml:space="preserve">Marbella</t>
        </is>
      </c>
      <c r="O61" t="inlineStr">
        <is>
          <t xml:space="preserve">Aloha</t>
        </is>
      </c>
      <c r="P61"/>
      <c r="Q61"/>
      <c r="R61"/>
      <c r="S61">
        <v>185000</v>
      </c>
      <c r="T61"/>
      <c r="U61">
        <f>IFERROR((S61-T61)/T61,"")</f>
      </c>
      <c r="V61">
        <v>3</v>
      </c>
      <c r="W61" t="inlineStr">
        <is>
          <t xml:space="preserve">32.00</t>
        </is>
      </c>
      <c r="X61"/>
      <c r="Y61"/>
      <c r="Z61">
        <f>IFERROR(S61/W61,"")</f>
      </c>
      <c r="AA61">
        <f>IFERROR(INDEX(04_Area_Stats!$C$5:$C$7,MATCH(N61,04_Area_Stats!$A$5:$A$7,0)),"")</f>
      </c>
      <c r="AB61">
        <f>IFERROR((Z61-AA61)/AA61,"")</f>
      </c>
      <c r="AC61"/>
      <c r="AD61">
        <v>1</v>
      </c>
      <c r="AE61"/>
      <c r="AF61"/>
      <c r="AG61"/>
      <c r="AH61"/>
      <c r="AI61"/>
      <c r="AJ61"/>
      <c r="AK61"/>
      <c r="AL61"/>
      <c r="AM61"/>
      <c r="AN61"/>
      <c r="AO61"/>
      <c r="AP61"/>
      <c r="AQ61"/>
      <c r="AR61"/>
      <c r="AS61"/>
      <c r="AT61">
        <f>IFERROR(INDEX(04_Area_Stats!$E$5:$E$7,MATCH(N61,04_Area_Stats!$A$5:$A$7,0)),"")</f>
      </c>
      <c r="AU61">
        <f>IFERROR(ROUND(W61*AT61,0),"")</f>
      </c>
      <c r="AV61">
        <f>IFERROR(AU61*12/S61,"")</f>
      </c>
      <c r="AW61">
        <f>IFERROR(ROUND(100*(03_Assumptions!$B$18*MIN(AV61/03_Assumptions!$B$13,1)+03_Assumptions!$B$19*MIN(MAX(-AB61/0.25,0),1)+03_Assumptions!$B$20*IFERROR(INDEX(03_Assumptions!$B$28:$B$33,MATCH(AG61,03_Assumptions!$A$28:$A$33,0)),0.5)+03_Assumptions!$B$21*MIN(V61/180,1)+03_Assumptions!$B$22*(COUNTIF(AI61:AQ61,"Y")/9)),0),"")</f>
      </c>
      <c r="AX61"/>
      <c r="AY61"/>
      <c r="AZ61"/>
      <c r="BA61" t="inlineStr">
        <is>
          <t xml:space="preserve">https://images.habimg.com/imgh/28239-873/prado-del-14-estudio-marbella_1d3fa505-47fd-4400-8468-96ff246eec46.jpg</t>
        </is>
      </c>
      <c r="BB61"/>
      <c r="BC61">
        <v>1</v>
      </c>
      <c r="BD61"/>
      <c r="BE61">
        <v>0</v>
      </c>
      <c r="BF61"/>
      <c r="BG61"/>
      <c r="BH61"/>
      <c r="BI61"/>
      <c r="BJ61"/>
      <c r="BK61"/>
      <c r="BL61" t="inlineStr">
        <is>
          <t xml:space="preserve">Ingen detaljerad fastighetsbeskrivning är tillgänglig bortom platsbeskrivningar; otillräcklig information för att bedöma studioapartementet i Aloha-området i Marbella.</t>
        </is>
      </c>
      <c r="BM61"/>
      <c r="BN61"/>
    </row>
    <row r="62">
      <c r="A62" t="inlineStr">
        <is>
          <t xml:space="preserve">HTC-23526000001058</t>
        </is>
      </c>
      <c r="B62" t="inlineStr">
        <is>
          <t xml:space="preserve">Habitaclia</t>
        </is>
      </c>
      <c r="C62" t="inlineStr">
        <is>
          <t xml:space="preserve">23526000001058</t>
        </is>
      </c>
      <c r="D62" t="inlineStr">
        <is>
          <t xml:space="preserve">https://www.habitaclia.com/comprar-atico-con_solarium_zew_elviria_west_vive_en_armonia_entre_dise_elviria-marbella-i23526000001058.htm</t>
        </is>
      </c>
      <c r="E62" t="inlineStr">
        <is>
          <t xml:space="preserve">2026-08-29</t>
        </is>
      </c>
      <c r="F62" t="inlineStr">
        <is>
          <t xml:space="preserve">2026-08-31</t>
        </is>
      </c>
      <c r="G62" t="inlineStr">
        <is>
          <t xml:space="preserve">New</t>
        </is>
      </c>
      <c r="H62" t="inlineStr">
        <is>
          <t xml:space="preserve">Ático en Elviria. Ático con solarium zew elviria west vive en armonía entre dise</t>
        </is>
      </c>
      <c r="I62" t="inlineStr">
        <is>
          <t xml:space="preserve">Sale</t>
        </is>
      </c>
      <c r="J62" t="inlineStr">
        <is>
          <t xml:space="preserve">Attic</t>
        </is>
      </c>
      <c r="K62" t="inlineStr">
        <is>
          <t xml:space="preserve">ES</t>
        </is>
      </c>
      <c r="L62"/>
      <c r="M62" t="inlineStr">
        <is>
          <t xml:space="preserve">Marbella</t>
        </is>
      </c>
      <c r="N62" t="inlineStr">
        <is>
          <t xml:space="preserve">Marbella</t>
        </is>
      </c>
      <c r="O62" t="inlineStr">
        <is>
          <t xml:space="preserve">Elviria</t>
        </is>
      </c>
      <c r="P62"/>
      <c r="Q62"/>
      <c r="R62"/>
      <c r="S62">
        <v>990000</v>
      </c>
      <c r="T62"/>
      <c r="U62">
        <f>IFERROR((S62-T62)/T62,"")</f>
      </c>
      <c r="V62">
        <v>3</v>
      </c>
      <c r="W62" t="inlineStr">
        <is>
          <t xml:space="preserve">270.00</t>
        </is>
      </c>
      <c r="X62"/>
      <c r="Y62"/>
      <c r="Z62">
        <f>IFERROR(S62/W62,"")</f>
      </c>
      <c r="AA62">
        <f>IFERROR(INDEX(04_Area_Stats!$C$5:$C$7,MATCH(N62,04_Area_Stats!$A$5:$A$7,0)),"")</f>
      </c>
      <c r="AB62">
        <f>IFERROR((Z62-AA62)/AA62,"")</f>
      </c>
      <c r="AC62">
        <v>2</v>
      </c>
      <c r="AD62">
        <v>2</v>
      </c>
      <c r="AE62"/>
      <c r="AF62"/>
      <c r="AG62"/>
      <c r="AH62"/>
      <c r="AI62"/>
      <c r="AJ62"/>
      <c r="AK62"/>
      <c r="AL62"/>
      <c r="AM62"/>
      <c r="AN62"/>
      <c r="AO62"/>
      <c r="AP62"/>
      <c r="AQ62"/>
      <c r="AR62"/>
      <c r="AS62"/>
      <c r="AT62">
        <f>IFERROR(INDEX(04_Area_Stats!$E$5:$E$7,MATCH(N62,04_Area_Stats!$A$5:$A$7,0)),"")</f>
      </c>
      <c r="AU62">
        <f>IFERROR(ROUND(W62*AT62,0),"")</f>
      </c>
      <c r="AV62">
        <f>IFERROR(AU62*12/S62,"")</f>
      </c>
      <c r="AW62">
        <f>IFERROR(ROUND(100*(03_Assumptions!$B$18*MIN(AV62/03_Assumptions!$B$13,1)+03_Assumptions!$B$19*MIN(MAX(-AB62/0.25,0),1)+03_Assumptions!$B$20*IFERROR(INDEX(03_Assumptions!$B$28:$B$33,MATCH(AG62,03_Assumptions!$A$28:$A$33,0)),0.5)+03_Assumptions!$B$21*MIN(V62/180,1)+03_Assumptions!$B$22*(COUNTIF(AI62:AQ62,"Y")/9)),0),"")</f>
      </c>
      <c r="AX62"/>
      <c r="AY62"/>
      <c r="AZ62"/>
      <c r="BA62" t="inlineStr">
        <is>
          <t xml:space="preserve">https://images.habimg.com/imgh/23526-1058/atico-con-solarium-zew-elviria-west-vive-en-armonia-entre-dise-marbella_3a0e3ed9-7689-422f-a205-44423331bff4.jpg</t>
        </is>
      </c>
      <c r="BB62"/>
      <c r="BC62">
        <v>1</v>
      </c>
      <c r="BD62"/>
      <c r="BE62">
        <v>0</v>
      </c>
      <c r="BF62"/>
      <c r="BG62"/>
      <c r="BH62"/>
      <c r="BI62"/>
      <c r="BJ62"/>
      <c r="BK62"/>
      <c r="BL62" t="inlineStr">
        <is>
          <t xml:space="preserve">Annonsen innehåller endast platsinformation (Marbella, Elviria-området) utan några fastighetsdetaljer. Ingen information om storlek, skick eller egenskaper kan bestämmas från den tillhandahållna beskrivningen.</t>
        </is>
      </c>
      <c r="BM62"/>
      <c r="BN62"/>
    </row>
    <row r="63">
      <c r="A63" t="inlineStr">
        <is>
          <t xml:space="preserve">HTC-51261000002154</t>
        </is>
      </c>
      <c r="B63" t="inlineStr">
        <is>
          <t xml:space="preserve">Habitaclia</t>
        </is>
      </c>
      <c r="C63" t="inlineStr">
        <is>
          <t xml:space="preserve">51261000002154</t>
        </is>
      </c>
      <c r="D63" t="inlineStr">
        <is>
          <t xml:space="preserve">https://www.habitaclia.com/comprar-piso-las_brisas-marbella-i51261000002154.htm</t>
        </is>
      </c>
      <c r="E63" t="inlineStr">
        <is>
          <t xml:space="preserve">2026-08-29</t>
        </is>
      </c>
      <c r="F63" t="inlineStr">
        <is>
          <t xml:space="preserve">2026-08-31</t>
        </is>
      </c>
      <c r="G63" t="inlineStr">
        <is>
          <t xml:space="preserve">New</t>
        </is>
      </c>
      <c r="H63" t="inlineStr">
        <is>
          <t xml:space="preserve">Piso en Las Brisas</t>
        </is>
      </c>
      <c r="I63" t="inlineStr">
        <is>
          <t xml:space="preserve">Sale</t>
        </is>
      </c>
      <c r="J63" t="inlineStr">
        <is>
          <t xml:space="preserve">Apartment</t>
        </is>
      </c>
      <c r="K63" t="inlineStr">
        <is>
          <t xml:space="preserve">ES</t>
        </is>
      </c>
      <c r="L63"/>
      <c r="M63" t="inlineStr">
        <is>
          <t xml:space="preserve">Marbella</t>
        </is>
      </c>
      <c r="N63" t="inlineStr">
        <is>
          <t xml:space="preserve">Marbella</t>
        </is>
      </c>
      <c r="O63" t="inlineStr">
        <is>
          <t xml:space="preserve">Las Brisas</t>
        </is>
      </c>
      <c r="P63"/>
      <c r="Q63"/>
      <c r="R63"/>
      <c r="S63">
        <v>549000</v>
      </c>
      <c r="T63"/>
      <c r="U63">
        <f>IFERROR((S63-T63)/T63,"")</f>
      </c>
      <c r="V63">
        <v>3</v>
      </c>
      <c r="W63" t="inlineStr">
        <is>
          <t xml:space="preserve">94.00</t>
        </is>
      </c>
      <c r="X63"/>
      <c r="Y63"/>
      <c r="Z63">
        <f>IFERROR(S63/W63,"")</f>
      </c>
      <c r="AA63">
        <f>IFERROR(INDEX(04_Area_Stats!$C$5:$C$7,MATCH(N63,04_Area_Stats!$A$5:$A$7,0)),"")</f>
      </c>
      <c r="AB63">
        <f>IFERROR((Z63-AA63)/AA63,"")</f>
      </c>
      <c r="AC63">
        <v>2</v>
      </c>
      <c r="AD63">
        <v>2</v>
      </c>
      <c r="AE63"/>
      <c r="AF63"/>
      <c r="AG63"/>
      <c r="AH63"/>
      <c r="AI63"/>
      <c r="AJ63"/>
      <c r="AK63"/>
      <c r="AL63"/>
      <c r="AM63"/>
      <c r="AN63"/>
      <c r="AO63"/>
      <c r="AP63"/>
      <c r="AQ63"/>
      <c r="AR63"/>
      <c r="AS63"/>
      <c r="AT63">
        <f>IFERROR(INDEX(04_Area_Stats!$E$5:$E$7,MATCH(N63,04_Area_Stats!$A$5:$A$7,0)),"")</f>
      </c>
      <c r="AU63">
        <f>IFERROR(ROUND(W63*AT63,0),"")</f>
      </c>
      <c r="AV63">
        <f>IFERROR(AU63*12/S63,"")</f>
      </c>
      <c r="AW63">
        <f>IFERROR(ROUND(100*(03_Assumptions!$B$18*MIN(AV63/03_Assumptions!$B$13,1)+03_Assumptions!$B$19*MIN(MAX(-AB63/0.25,0),1)+03_Assumptions!$B$20*IFERROR(INDEX(03_Assumptions!$B$28:$B$33,MATCH(AG63,03_Assumptions!$A$28:$A$33,0)),0.5)+03_Assumptions!$B$21*MIN(V63/180,1)+03_Assumptions!$B$22*(COUNTIF(AI63:AQ63,"Y")/9)),0),"")</f>
      </c>
      <c r="AX63"/>
      <c r="AY63"/>
      <c r="AZ63"/>
      <c r="BA63" t="inlineStr">
        <is>
          <t xml:space="preserve">https://images.habimg.com/imgh/51261-2154/las-brisas-piso-marbella_81aa0f47-3141-4ded-8018-d4f62b1dc322.jpg</t>
        </is>
      </c>
      <c r="BB63"/>
      <c r="BC63">
        <v>1</v>
      </c>
      <c r="BD63"/>
      <c r="BE63">
        <v>0</v>
      </c>
      <c r="BF63"/>
      <c r="BG63"/>
      <c r="BH63"/>
      <c r="BI63"/>
      <c r="BJ63"/>
      <c r="BK63"/>
      <c r="BL63" t="inlineStr">
        <is>
          <t xml:space="preserve">Otillräcklig information — endast platsens geografiska läge (Marbella, Las Brisas) utan fastighetsdetaljer.</t>
        </is>
      </c>
      <c r="BM63"/>
      <c r="BN63"/>
    </row>
    <row r="64">
      <c r="A64" t="inlineStr">
        <is>
          <t xml:space="preserve">HTC-49302000000084</t>
        </is>
      </c>
      <c r="B64" t="inlineStr">
        <is>
          <t xml:space="preserve">Habitaclia</t>
        </is>
      </c>
      <c r="C64" t="inlineStr">
        <is>
          <t xml:space="preserve">49302000000084</t>
        </is>
      </c>
      <c r="D64" t="inlineStr">
        <is>
          <t xml:space="preserve">https://www.habitaclia.com/comprar-piso-ubicacion_estilo_y_calidad_de_vida_en_el_corazon_de_rio_elba_3_rodeo_alto_guadaiza_la_campana-marbella-i49302000000084.htm</t>
        </is>
      </c>
      <c r="E64" t="inlineStr">
        <is>
          <t xml:space="preserve">2026-08-29</t>
        </is>
      </c>
      <c r="F64" t="inlineStr">
        <is>
          <t xml:space="preserve">2026-08-31</t>
        </is>
      </c>
      <c r="G64" t="inlineStr">
        <is>
          <t xml:space="preserve">New</t>
        </is>
      </c>
      <c r="H64" t="inlineStr">
        <is>
          <t xml:space="preserve">Piso en Calle río elba 3. ? ubicación, estilo y calidad de vida en el corazón de marbella</t>
        </is>
      </c>
      <c r="I64" t="inlineStr">
        <is>
          <t xml:space="preserve">Sale</t>
        </is>
      </c>
      <c r="J64" t="inlineStr">
        <is>
          <t xml:space="preserve">Apartment</t>
        </is>
      </c>
      <c r="K64" t="inlineStr">
        <is>
          <t xml:space="preserve">ES</t>
        </is>
      </c>
      <c r="L64"/>
      <c r="M64" t="inlineStr">
        <is>
          <t xml:space="preserve">Marbella</t>
        </is>
      </c>
      <c r="N64" t="inlineStr">
        <is>
          <t xml:space="preserve">Marbella</t>
        </is>
      </c>
      <c r="O64" t="inlineStr">
        <is>
          <t xml:space="preserve">Rodeo Alto - Guadaiza - La Campana</t>
        </is>
      </c>
      <c r="P64"/>
      <c r="Q64"/>
      <c r="R64"/>
      <c r="S64">
        <v>385000</v>
      </c>
      <c r="T64"/>
      <c r="U64">
        <f>IFERROR((S64-T64)/T64,"")</f>
      </c>
      <c r="V64">
        <v>3</v>
      </c>
      <c r="W64" t="inlineStr">
        <is>
          <t xml:space="preserve">96.00</t>
        </is>
      </c>
      <c r="X64"/>
      <c r="Y64"/>
      <c r="Z64">
        <f>IFERROR(S64/W64,"")</f>
      </c>
      <c r="AA64">
        <f>IFERROR(INDEX(04_Area_Stats!$C$5:$C$7,MATCH(N64,04_Area_Stats!$A$5:$A$7,0)),"")</f>
      </c>
      <c r="AB64">
        <f>IFERROR((Z64-AA64)/AA64,"")</f>
      </c>
      <c r="AC64">
        <v>2</v>
      </c>
      <c r="AD64">
        <v>2</v>
      </c>
      <c r="AE64"/>
      <c r="AF64"/>
      <c r="AG64"/>
      <c r="AH64"/>
      <c r="AI64"/>
      <c r="AJ64"/>
      <c r="AK64"/>
      <c r="AL64"/>
      <c r="AM64"/>
      <c r="AN64"/>
      <c r="AO64"/>
      <c r="AP64"/>
      <c r="AQ64"/>
      <c r="AR64"/>
      <c r="AS64"/>
      <c r="AT64">
        <f>IFERROR(INDEX(04_Area_Stats!$E$5:$E$7,MATCH(N64,04_Area_Stats!$A$5:$A$7,0)),"")</f>
      </c>
      <c r="AU64">
        <f>IFERROR(ROUND(W64*AT64,0),"")</f>
      </c>
      <c r="AV64">
        <f>IFERROR(AU64*12/S64,"")</f>
      </c>
      <c r="AW64">
        <f>IFERROR(ROUND(100*(03_Assumptions!$B$18*MIN(AV64/03_Assumptions!$B$13,1)+03_Assumptions!$B$19*MIN(MAX(-AB64/0.25,0),1)+03_Assumptions!$B$20*IFERROR(INDEX(03_Assumptions!$B$28:$B$33,MATCH(AG64,03_Assumptions!$A$28:$A$33,0)),0.5)+03_Assumptions!$B$21*MIN(V64/180,1)+03_Assumptions!$B$22*(COUNTIF(AI64:AQ64,"Y")/9)),0),"")</f>
      </c>
      <c r="AX64"/>
      <c r="AY64"/>
      <c r="AZ64"/>
      <c r="BA64" t="inlineStr">
        <is>
          <t xml:space="preserve">https://images.habimg.com/imgh/49302-84/ubicacion-estilo-y-calidad-de-vida-en-el-corazon-de-marbella-marbella_57b7e390-d488-4277-b565-6bb98f4c1771.jpg</t>
        </is>
      </c>
      <c r="BB64"/>
      <c r="BC64">
        <v>1</v>
      </c>
      <c r="BD64"/>
      <c r="BE64">
        <v>0</v>
      </c>
      <c r="BF64"/>
      <c r="BG64"/>
      <c r="BH64"/>
      <c r="BI64"/>
      <c r="BJ64"/>
      <c r="BK64"/>
      <c r="BL64"/>
      <c r="BM64"/>
      <c r="BN64"/>
    </row>
    <row r="65">
      <c r="A65" t="inlineStr">
        <is>
          <t xml:space="preserve">HTC-23150000001220</t>
        </is>
      </c>
      <c r="B65" t="inlineStr">
        <is>
          <t xml:space="preserve">Habitaclia</t>
        </is>
      </c>
      <c r="C65" t="inlineStr">
        <is>
          <t xml:space="preserve">23150000001220</t>
        </is>
      </c>
      <c r="D65" t="inlineStr">
        <is>
          <t xml:space="preserve">https://www.habitaclia.com/comprar-atico-urbanizacion_real_alfonso_de_hohenlohe_la_carolina_guadalpin-marbella-i23150000001220.htm</t>
        </is>
      </c>
      <c r="E65" t="inlineStr">
        <is>
          <t xml:space="preserve">2026-08-29</t>
        </is>
      </c>
      <c r="F65" t="inlineStr">
        <is>
          <t xml:space="preserve">2026-08-31</t>
        </is>
      </c>
      <c r="G65" t="inlineStr">
        <is>
          <t xml:space="preserve">New</t>
        </is>
      </c>
      <c r="H65" t="inlineStr">
        <is>
          <t xml:space="preserve">Ático en Alfonso de hohenlohe. Urbanización marbella real</t>
        </is>
      </c>
      <c r="I65" t="inlineStr">
        <is>
          <t xml:space="preserve">Sale</t>
        </is>
      </c>
      <c r="J65" t="inlineStr">
        <is>
          <t xml:space="preserve">Attic</t>
        </is>
      </c>
      <c r="K65" t="inlineStr">
        <is>
          <t xml:space="preserve">ES</t>
        </is>
      </c>
      <c r="L65"/>
      <c r="M65" t="inlineStr">
        <is>
          <t xml:space="preserve">Marbella</t>
        </is>
      </c>
      <c r="N65" t="inlineStr">
        <is>
          <t xml:space="preserve">Marbella</t>
        </is>
      </c>
      <c r="O65" t="inlineStr">
        <is>
          <t xml:space="preserve">La Carolina - Guadalpín</t>
        </is>
      </c>
      <c r="P65"/>
      <c r="Q65"/>
      <c r="R65"/>
      <c r="S65">
        <v>535000</v>
      </c>
      <c r="T65"/>
      <c r="U65">
        <f>IFERROR((S65-T65)/T65,"")</f>
      </c>
      <c r="V65">
        <v>3</v>
      </c>
      <c r="W65" t="inlineStr">
        <is>
          <t xml:space="preserve">110.00</t>
        </is>
      </c>
      <c r="X65"/>
      <c r="Y65"/>
      <c r="Z65">
        <f>IFERROR(S65/W65,"")</f>
      </c>
      <c r="AA65">
        <f>IFERROR(INDEX(04_Area_Stats!$C$5:$C$7,MATCH(N65,04_Area_Stats!$A$5:$A$7,0)),"")</f>
      </c>
      <c r="AB65">
        <f>IFERROR((Z65-AA65)/AA65,"")</f>
      </c>
      <c r="AC65">
        <v>2</v>
      </c>
      <c r="AD65">
        <v>1</v>
      </c>
      <c r="AE65"/>
      <c r="AF65"/>
      <c r="AG65"/>
      <c r="AH65"/>
      <c r="AI65"/>
      <c r="AJ65"/>
      <c r="AK65"/>
      <c r="AL65"/>
      <c r="AM65"/>
      <c r="AN65"/>
      <c r="AO65"/>
      <c r="AP65"/>
      <c r="AQ65"/>
      <c r="AR65"/>
      <c r="AS65"/>
      <c r="AT65">
        <f>IFERROR(INDEX(04_Area_Stats!$E$5:$E$7,MATCH(N65,04_Area_Stats!$A$5:$A$7,0)),"")</f>
      </c>
      <c r="AU65">
        <f>IFERROR(ROUND(W65*AT65,0),"")</f>
      </c>
      <c r="AV65">
        <f>IFERROR(AU65*12/S65,"")</f>
      </c>
      <c r="AW65">
        <f>IFERROR(ROUND(100*(03_Assumptions!$B$18*MIN(AV65/03_Assumptions!$B$13,1)+03_Assumptions!$B$19*MIN(MAX(-AB65/0.25,0),1)+03_Assumptions!$B$20*IFERROR(INDEX(03_Assumptions!$B$28:$B$33,MATCH(AG65,03_Assumptions!$A$28:$A$33,0)),0.5)+03_Assumptions!$B$21*MIN(V65/180,1)+03_Assumptions!$B$22*(COUNTIF(AI65:AQ65,"Y")/9)),0),"")</f>
      </c>
      <c r="AX65"/>
      <c r="AY65"/>
      <c r="AZ65"/>
      <c r="BA65" t="inlineStr">
        <is>
          <t xml:space="preserve">https://images.habimg.com/imgh/23150-1220/urbanizacion-marbella-real-marbella_7dafb33c-17ca-433a-81a5-0ffd00b2d893.jpg</t>
        </is>
      </c>
      <c r="BB65"/>
      <c r="BC65">
        <v>1</v>
      </c>
      <c r="BD65"/>
      <c r="BE65">
        <v>0</v>
      </c>
      <c r="BF65"/>
      <c r="BG65"/>
      <c r="BH65"/>
      <c r="BI65"/>
      <c r="BJ65"/>
      <c r="BK65"/>
      <c r="BL65" t="inlineStr">
        <is>
          <t xml:space="preserve">En taklägenhet i Marbella Real-området i Marbella, Alfonso de Hohenlohe-området. Mycket begränsad information är tillgänglig från annonstexten.</t>
        </is>
      </c>
      <c r="BM65"/>
      <c r="BN65"/>
    </row>
    <row r="66">
      <c r="A66" t="inlineStr">
        <is>
          <t xml:space="preserve">HTC-23972000001899</t>
        </is>
      </c>
      <c r="B66" t="inlineStr">
        <is>
          <t xml:space="preserve">Habitaclia</t>
        </is>
      </c>
      <c r="C66" t="inlineStr">
        <is>
          <t xml:space="preserve">23972000001899</t>
        </is>
      </c>
      <c r="D66" t="inlineStr">
        <is>
          <t xml:space="preserve">https://www.habitaclia.com/comprar-planta_baja-apartamento_en_costa_nagueles_milla_de_oro_la_carolina_guadalpin-marbella-i23972000001899.htm</t>
        </is>
      </c>
      <c r="E66" t="inlineStr">
        <is>
          <t xml:space="preserve">2026-08-29</t>
        </is>
      </c>
      <c r="F66" t="inlineStr">
        <is>
          <t xml:space="preserve">2026-08-31</t>
        </is>
      </c>
      <c r="G66" t="inlineStr">
        <is>
          <t xml:space="preserve">New</t>
        </is>
      </c>
      <c r="H66" t="inlineStr">
        <is>
          <t xml:space="preserve">Planta baja en La Carolina - Guadalpín. Apartamento en costa nagüeles, milla de oro</t>
        </is>
      </c>
      <c r="I66" t="inlineStr">
        <is>
          <t xml:space="preserve">Sale</t>
        </is>
      </c>
      <c r="J66" t="inlineStr">
        <is>
          <t xml:space="preserve">Apartment</t>
        </is>
      </c>
      <c r="K66" t="inlineStr">
        <is>
          <t xml:space="preserve">ES</t>
        </is>
      </c>
      <c r="L66"/>
      <c r="M66" t="inlineStr">
        <is>
          <t xml:space="preserve">Marbella</t>
        </is>
      </c>
      <c r="N66" t="inlineStr">
        <is>
          <t xml:space="preserve">Marbella</t>
        </is>
      </c>
      <c r="O66" t="inlineStr">
        <is>
          <t xml:space="preserve">La Carolina - Guadalpín</t>
        </is>
      </c>
      <c r="P66"/>
      <c r="Q66"/>
      <c r="R66"/>
      <c r="S66">
        <v>639000</v>
      </c>
      <c r="T66"/>
      <c r="U66">
        <f>IFERROR((S66-T66)/T66,"")</f>
      </c>
      <c r="V66">
        <v>3</v>
      </c>
      <c r="W66" t="inlineStr">
        <is>
          <t xml:space="preserve">128.00</t>
        </is>
      </c>
      <c r="X66"/>
      <c r="Y66"/>
      <c r="Z66">
        <f>IFERROR(S66/W66,"")</f>
      </c>
      <c r="AA66">
        <f>IFERROR(INDEX(04_Area_Stats!$C$5:$C$7,MATCH(N66,04_Area_Stats!$A$5:$A$7,0)),"")</f>
      </c>
      <c r="AB66">
        <f>IFERROR((Z66-AA66)/AA66,"")</f>
      </c>
      <c r="AC66">
        <v>2</v>
      </c>
      <c r="AD66">
        <v>2</v>
      </c>
      <c r="AE66" t="inlineStr">
        <is>
          <t xml:space="preserve">0</t>
        </is>
      </c>
      <c r="AF66"/>
      <c r="AG66"/>
      <c r="AH66"/>
      <c r="AI66"/>
      <c r="AJ66"/>
      <c r="AK66"/>
      <c r="AL66"/>
      <c r="AM66"/>
      <c r="AN66"/>
      <c r="AO66"/>
      <c r="AP66"/>
      <c r="AQ66"/>
      <c r="AR66"/>
      <c r="AS66"/>
      <c r="AT66">
        <f>IFERROR(INDEX(04_Area_Stats!$E$5:$E$7,MATCH(N66,04_Area_Stats!$A$5:$A$7,0)),"")</f>
      </c>
      <c r="AU66">
        <f>IFERROR(ROUND(W66*AT66,0),"")</f>
      </c>
      <c r="AV66">
        <f>IFERROR(AU66*12/S66,"")</f>
      </c>
      <c r="AW66">
        <f>IFERROR(ROUND(100*(03_Assumptions!$B$18*MIN(AV66/03_Assumptions!$B$13,1)+03_Assumptions!$B$19*MIN(MAX(-AB66/0.25,0),1)+03_Assumptions!$B$20*IFERROR(INDEX(03_Assumptions!$B$28:$B$33,MATCH(AG66,03_Assumptions!$A$28:$A$33,0)),0.5)+03_Assumptions!$B$21*MIN(V66/180,1)+03_Assumptions!$B$22*(COUNTIF(AI66:AQ66,"Y")/9)),0),"")</f>
      </c>
      <c r="AX66"/>
      <c r="AY66"/>
      <c r="AZ66"/>
      <c r="BA66" t="inlineStr">
        <is>
          <t xml:space="preserve">https://images.habimg.com/imgh/23972-1899/apartamento-en-costa-nagueles-milla-de-oro-marbella_669cc575-61d2-4ade-b8a8-152d6985ea52.jpg</t>
        </is>
      </c>
      <c r="BB66"/>
      <c r="BC66">
        <v>1</v>
      </c>
      <c r="BD66"/>
      <c r="BE66">
        <v>0</v>
      </c>
      <c r="BF66"/>
      <c r="BG66"/>
      <c r="BH66"/>
      <c r="BI66"/>
      <c r="BJ66"/>
      <c r="BK66"/>
      <c r="BL66" t="inlineStr">
        <is>
          <t xml:space="preserve">Bottenvåningslägenheten i La Carolina, Guadalpín, Marbella (Milla de Oro strandnära område). Minimal beskrivning tillgänglig—inga fastighetsdetaljer är kända.</t>
        </is>
      </c>
      <c r="BM66"/>
      <c r="BN66"/>
    </row>
    <row r="67">
      <c r="A67" t="inlineStr">
        <is>
          <t xml:space="preserve">HTC-59216000000015</t>
        </is>
      </c>
      <c r="B67" t="inlineStr">
        <is>
          <t xml:space="preserve">Habitaclia</t>
        </is>
      </c>
      <c r="C67" t="inlineStr">
        <is>
          <t xml:space="preserve">59216000000015</t>
        </is>
      </c>
      <c r="D67" t="inlineStr">
        <is>
          <t xml:space="preserve">https://www.habitaclia.com/comprar-apartamento-cabopino_artola-marbella-i59216000000015.htm</t>
        </is>
      </c>
      <c r="E67" t="inlineStr">
        <is>
          <t xml:space="preserve">2026-08-29</t>
        </is>
      </c>
      <c r="F67" t="inlineStr">
        <is>
          <t xml:space="preserve">2026-08-31</t>
        </is>
      </c>
      <c r="G67" t="inlineStr">
        <is>
          <t xml:space="preserve">New</t>
        </is>
      </c>
      <c r="H67" t="inlineStr">
        <is>
          <t xml:space="preserve">Apartamento en Cabopino - Artola</t>
        </is>
      </c>
      <c r="I67" t="inlineStr">
        <is>
          <t xml:space="preserve">Sale</t>
        </is>
      </c>
      <c r="J67" t="inlineStr">
        <is>
          <t xml:space="preserve">Apartment</t>
        </is>
      </c>
      <c r="K67" t="inlineStr">
        <is>
          <t xml:space="preserve">ES</t>
        </is>
      </c>
      <c r="L67"/>
      <c r="M67" t="inlineStr">
        <is>
          <t xml:space="preserve">Marbella</t>
        </is>
      </c>
      <c r="N67" t="inlineStr">
        <is>
          <t xml:space="preserve">Marbella</t>
        </is>
      </c>
      <c r="O67" t="inlineStr">
        <is>
          <t xml:space="preserve">Cabopino - Artola</t>
        </is>
      </c>
      <c r="P67"/>
      <c r="Q67"/>
      <c r="R67"/>
      <c r="S67">
        <v>960000</v>
      </c>
      <c r="T67"/>
      <c r="U67">
        <f>IFERROR((S67-T67)/T67,"")</f>
      </c>
      <c r="V67">
        <v>3</v>
      </c>
      <c r="W67" t="inlineStr">
        <is>
          <t xml:space="preserve">132.00</t>
        </is>
      </c>
      <c r="X67"/>
      <c r="Y67"/>
      <c r="Z67">
        <f>IFERROR(S67/W67,"")</f>
      </c>
      <c r="AA67">
        <f>IFERROR(INDEX(04_Area_Stats!$C$5:$C$7,MATCH(N67,04_Area_Stats!$A$5:$A$7,0)),"")</f>
      </c>
      <c r="AB67">
        <f>IFERROR((Z67-AA67)/AA67,"")</f>
      </c>
      <c r="AC67">
        <v>2</v>
      </c>
      <c r="AD67">
        <v>3</v>
      </c>
      <c r="AE67"/>
      <c r="AF67"/>
      <c r="AG67"/>
      <c r="AH67"/>
      <c r="AI67"/>
      <c r="AJ67"/>
      <c r="AK67"/>
      <c r="AL67"/>
      <c r="AM67"/>
      <c r="AN67"/>
      <c r="AO67"/>
      <c r="AP67"/>
      <c r="AQ67"/>
      <c r="AR67"/>
      <c r="AS67"/>
      <c r="AT67">
        <f>IFERROR(INDEX(04_Area_Stats!$E$5:$E$7,MATCH(N67,04_Area_Stats!$A$5:$A$7,0)),"")</f>
      </c>
      <c r="AU67">
        <f>IFERROR(ROUND(W67*AT67,0),"")</f>
      </c>
      <c r="AV67">
        <f>IFERROR(AU67*12/S67,"")</f>
      </c>
      <c r="AW67">
        <f>IFERROR(ROUND(100*(03_Assumptions!$B$18*MIN(AV67/03_Assumptions!$B$13,1)+03_Assumptions!$B$19*MIN(MAX(-AB67/0.25,0),1)+03_Assumptions!$B$20*IFERROR(INDEX(03_Assumptions!$B$28:$B$33,MATCH(AG67,03_Assumptions!$A$28:$A$33,0)),0.5)+03_Assumptions!$B$21*MIN(V67/180,1)+03_Assumptions!$B$22*(COUNTIF(AI67:AQ67,"Y")/9)),0),"")</f>
      </c>
      <c r="AX67"/>
      <c r="AY67"/>
      <c r="AZ67"/>
      <c r="BA67" t="inlineStr">
        <is>
          <t xml:space="preserve">https://images.habimg.com/imgh/59216-15/cabopino-artola-apartamento-marbella_511e7c79-d3fc-4888-8b09-8991a59c9940.jpg</t>
        </is>
      </c>
      <c r="BB67"/>
      <c r="BC67">
        <v>1</v>
      </c>
      <c r="BD67"/>
      <c r="BE67">
        <v>0</v>
      </c>
      <c r="BF67"/>
      <c r="BG67"/>
      <c r="BH67"/>
      <c r="BI67"/>
      <c r="BJ67"/>
      <c r="BK67"/>
      <c r="BL67" t="inlineStr">
        <is>
          <t xml:space="preserve">En lägenhet belägen i området Cabopino-Artola i Marbella; annonsen ger praktiskt taget ingen information om fastigheten.</t>
        </is>
      </c>
      <c r="BM67"/>
      <c r="BN67"/>
    </row>
    <row r="68">
      <c r="A68" t="inlineStr">
        <is>
          <t xml:space="preserve">HTC-59198000000015</t>
        </is>
      </c>
      <c r="B68" t="inlineStr">
        <is>
          <t xml:space="preserve">Habitaclia</t>
        </is>
      </c>
      <c r="C68" t="inlineStr">
        <is>
          <t xml:space="preserve">59198000000015</t>
        </is>
      </c>
      <c r="D68" t="inlineStr">
        <is>
          <t xml:space="preserve">https://www.habitaclia.com/comprar-piso-casco_antiguo-marbella-i59198000000015.htm</t>
        </is>
      </c>
      <c r="E68" t="inlineStr">
        <is>
          <t xml:space="preserve">2026-08-29</t>
        </is>
      </c>
      <c r="F68" t="inlineStr">
        <is>
          <t xml:space="preserve">2026-08-31</t>
        </is>
      </c>
      <c r="G68" t="inlineStr">
        <is>
          <t xml:space="preserve">New</t>
        </is>
      </c>
      <c r="H68" t="inlineStr">
        <is>
          <t xml:space="preserve">Piso en Casco Antiguo</t>
        </is>
      </c>
      <c r="I68" t="inlineStr">
        <is>
          <t xml:space="preserve">Sale</t>
        </is>
      </c>
      <c r="J68" t="inlineStr">
        <is>
          <t xml:space="preserve">Apartment</t>
        </is>
      </c>
      <c r="K68" t="inlineStr">
        <is>
          <t xml:space="preserve">ES</t>
        </is>
      </c>
      <c r="L68"/>
      <c r="M68" t="inlineStr">
        <is>
          <t xml:space="preserve">Marbella</t>
        </is>
      </c>
      <c r="N68" t="inlineStr">
        <is>
          <t xml:space="preserve">Marbella</t>
        </is>
      </c>
      <c r="O68" t="inlineStr">
        <is>
          <t xml:space="preserve">Casco Antiguo</t>
        </is>
      </c>
      <c r="P68"/>
      <c r="Q68"/>
      <c r="R68"/>
      <c r="S68">
        <v>6100000</v>
      </c>
      <c r="T68"/>
      <c r="U68">
        <f>IFERROR((S68-T68)/T68,"")</f>
      </c>
      <c r="V68">
        <v>3</v>
      </c>
      <c r="W68" t="inlineStr">
        <is>
          <t xml:space="preserve">384.00</t>
        </is>
      </c>
      <c r="X68"/>
      <c r="Y68"/>
      <c r="Z68">
        <f>IFERROR(S68/W68,"")</f>
      </c>
      <c r="AA68">
        <f>IFERROR(INDEX(04_Area_Stats!$C$5:$C$7,MATCH(N68,04_Area_Stats!$A$5:$A$7,0)),"")</f>
      </c>
      <c r="AB68">
        <f>IFERROR((Z68-AA68)/AA68,"")</f>
      </c>
      <c r="AC68">
        <v>7</v>
      </c>
      <c r="AD68">
        <v>5</v>
      </c>
      <c r="AE68"/>
      <c r="AF68"/>
      <c r="AG68"/>
      <c r="AH68"/>
      <c r="AI68"/>
      <c r="AJ68"/>
      <c r="AK68"/>
      <c r="AL68"/>
      <c r="AM68"/>
      <c r="AN68"/>
      <c r="AO68"/>
      <c r="AP68"/>
      <c r="AQ68"/>
      <c r="AR68"/>
      <c r="AS68"/>
      <c r="AT68">
        <f>IFERROR(INDEX(04_Area_Stats!$E$5:$E$7,MATCH(N68,04_Area_Stats!$A$5:$A$7,0)),"")</f>
      </c>
      <c r="AU68">
        <f>IFERROR(ROUND(W68*AT68,0),"")</f>
      </c>
      <c r="AV68">
        <f>IFERROR(AU68*12/S68,"")</f>
      </c>
      <c r="AW68">
        <f>IFERROR(ROUND(100*(03_Assumptions!$B$18*MIN(AV68/03_Assumptions!$B$13,1)+03_Assumptions!$B$19*MIN(MAX(-AB68/0.25,0),1)+03_Assumptions!$B$20*IFERROR(INDEX(03_Assumptions!$B$28:$B$33,MATCH(AG68,03_Assumptions!$A$28:$A$33,0)),0.5)+03_Assumptions!$B$21*MIN(V68/180,1)+03_Assumptions!$B$22*(COUNTIF(AI68:AQ68,"Y")/9)),0),"")</f>
      </c>
      <c r="AX68"/>
      <c r="AY68"/>
      <c r="AZ68"/>
      <c r="BA68" t="inlineStr">
        <is>
          <t xml:space="preserve">https://images.habimg.com/imgh/59198-15/casco-antiguo-piso-marbella_6242bbd6-42d5-4e71-972d-5df4a71fb30c.jpg</t>
        </is>
      </c>
      <c r="BB68"/>
      <c r="BC68">
        <v>1</v>
      </c>
      <c r="BD68"/>
      <c r="BE68">
        <v>0</v>
      </c>
      <c r="BF68"/>
      <c r="BG68"/>
      <c r="BH68"/>
      <c r="BI68"/>
      <c r="BJ68"/>
      <c r="BK68"/>
      <c r="BL68" t="inlineStr">
        <is>
          <t xml:space="preserve">Lägenhet i Marbellas Casco Antiguo; minimal information tillgänglig i annonsen.</t>
        </is>
      </c>
      <c r="BM68"/>
      <c r="BN68"/>
    </row>
    <row r="69">
      <c r="A69" t="inlineStr">
        <is>
          <t xml:space="preserve">HTC-22052000001306</t>
        </is>
      </c>
      <c r="B69" t="inlineStr">
        <is>
          <t xml:space="preserve">Habitaclia</t>
        </is>
      </c>
      <c r="C69" t="inlineStr">
        <is>
          <t xml:space="preserve">22052000001306</t>
        </is>
      </c>
      <c r="D69" t="inlineStr">
        <is>
          <t xml:space="preserve">https://www.habitaclia.com/comprar-piso-venta_de_en_cabopinoreserva_de_reserva_de_marbella-marbella-i22052000001306.htm</t>
        </is>
      </c>
      <c r="E69" t="inlineStr">
        <is>
          <t xml:space="preserve">2026-08-29</t>
        </is>
      </c>
      <c r="F69" t="inlineStr">
        <is>
          <t xml:space="preserve">2026-08-31</t>
        </is>
      </c>
      <c r="G69" t="inlineStr">
        <is>
          <t xml:space="preserve">New</t>
        </is>
      </c>
      <c r="H69" t="inlineStr">
        <is>
          <t xml:space="preserve">Piso en Reserva de Marbella. Venta de piso en cabopinoreserva de marbella</t>
        </is>
      </c>
      <c r="I69" t="inlineStr">
        <is>
          <t xml:space="preserve">Sale</t>
        </is>
      </c>
      <c r="J69" t="inlineStr">
        <is>
          <t xml:space="preserve">Apartment</t>
        </is>
      </c>
      <c r="K69" t="inlineStr">
        <is>
          <t xml:space="preserve">ES</t>
        </is>
      </c>
      <c r="L69"/>
      <c r="M69" t="inlineStr">
        <is>
          <t xml:space="preserve">Marbella</t>
        </is>
      </c>
      <c r="N69" t="inlineStr">
        <is>
          <t xml:space="preserve">Marbella</t>
        </is>
      </c>
      <c r="O69" t="inlineStr">
        <is>
          <t xml:space="preserve">Reserva de Marbella</t>
        </is>
      </c>
      <c r="P69"/>
      <c r="Q69"/>
      <c r="R69"/>
      <c r="S69">
        <v>312000</v>
      </c>
      <c r="T69"/>
      <c r="U69">
        <f>IFERROR((S69-T69)/T69,"")</f>
      </c>
      <c r="V69">
        <v>3</v>
      </c>
      <c r="W69" t="inlineStr">
        <is>
          <t xml:space="preserve">142.00</t>
        </is>
      </c>
      <c r="X69"/>
      <c r="Y69"/>
      <c r="Z69">
        <f>IFERROR(S69/W69,"")</f>
      </c>
      <c r="AA69">
        <f>IFERROR(INDEX(04_Area_Stats!$C$5:$C$7,MATCH(N69,04_Area_Stats!$A$5:$A$7,0)),"")</f>
      </c>
      <c r="AB69">
        <f>IFERROR((Z69-AA69)/AA69,"")</f>
      </c>
      <c r="AC69">
        <v>2</v>
      </c>
      <c r="AD69">
        <v>2</v>
      </c>
      <c r="AE69"/>
      <c r="AF69"/>
      <c r="AG69"/>
      <c r="AH69"/>
      <c r="AI69"/>
      <c r="AJ69"/>
      <c r="AK69"/>
      <c r="AL69"/>
      <c r="AM69"/>
      <c r="AN69"/>
      <c r="AO69"/>
      <c r="AP69"/>
      <c r="AQ69"/>
      <c r="AR69"/>
      <c r="AS69"/>
      <c r="AT69">
        <f>IFERROR(INDEX(04_Area_Stats!$E$5:$E$7,MATCH(N69,04_Area_Stats!$A$5:$A$7,0)),"")</f>
      </c>
      <c r="AU69">
        <f>IFERROR(ROUND(W69*AT69,0),"")</f>
      </c>
      <c r="AV69">
        <f>IFERROR(AU69*12/S69,"")</f>
      </c>
      <c r="AW69">
        <f>IFERROR(ROUND(100*(03_Assumptions!$B$18*MIN(AV69/03_Assumptions!$B$13,1)+03_Assumptions!$B$19*MIN(MAX(-AB69/0.25,0),1)+03_Assumptions!$B$20*IFERROR(INDEX(03_Assumptions!$B$28:$B$33,MATCH(AG69,03_Assumptions!$A$28:$A$33,0)),0.5)+03_Assumptions!$B$21*MIN(V69/180,1)+03_Assumptions!$B$22*(COUNTIF(AI69:AQ69,"Y")/9)),0),"")</f>
      </c>
      <c r="AX69"/>
      <c r="AY69"/>
      <c r="AZ69"/>
      <c r="BA69" t="inlineStr">
        <is>
          <t xml:space="preserve">https://images.habimg.com/imgh/22052-1306/venta-de-piso-en-cabopinoreserva-de-marbella-marbella_0281a0c7-efab-4679-adc9-c520ff186ec3.jpg</t>
        </is>
      </c>
      <c r="BB69"/>
      <c r="BC69">
        <v>1</v>
      </c>
      <c r="BD69"/>
      <c r="BE69">
        <v>0</v>
      </c>
      <c r="BF69"/>
      <c r="BG69"/>
      <c r="BH69"/>
      <c r="BI69"/>
      <c r="BJ69"/>
      <c r="BK69"/>
      <c r="BL69" t="inlineStr">
        <is>
          <t xml:space="preserve">Begränsad information tillgänglig: endast en platshänvisning (Marbella - Reserva de Marbella) ges utan detaljer om fastigheten, skick eller egenskaper.</t>
        </is>
      </c>
      <c r="BM69"/>
      <c r="BN69"/>
    </row>
    <row r="70">
      <c r="A70" t="inlineStr">
        <is>
          <t xml:space="preserve">HTC-42057000000197</t>
        </is>
      </c>
      <c r="B70" t="inlineStr">
        <is>
          <t xml:space="preserve">Habitaclia</t>
        </is>
      </c>
      <c r="C70" t="inlineStr">
        <is>
          <t xml:space="preserve">42057000000197</t>
        </is>
      </c>
      <c r="D70" t="inlineStr">
        <is>
          <t xml:space="preserve">https://www.habitaclia.com/comprar-piso-en_venta_en_elviria_santa_maria-marbella-i42057000000197.htm</t>
        </is>
      </c>
      <c r="E70" t="inlineStr">
        <is>
          <t xml:space="preserve">2026-08-29</t>
        </is>
      </c>
      <c r="F70" t="inlineStr">
        <is>
          <t xml:space="preserve">2026-08-31</t>
        </is>
      </c>
      <c r="G70" t="inlineStr">
        <is>
          <t xml:space="preserve">New</t>
        </is>
      </c>
      <c r="H70" t="inlineStr">
        <is>
          <t xml:space="preserve">Piso Paseo golf. Piso en venta en elviria</t>
        </is>
      </c>
      <c r="I70" t="inlineStr">
        <is>
          <t xml:space="preserve">Sale</t>
        </is>
      </c>
      <c r="J70" t="inlineStr">
        <is>
          <t xml:space="preserve">Apartment</t>
        </is>
      </c>
      <c r="K70" t="inlineStr">
        <is>
          <t xml:space="preserve">ES</t>
        </is>
      </c>
      <c r="L70"/>
      <c r="M70" t="inlineStr">
        <is>
          <t xml:space="preserve">Marbella</t>
        </is>
      </c>
      <c r="N70" t="inlineStr">
        <is>
          <t xml:space="preserve">Marbella</t>
        </is>
      </c>
      <c r="O70" t="inlineStr">
        <is>
          <t xml:space="preserve">Santa María</t>
        </is>
      </c>
      <c r="P70"/>
      <c r="Q70"/>
      <c r="R70"/>
      <c r="S70">
        <v>499000</v>
      </c>
      <c r="T70"/>
      <c r="U70">
        <f>IFERROR((S70-T70)/T70,"")</f>
      </c>
      <c r="V70">
        <v>3</v>
      </c>
      <c r="W70" t="inlineStr">
        <is>
          <t xml:space="preserve">140.00</t>
        </is>
      </c>
      <c r="X70"/>
      <c r="Y70"/>
      <c r="Z70">
        <f>IFERROR(S70/W70,"")</f>
      </c>
      <c r="AA70">
        <f>IFERROR(INDEX(04_Area_Stats!$C$5:$C$7,MATCH(N70,04_Area_Stats!$A$5:$A$7,0)),"")</f>
      </c>
      <c r="AB70">
        <f>IFERROR((Z70-AA70)/AA70,"")</f>
      </c>
      <c r="AC70">
        <v>3</v>
      </c>
      <c r="AD70">
        <v>2</v>
      </c>
      <c r="AE70"/>
      <c r="AF70"/>
      <c r="AG70"/>
      <c r="AH70"/>
      <c r="AI70"/>
      <c r="AJ70"/>
      <c r="AK70"/>
      <c r="AL70"/>
      <c r="AM70"/>
      <c r="AN70"/>
      <c r="AO70"/>
      <c r="AP70"/>
      <c r="AQ70"/>
      <c r="AR70"/>
      <c r="AS70"/>
      <c r="AT70">
        <f>IFERROR(INDEX(04_Area_Stats!$E$5:$E$7,MATCH(N70,04_Area_Stats!$A$5:$A$7,0)),"")</f>
      </c>
      <c r="AU70">
        <f>IFERROR(ROUND(W70*AT70,0),"")</f>
      </c>
      <c r="AV70">
        <f>IFERROR(AU70*12/S70,"")</f>
      </c>
      <c r="AW70">
        <f>IFERROR(ROUND(100*(03_Assumptions!$B$18*MIN(AV70/03_Assumptions!$B$13,1)+03_Assumptions!$B$19*MIN(MAX(-AB70/0.25,0),1)+03_Assumptions!$B$20*IFERROR(INDEX(03_Assumptions!$B$28:$B$33,MATCH(AG70,03_Assumptions!$A$28:$A$33,0)),0.5)+03_Assumptions!$B$21*MIN(V70/180,1)+03_Assumptions!$B$22*(COUNTIF(AI70:AQ70,"Y")/9)),0),"")</f>
      </c>
      <c r="AX70"/>
      <c r="AY70"/>
      <c r="AZ70"/>
      <c r="BA70" t="inlineStr">
        <is>
          <t xml:space="preserve">https://images.habimg.com/imgh/42057-197/piso-en-venta-en-elviria-marbella_51b77b21-7480-43dc-afc8-c652c23f5842.jpg</t>
        </is>
      </c>
      <c r="BB70"/>
      <c r="BC70">
        <v>1</v>
      </c>
      <c r="BD70"/>
      <c r="BE70">
        <v>0</v>
      </c>
      <c r="BF70"/>
      <c r="BG70"/>
      <c r="BH70"/>
      <c r="BI70"/>
      <c r="BJ70"/>
      <c r="BK70"/>
      <c r="BL70" t="inlineStr">
        <is>
          <t xml:space="preserve">Otillräcklig information tillgänglig. Beskrivningen innehåller endast platsdetaljer (Marbella - Santa María) utan fastighetsspecifikationer.</t>
        </is>
      </c>
      <c r="BM70"/>
      <c r="BN70"/>
    </row>
    <row r="71">
      <c r="A71" t="inlineStr">
        <is>
          <t xml:space="preserve">HTC-23526000001297</t>
        </is>
      </c>
      <c r="B71" t="inlineStr">
        <is>
          <t xml:space="preserve">Habitaclia</t>
        </is>
      </c>
      <c r="C71" t="inlineStr">
        <is>
          <t xml:space="preserve">23526000001297</t>
        </is>
      </c>
      <c r="D71" t="inlineStr">
        <is>
          <t xml:space="preserve">https://www.habitaclia.com/comprar-planta_baja-exclusivo_complejo_residencial_en_elviria_hills_elviria-marbella-i23526000001297.htm</t>
        </is>
      </c>
      <c r="E71" t="inlineStr">
        <is>
          <t xml:space="preserve">2026-08-29</t>
        </is>
      </c>
      <c r="F71" t="inlineStr">
        <is>
          <t xml:space="preserve">2026-08-31</t>
        </is>
      </c>
      <c r="G71" t="inlineStr">
        <is>
          <t xml:space="preserve">New</t>
        </is>
      </c>
      <c r="H71" t="inlineStr">
        <is>
          <t xml:space="preserve">Planta baja en Elviria. Exclusivo complejo residencial en elviria hills, marbella</t>
        </is>
      </c>
      <c r="I71" t="inlineStr">
        <is>
          <t xml:space="preserve">Sale</t>
        </is>
      </c>
      <c r="J71" t="inlineStr">
        <is>
          <t xml:space="preserve">Apartment</t>
        </is>
      </c>
      <c r="K71" t="inlineStr">
        <is>
          <t xml:space="preserve">ES</t>
        </is>
      </c>
      <c r="L71"/>
      <c r="M71" t="inlineStr">
        <is>
          <t xml:space="preserve">Marbella</t>
        </is>
      </c>
      <c r="N71" t="inlineStr">
        <is>
          <t xml:space="preserve">Marbella</t>
        </is>
      </c>
      <c r="O71" t="inlineStr">
        <is>
          <t xml:space="preserve">Elviria</t>
        </is>
      </c>
      <c r="P71"/>
      <c r="Q71"/>
      <c r="R71"/>
      <c r="S71">
        <v>1250000</v>
      </c>
      <c r="T71"/>
      <c r="U71">
        <f>IFERROR((S71-T71)/T71,"")</f>
      </c>
      <c r="V71">
        <v>3</v>
      </c>
      <c r="W71" t="inlineStr">
        <is>
          <t xml:space="preserve">216.00</t>
        </is>
      </c>
      <c r="X71"/>
      <c r="Y71"/>
      <c r="Z71">
        <f>IFERROR(S71/W71,"")</f>
      </c>
      <c r="AA71">
        <f>IFERROR(INDEX(04_Area_Stats!$C$5:$C$7,MATCH(N71,04_Area_Stats!$A$5:$A$7,0)),"")</f>
      </c>
      <c r="AB71">
        <f>IFERROR((Z71-AA71)/AA71,"")</f>
      </c>
      <c r="AC71">
        <v>3</v>
      </c>
      <c r="AD71">
        <v>3</v>
      </c>
      <c r="AE71" t="inlineStr">
        <is>
          <t xml:space="preserve">0</t>
        </is>
      </c>
      <c r="AF71"/>
      <c r="AG71"/>
      <c r="AH71"/>
      <c r="AI71"/>
      <c r="AJ71"/>
      <c r="AK71"/>
      <c r="AL71"/>
      <c r="AM71"/>
      <c r="AN71"/>
      <c r="AO71"/>
      <c r="AP71"/>
      <c r="AQ71"/>
      <c r="AR71"/>
      <c r="AS71"/>
      <c r="AT71">
        <f>IFERROR(INDEX(04_Area_Stats!$E$5:$E$7,MATCH(N71,04_Area_Stats!$A$5:$A$7,0)),"")</f>
      </c>
      <c r="AU71">
        <f>IFERROR(ROUND(W71*AT71,0),"")</f>
      </c>
      <c r="AV71">
        <f>IFERROR(AU71*12/S71,"")</f>
      </c>
      <c r="AW71">
        <f>IFERROR(ROUND(100*(03_Assumptions!$B$18*MIN(AV71/03_Assumptions!$B$13,1)+03_Assumptions!$B$19*MIN(MAX(-AB71/0.25,0),1)+03_Assumptions!$B$20*IFERROR(INDEX(03_Assumptions!$B$28:$B$33,MATCH(AG71,03_Assumptions!$A$28:$A$33,0)),0.5)+03_Assumptions!$B$21*MIN(V71/180,1)+03_Assumptions!$B$22*(COUNTIF(AI71:AQ71,"Y")/9)),0),"")</f>
      </c>
      <c r="AX71"/>
      <c r="AY71"/>
      <c r="AZ71"/>
      <c r="BA71" t="inlineStr">
        <is>
          <t xml:space="preserve">https://images.habimg.com/imgh/23526-1297/exclusivo-complejo-residencial-en-elviria-hills-marbella-marbella_acc7e516-3576-4537-b2c3-5f32096e728e.jpg</t>
        </is>
      </c>
      <c r="BB71"/>
      <c r="BC71">
        <v>1</v>
      </c>
      <c r="BD71"/>
      <c r="BE71">
        <v>0</v>
      </c>
      <c r="BF71"/>
      <c r="BG71"/>
      <c r="BH71"/>
      <c r="BI71"/>
      <c r="BJ71"/>
      <c r="BK71"/>
      <c r="BL71" t="inlineStr">
        <is>
          <t xml:space="preserve">Otillräcklig information tillgänglig. Endast en platsreferens (Marbella - Elviria) ges i beskrivningen, utan några fastighetsdetaljer.</t>
        </is>
      </c>
      <c r="BM71"/>
      <c r="BN71"/>
    </row>
    <row r="72">
      <c r="A72" t="inlineStr">
        <is>
          <t xml:space="preserve">HTC-25531000000766</t>
        </is>
      </c>
      <c r="B72" t="inlineStr">
        <is>
          <t xml:space="preserve">Habitaclia</t>
        </is>
      </c>
      <c r="C72" t="inlineStr">
        <is>
          <t xml:space="preserve">25531000000766</t>
        </is>
      </c>
      <c r="D72" t="inlineStr">
        <is>
          <t xml:space="preserve">https://www.habitaclia.com/comprar-atico-casco_antiguo-marbella-i25531000000766.htm</t>
        </is>
      </c>
      <c r="E72" t="inlineStr">
        <is>
          <t xml:space="preserve">2026-08-29</t>
        </is>
      </c>
      <c r="F72" t="inlineStr">
        <is>
          <t xml:space="preserve">2026-08-31</t>
        </is>
      </c>
      <c r="G72" t="inlineStr">
        <is>
          <t xml:space="preserve">New</t>
        </is>
      </c>
      <c r="H72" t="inlineStr">
        <is>
          <t xml:space="preserve">Ático en Casco Antiguo</t>
        </is>
      </c>
      <c r="I72" t="inlineStr">
        <is>
          <t xml:space="preserve">Sale</t>
        </is>
      </c>
      <c r="J72" t="inlineStr">
        <is>
          <t xml:space="preserve">Attic</t>
        </is>
      </c>
      <c r="K72" t="inlineStr">
        <is>
          <t xml:space="preserve">ES</t>
        </is>
      </c>
      <c r="L72"/>
      <c r="M72" t="inlineStr">
        <is>
          <t xml:space="preserve">Marbella</t>
        </is>
      </c>
      <c r="N72" t="inlineStr">
        <is>
          <t xml:space="preserve">Marbella</t>
        </is>
      </c>
      <c r="O72" t="inlineStr">
        <is>
          <t xml:space="preserve">Casco Antiguo</t>
        </is>
      </c>
      <c r="P72"/>
      <c r="Q72"/>
      <c r="R72"/>
      <c r="S72">
        <v>850000</v>
      </c>
      <c r="T72"/>
      <c r="U72">
        <f>IFERROR((S72-T72)/T72,"")</f>
      </c>
      <c r="V72">
        <v>3</v>
      </c>
      <c r="W72" t="inlineStr">
        <is>
          <t xml:space="preserve">174.00</t>
        </is>
      </c>
      <c r="X72"/>
      <c r="Y72"/>
      <c r="Z72">
        <f>IFERROR(S72/W72,"")</f>
      </c>
      <c r="AA72">
        <f>IFERROR(INDEX(04_Area_Stats!$C$5:$C$7,MATCH(N72,04_Area_Stats!$A$5:$A$7,0)),"")</f>
      </c>
      <c r="AB72">
        <f>IFERROR((Z72-AA72)/AA72,"")</f>
      </c>
      <c r="AC72">
        <v>3</v>
      </c>
      <c r="AD72">
        <v>3</v>
      </c>
      <c r="AE72"/>
      <c r="AF72"/>
      <c r="AG72"/>
      <c r="AH72"/>
      <c r="AI72"/>
      <c r="AJ72"/>
      <c r="AK72"/>
      <c r="AL72"/>
      <c r="AM72"/>
      <c r="AN72"/>
      <c r="AO72"/>
      <c r="AP72"/>
      <c r="AQ72"/>
      <c r="AR72"/>
      <c r="AS72"/>
      <c r="AT72">
        <f>IFERROR(INDEX(04_Area_Stats!$E$5:$E$7,MATCH(N72,04_Area_Stats!$A$5:$A$7,0)),"")</f>
      </c>
      <c r="AU72">
        <f>IFERROR(ROUND(W72*AT72,0),"")</f>
      </c>
      <c r="AV72">
        <f>IFERROR(AU72*12/S72,"")</f>
      </c>
      <c r="AW72">
        <f>IFERROR(ROUND(100*(03_Assumptions!$B$18*MIN(AV72/03_Assumptions!$B$13,1)+03_Assumptions!$B$19*MIN(MAX(-AB72/0.25,0),1)+03_Assumptions!$B$20*IFERROR(INDEX(03_Assumptions!$B$28:$B$33,MATCH(AG72,03_Assumptions!$A$28:$A$33,0)),0.5)+03_Assumptions!$B$21*MIN(V72/180,1)+03_Assumptions!$B$22*(COUNTIF(AI72:AQ72,"Y")/9)),0),"")</f>
      </c>
      <c r="AX72"/>
      <c r="AY72"/>
      <c r="AZ72"/>
      <c r="BA72" t="inlineStr">
        <is>
          <t xml:space="preserve">https://images.habimg.com/imgh/25531-766/casco-antiguo-atico-marbella_8605f910-0b5f-41d0-944f-d64cfb02c2b2.jpg</t>
        </is>
      </c>
      <c r="BB72"/>
      <c r="BC72">
        <v>1</v>
      </c>
      <c r="BD72"/>
      <c r="BE72">
        <v>0</v>
      </c>
      <c r="BF72"/>
      <c r="BG72"/>
      <c r="BH72"/>
      <c r="BI72"/>
      <c r="BJ72"/>
      <c r="BK72"/>
      <c r="BL72" t="inlineStr">
        <is>
          <t xml:space="preserve">Loft i Marbella Casco Antiguos område. För lite information tillhandahållen för att bedöma fastighetsegenskaperna.</t>
        </is>
      </c>
      <c r="BM72"/>
      <c r="BN72"/>
    </row>
    <row r="73">
      <c r="A73" t="inlineStr">
        <is>
          <t xml:space="preserve">HTC-36906000015280</t>
        </is>
      </c>
      <c r="B73" t="inlineStr">
        <is>
          <t xml:space="preserve">Habitaclia</t>
        </is>
      </c>
      <c r="C73" t="inlineStr">
        <is>
          <t xml:space="preserve">36906000015280</t>
        </is>
      </c>
      <c r="D73" t="inlineStr">
        <is>
          <t xml:space="preserve">https://www.habitaclia.com/comprar-piso-apartamento_con_vista_al_mar_en_santa_maria_golf_santa_maria-marbella-i36906000015280.htm</t>
        </is>
      </c>
      <c r="E73" t="inlineStr">
        <is>
          <t xml:space="preserve">2026-08-29</t>
        </is>
      </c>
      <c r="F73" t="inlineStr">
        <is>
          <t xml:space="preserve">2026-08-31</t>
        </is>
      </c>
      <c r="G73" t="inlineStr">
        <is>
          <t xml:space="preserve">New</t>
        </is>
      </c>
      <c r="H73" t="inlineStr">
        <is>
          <t xml:space="preserve">Piso Calle calle lila. Apartamento, con vista al mar, en santa maría golf marbella</t>
        </is>
      </c>
      <c r="I73" t="inlineStr">
        <is>
          <t xml:space="preserve">Sale</t>
        </is>
      </c>
      <c r="J73" t="inlineStr">
        <is>
          <t xml:space="preserve">Apartment</t>
        </is>
      </c>
      <c r="K73" t="inlineStr">
        <is>
          <t xml:space="preserve">ES</t>
        </is>
      </c>
      <c r="L73"/>
      <c r="M73" t="inlineStr">
        <is>
          <t xml:space="preserve">Marbella</t>
        </is>
      </c>
      <c r="N73" t="inlineStr">
        <is>
          <t xml:space="preserve">Marbella</t>
        </is>
      </c>
      <c r="O73" t="inlineStr">
        <is>
          <t xml:space="preserve">Santa María</t>
        </is>
      </c>
      <c r="P73"/>
      <c r="Q73"/>
      <c r="R73"/>
      <c r="S73">
        <v>415000</v>
      </c>
      <c r="T73"/>
      <c r="U73">
        <f>IFERROR((S73-T73)/T73,"")</f>
      </c>
      <c r="V73">
        <v>3</v>
      </c>
      <c r="W73" t="inlineStr">
        <is>
          <t xml:space="preserve">117.00</t>
        </is>
      </c>
      <c r="X73"/>
      <c r="Y73"/>
      <c r="Z73">
        <f>IFERROR(S73/W73,"")</f>
      </c>
      <c r="AA73">
        <f>IFERROR(INDEX(04_Area_Stats!$C$5:$C$7,MATCH(N73,04_Area_Stats!$A$5:$A$7,0)),"")</f>
      </c>
      <c r="AB73">
        <f>IFERROR((Z73-AA73)/AA73,"")</f>
      </c>
      <c r="AC73">
        <v>2</v>
      </c>
      <c r="AD73">
        <v>2</v>
      </c>
      <c r="AE73"/>
      <c r="AF73"/>
      <c r="AG73"/>
      <c r="AH73"/>
      <c r="AI73"/>
      <c r="AJ73"/>
      <c r="AK73"/>
      <c r="AL73"/>
      <c r="AM73"/>
      <c r="AN73"/>
      <c r="AO73" t="inlineStr">
        <is>
          <t xml:space="preserve">Y</t>
        </is>
      </c>
      <c r="AP73"/>
      <c r="AQ73"/>
      <c r="AR73"/>
      <c r="AS73"/>
      <c r="AT73">
        <f>IFERROR(INDEX(04_Area_Stats!$E$5:$E$7,MATCH(N73,04_Area_Stats!$A$5:$A$7,0)),"")</f>
      </c>
      <c r="AU73">
        <f>IFERROR(ROUND(W73*AT73,0),"")</f>
      </c>
      <c r="AV73">
        <f>IFERROR(AU73*12/S73,"")</f>
      </c>
      <c r="AW73">
        <f>IFERROR(ROUND(100*(03_Assumptions!$B$18*MIN(AV73/03_Assumptions!$B$13,1)+03_Assumptions!$B$19*MIN(MAX(-AB73/0.25,0),1)+03_Assumptions!$B$20*IFERROR(INDEX(03_Assumptions!$B$28:$B$33,MATCH(AG73,03_Assumptions!$A$28:$A$33,0)),0.5)+03_Assumptions!$B$21*MIN(V73/180,1)+03_Assumptions!$B$22*(COUNTIF(AI73:AQ73,"Y")/9)),0),"")</f>
      </c>
      <c r="AX73"/>
      <c r="AY73"/>
      <c r="AZ73"/>
      <c r="BA73" t="inlineStr">
        <is>
          <t xml:space="preserve">https://images.habimg.com/imgh/36906-15280/apartamento-con-vista-al-mar-en-santa-maria-golf-marbella-marbella_91237d59-e234-4717-8170-6655ab77ef51.jpg</t>
        </is>
      </c>
      <c r="BB73"/>
      <c r="BC73">
        <v>1</v>
      </c>
      <c r="BD73"/>
      <c r="BE73">
        <v>0</v>
      </c>
      <c r="BF73"/>
      <c r="BG73"/>
      <c r="BH73"/>
      <c r="BI73"/>
      <c r="BJ73"/>
      <c r="BK73"/>
      <c r="BL73" t="inlineStr">
        <is>
          <t xml:space="preserve">Lägenhet med havsutsikt i Santa María, Marbella. Otillräcklig information tillgänglig för att bedöma ytterligare detaljer.</t>
        </is>
      </c>
      <c r="BM73"/>
      <c r="BN73"/>
    </row>
    <row r="74">
      <c r="A74" t="inlineStr">
        <is>
          <t xml:space="preserve">HTC-57258000000313</t>
        </is>
      </c>
      <c r="B74" t="inlineStr">
        <is>
          <t xml:space="preserve">Habitaclia</t>
        </is>
      </c>
      <c r="C74" t="inlineStr">
        <is>
          <t xml:space="preserve">57258000000313</t>
        </is>
      </c>
      <c r="D74" t="inlineStr">
        <is>
          <t xml:space="preserve">https://www.habitaclia.com/comprar-piso-nuda_propiedad_en_venta_en_avenida_valeriano_rodriguez_elvir_santa_maria-marbella-i57258000000313.htm</t>
        </is>
      </c>
      <c r="E74" t="inlineStr">
        <is>
          <t xml:space="preserve">2026-08-29</t>
        </is>
      </c>
      <c r="F74" t="inlineStr">
        <is>
          <t xml:space="preserve">2026-08-31</t>
        </is>
      </c>
      <c r="G74" t="inlineStr">
        <is>
          <t xml:space="preserve">New</t>
        </is>
      </c>
      <c r="H74" t="inlineStr">
        <is>
          <t xml:space="preserve">Piso Avenida valeriano rodríguez. Nuda propiedad en venta en avenida valeriano rodríguez-elvir</t>
        </is>
      </c>
      <c r="I74" t="inlineStr">
        <is>
          <t xml:space="preserve">Sale</t>
        </is>
      </c>
      <c r="J74" t="inlineStr">
        <is>
          <t xml:space="preserve">Apartment</t>
        </is>
      </c>
      <c r="K74" t="inlineStr">
        <is>
          <t xml:space="preserve">ES</t>
        </is>
      </c>
      <c r="L74"/>
      <c r="M74" t="inlineStr">
        <is>
          <t xml:space="preserve">Marbella</t>
        </is>
      </c>
      <c r="N74" t="inlineStr">
        <is>
          <t xml:space="preserve">Marbella</t>
        </is>
      </c>
      <c r="O74" t="inlineStr">
        <is>
          <t xml:space="preserve">Santa María</t>
        </is>
      </c>
      <c r="P74"/>
      <c r="Q74"/>
      <c r="R74"/>
      <c r="S74">
        <v>442808</v>
      </c>
      <c r="T74"/>
      <c r="U74">
        <f>IFERROR((S74-T74)/T74,"")</f>
      </c>
      <c r="V74">
        <v>3</v>
      </c>
      <c r="W74" t="inlineStr">
        <is>
          <t xml:space="preserve">156.00</t>
        </is>
      </c>
      <c r="X74"/>
      <c r="Y74"/>
      <c r="Z74">
        <f>IFERROR(S74/W74,"")</f>
      </c>
      <c r="AA74">
        <f>IFERROR(INDEX(04_Area_Stats!$C$5:$C$7,MATCH(N74,04_Area_Stats!$A$5:$A$7,0)),"")</f>
      </c>
      <c r="AB74">
        <f>IFERROR((Z74-AA74)/AA74,"")</f>
      </c>
      <c r="AC74">
        <v>2</v>
      </c>
      <c r="AD74">
        <v>2</v>
      </c>
      <c r="AE74"/>
      <c r="AF74"/>
      <c r="AG74"/>
      <c r="AH74"/>
      <c r="AI74"/>
      <c r="AJ74"/>
      <c r="AK74"/>
      <c r="AL74"/>
      <c r="AM74"/>
      <c r="AN74"/>
      <c r="AO74"/>
      <c r="AP74"/>
      <c r="AQ74"/>
      <c r="AR74"/>
      <c r="AS74"/>
      <c r="AT74">
        <f>IFERROR(INDEX(04_Area_Stats!$E$5:$E$7,MATCH(N74,04_Area_Stats!$A$5:$A$7,0)),"")</f>
      </c>
      <c r="AU74">
        <f>IFERROR(ROUND(W74*AT74,0),"")</f>
      </c>
      <c r="AV74">
        <f>IFERROR(AU74*12/S74,"")</f>
      </c>
      <c r="AW74">
        <f>IFERROR(ROUND(100*(03_Assumptions!$B$18*MIN(AV74/03_Assumptions!$B$13,1)+03_Assumptions!$B$19*MIN(MAX(-AB74/0.25,0),1)+03_Assumptions!$B$20*IFERROR(INDEX(03_Assumptions!$B$28:$B$33,MATCH(AG74,03_Assumptions!$A$28:$A$33,0)),0.5)+03_Assumptions!$B$21*MIN(V74/180,1)+03_Assumptions!$B$22*(COUNTIF(AI74:AQ74,"Y")/9)),0),"")</f>
      </c>
      <c r="AX74"/>
      <c r="AY74"/>
      <c r="AZ74"/>
      <c r="BA74" t="inlineStr">
        <is>
          <t xml:space="preserve">https://images.habimg.com/imgh/57258-313/nuda-propiedad-en-venta-en-avenida-valeriano-rodriguez-elvir-marbella_03e3a2b8-f514-41a7-860f-a54b93b4dacf.jpg</t>
        </is>
      </c>
      <c r="BB74"/>
      <c r="BC74">
        <v>1</v>
      </c>
      <c r="BD74"/>
      <c r="BE74">
        <v>0</v>
      </c>
      <c r="BF74"/>
      <c r="BG74" t="inlineStr">
        <is>
          <t xml:space="preserve">NUDA_PROPIEDAD</t>
        </is>
      </c>
      <c r="BH74" t="inlineStr">
        <is>
          <t xml:space="preserve">Dealbreaker</t>
        </is>
      </c>
      <c r="BI74"/>
      <c r="BJ74"/>
      <c r="BK74"/>
      <c r="BL74" t="inlineStr">
        <is>
          <t xml:space="preserve">Lägenhet i Marbella (Santa María-området) erbjuden som nuda propiedad på Avenida Valeriano Rodríguez; praktiskt taget ingen information om fastigheten ges bortom läge och ägandeform.</t>
        </is>
      </c>
      <c r="BM74"/>
      <c r="BN74"/>
    </row>
    <row r="75">
      <c r="A75" t="inlineStr">
        <is>
          <t xml:space="preserve">HTC-24716000005903</t>
        </is>
      </c>
      <c r="B75" t="inlineStr">
        <is>
          <t xml:space="preserve">Habitaclia</t>
        </is>
      </c>
      <c r="C75" t="inlineStr">
        <is>
          <t xml:space="preserve">24716000005903</t>
        </is>
      </c>
      <c r="D75" t="inlineStr">
        <is>
          <t xml:space="preserve">https://www.habitaclia.com/comprar-apartamento-living_in_just_50_meters_from_the_medite_playa_bajadilla_puertos-marbella-i24716000005903.htm</t>
        </is>
      </c>
      <c r="E75" t="inlineStr">
        <is>
          <t xml:space="preserve">2026-08-29</t>
        </is>
      </c>
      <c r="F75" t="inlineStr">
        <is>
          <t xml:space="preserve">2026-08-31</t>
        </is>
      </c>
      <c r="G75" t="inlineStr">
        <is>
          <t xml:space="preserve">New</t>
        </is>
      </c>
      <c r="H75" t="inlineStr">
        <is>
          <t xml:space="preserve">Apartamento Avenida severo ochoa #12 planta 4. Living in marbella, just 50 meters from the medite...</t>
        </is>
      </c>
      <c r="I75" t="inlineStr">
        <is>
          <t xml:space="preserve">Sale</t>
        </is>
      </c>
      <c r="J75" t="inlineStr">
        <is>
          <t xml:space="preserve">Apartment</t>
        </is>
      </c>
      <c r="K75" t="inlineStr">
        <is>
          <t xml:space="preserve">ES</t>
        </is>
      </c>
      <c r="L75"/>
      <c r="M75" t="inlineStr">
        <is>
          <t xml:space="preserve">Marbella</t>
        </is>
      </c>
      <c r="N75" t="inlineStr">
        <is>
          <t xml:space="preserve">Marbella</t>
        </is>
      </c>
      <c r="O75" t="inlineStr">
        <is>
          <t xml:space="preserve">Playa Bajadilla - Puertos</t>
        </is>
      </c>
      <c r="P75"/>
      <c r="Q75"/>
      <c r="R75"/>
      <c r="S75">
        <v>1250000</v>
      </c>
      <c r="T75"/>
      <c r="U75">
        <f>IFERROR((S75-T75)/T75,"")</f>
      </c>
      <c r="V75">
        <v>3</v>
      </c>
      <c r="W75" t="inlineStr">
        <is>
          <t xml:space="preserve">203.00</t>
        </is>
      </c>
      <c r="X75"/>
      <c r="Y75"/>
      <c r="Z75">
        <f>IFERROR(S75/W75,"")</f>
      </c>
      <c r="AA75">
        <f>IFERROR(INDEX(04_Area_Stats!$C$5:$C$7,MATCH(N75,04_Area_Stats!$A$5:$A$7,0)),"")</f>
      </c>
      <c r="AB75">
        <f>IFERROR((Z75-AA75)/AA75,"")</f>
      </c>
      <c r="AC75">
        <v>2</v>
      </c>
      <c r="AD75">
        <v>2</v>
      </c>
      <c r="AE75" t="inlineStr">
        <is>
          <t xml:space="preserve">12</t>
        </is>
      </c>
      <c r="AF75"/>
      <c r="AG75"/>
      <c r="AH75"/>
      <c r="AI75"/>
      <c r="AJ75"/>
      <c r="AK75"/>
      <c r="AL75"/>
      <c r="AM75"/>
      <c r="AN75"/>
      <c r="AO75"/>
      <c r="AP75"/>
      <c r="AQ75"/>
      <c r="AR75"/>
      <c r="AS75"/>
      <c r="AT75">
        <f>IFERROR(INDEX(04_Area_Stats!$E$5:$E$7,MATCH(N75,04_Area_Stats!$A$5:$A$7,0)),"")</f>
      </c>
      <c r="AU75">
        <f>IFERROR(ROUND(W75*AT75,0),"")</f>
      </c>
      <c r="AV75">
        <f>IFERROR(AU75*12/S75,"")</f>
      </c>
      <c r="AW75">
        <f>IFERROR(ROUND(100*(03_Assumptions!$B$18*MIN(AV75/03_Assumptions!$B$13,1)+03_Assumptions!$B$19*MIN(MAX(-AB75/0.25,0),1)+03_Assumptions!$B$20*IFERROR(INDEX(03_Assumptions!$B$28:$B$33,MATCH(AG75,03_Assumptions!$A$28:$A$33,0)),0.5)+03_Assumptions!$B$21*MIN(V75/180,1)+03_Assumptions!$B$22*(COUNTIF(AI75:AQ75,"Y")/9)),0),"")</f>
      </c>
      <c r="AX75"/>
      <c r="AY75"/>
      <c r="AZ75"/>
      <c r="BA75" t="inlineStr">
        <is>
          <t xml:space="preserve">https://images.habimg.com/imgh/24716-5903/living-in-marbella-just-50-meters-from-the-medite-marbella_c99967c6-b2eb-4eb6-aa62-5ec9ae2746de.jpg</t>
        </is>
      </c>
      <c r="BB75"/>
      <c r="BC75">
        <v>1</v>
      </c>
      <c r="BD75"/>
      <c r="BE75">
        <v>0</v>
      </c>
      <c r="BF75"/>
      <c r="BG75"/>
      <c r="BH75"/>
      <c r="BI75"/>
      <c r="BJ75"/>
      <c r="BK75"/>
      <c r="BL75" t="inlineStr">
        <is>
          <t xml:space="preserve">Lägenhet på Avenida Severo Ochoa, 4:e våningen i Marbella, belägen 50 meter från Medelhavet i Bajadilla-Puertos-området. Minimal information tillhandahålls bortom läge och närhet till stranden.</t>
        </is>
      </c>
      <c r="BM75"/>
      <c r="BN75"/>
    </row>
    <row r="76">
      <c r="A76" t="inlineStr">
        <is>
          <t xml:space="preserve">HTC-24415000002051</t>
        </is>
      </c>
      <c r="B76" t="inlineStr">
        <is>
          <t xml:space="preserve">Habitaclia</t>
        </is>
      </c>
      <c r="C76" t="inlineStr">
        <is>
          <t xml:space="preserve">24415000002051</t>
        </is>
      </c>
      <c r="D76" t="inlineStr">
        <is>
          <t xml:space="preserve">https://www.habitaclia.com/comprar-piso-gabriel_garcia_marquez_7_rodeo_alto_guadaiza_la_campana-marbella-i24415000002051.htm</t>
        </is>
      </c>
      <c r="E76" t="inlineStr">
        <is>
          <t xml:space="preserve">2026-08-29</t>
        </is>
      </c>
      <c r="F76" t="inlineStr">
        <is>
          <t xml:space="preserve">2026-08-31</t>
        </is>
      </c>
      <c r="G76" t="inlineStr">
        <is>
          <t xml:space="preserve">New</t>
        </is>
      </c>
      <c r="H76" t="inlineStr">
        <is>
          <t xml:space="preserve">Piso en Calle gabriel garcía márquez 7</t>
        </is>
      </c>
      <c r="I76" t="inlineStr">
        <is>
          <t xml:space="preserve">Sale</t>
        </is>
      </c>
      <c r="J76" t="inlineStr">
        <is>
          <t xml:space="preserve">Apartment</t>
        </is>
      </c>
      <c r="K76" t="inlineStr">
        <is>
          <t xml:space="preserve">ES</t>
        </is>
      </c>
      <c r="L76"/>
      <c r="M76" t="inlineStr">
        <is>
          <t xml:space="preserve">Marbella</t>
        </is>
      </c>
      <c r="N76" t="inlineStr">
        <is>
          <t xml:space="preserve">Marbella</t>
        </is>
      </c>
      <c r="O76" t="inlineStr">
        <is>
          <t xml:space="preserve">Rodeo Alto - Guadaiza - La Campana</t>
        </is>
      </c>
      <c r="P76"/>
      <c r="Q76"/>
      <c r="R76"/>
      <c r="S76">
        <v>300000</v>
      </c>
      <c r="T76"/>
      <c r="U76">
        <f>IFERROR((S76-T76)/T76,"")</f>
      </c>
      <c r="V76">
        <v>3</v>
      </c>
      <c r="W76" t="inlineStr">
        <is>
          <t xml:space="preserve">94.00</t>
        </is>
      </c>
      <c r="X76"/>
      <c r="Y76"/>
      <c r="Z76">
        <f>IFERROR(S76/W76,"")</f>
      </c>
      <c r="AA76">
        <f>IFERROR(INDEX(04_Area_Stats!$C$5:$C$7,MATCH(N76,04_Area_Stats!$A$5:$A$7,0)),"")</f>
      </c>
      <c r="AB76">
        <f>IFERROR((Z76-AA76)/AA76,"")</f>
      </c>
      <c r="AC76">
        <v>3</v>
      </c>
      <c r="AD76">
        <v>2</v>
      </c>
      <c r="AE76"/>
      <c r="AF76"/>
      <c r="AG76"/>
      <c r="AH76"/>
      <c r="AI76"/>
      <c r="AJ76"/>
      <c r="AK76"/>
      <c r="AL76"/>
      <c r="AM76"/>
      <c r="AN76"/>
      <c r="AO76"/>
      <c r="AP76"/>
      <c r="AQ76"/>
      <c r="AR76"/>
      <c r="AS76"/>
      <c r="AT76">
        <f>IFERROR(INDEX(04_Area_Stats!$E$5:$E$7,MATCH(N76,04_Area_Stats!$A$5:$A$7,0)),"")</f>
      </c>
      <c r="AU76">
        <f>IFERROR(ROUND(W76*AT76,0),"")</f>
      </c>
      <c r="AV76">
        <f>IFERROR(AU76*12/S76,"")</f>
      </c>
      <c r="AW76">
        <f>IFERROR(ROUND(100*(03_Assumptions!$B$18*MIN(AV76/03_Assumptions!$B$13,1)+03_Assumptions!$B$19*MIN(MAX(-AB76/0.25,0),1)+03_Assumptions!$B$20*IFERROR(INDEX(03_Assumptions!$B$28:$B$33,MATCH(AG76,03_Assumptions!$A$28:$A$33,0)),0.5)+03_Assumptions!$B$21*MIN(V76/180,1)+03_Assumptions!$B$22*(COUNTIF(AI76:AQ76,"Y")/9)),0),"")</f>
      </c>
      <c r="AX76"/>
      <c r="AY76"/>
      <c r="AZ76"/>
      <c r="BA76" t="inlineStr">
        <is>
          <t xml:space="preserve">https://images.habimg.com/imgh/24415-2051/calle-gabriel-garcia-marquez-7-piso-marbella_82844e17-a41e-4a5a-9d30-e01fe8908382.jpg</t>
        </is>
      </c>
      <c r="BB76"/>
      <c r="BC76">
        <v>1</v>
      </c>
      <c r="BD76"/>
      <c r="BE76">
        <v>0</v>
      </c>
      <c r="BF76"/>
      <c r="BG76"/>
      <c r="BH76"/>
      <c r="BI76"/>
      <c r="BJ76"/>
      <c r="BK76"/>
      <c r="BL76" t="inlineStr">
        <is>
          <t xml:space="preserve">Lägenhet i Marbella, Calle Gabriel García Márquez 7. Väldigt lite information är tillgänglig från annonsen.</t>
        </is>
      </c>
      <c r="BM76"/>
      <c r="BN76"/>
    </row>
    <row r="77">
      <c r="A77" t="inlineStr">
        <is>
          <t xml:space="preserve">HTC-50519000000547</t>
        </is>
      </c>
      <c r="B77" t="inlineStr">
        <is>
          <t xml:space="preserve">Habitaclia</t>
        </is>
      </c>
      <c r="C77" t="inlineStr">
        <is>
          <t xml:space="preserve">50519000000547</t>
        </is>
      </c>
      <c r="D77" t="inlineStr">
        <is>
          <t xml:space="preserve">https://www.habitaclia.com/comprar-apartamento-rodeo_alto_guadaiza_la_campana-marbella-i50519000000547.htm</t>
        </is>
      </c>
      <c r="E77" t="inlineStr">
        <is>
          <t xml:space="preserve">2026-08-29</t>
        </is>
      </c>
      <c r="F77" t="inlineStr">
        <is>
          <t xml:space="preserve">2026-08-31</t>
        </is>
      </c>
      <c r="G77" t="inlineStr">
        <is>
          <t xml:space="preserve">New</t>
        </is>
      </c>
      <c r="H77" t="inlineStr">
        <is>
          <t xml:space="preserve">Apartamento en Rodeo Alto - Guadaiza - La Campana</t>
        </is>
      </c>
      <c r="I77" t="inlineStr">
        <is>
          <t xml:space="preserve">Sale</t>
        </is>
      </c>
      <c r="J77" t="inlineStr">
        <is>
          <t xml:space="preserve">Apartment</t>
        </is>
      </c>
      <c r="K77" t="inlineStr">
        <is>
          <t xml:space="preserve">ES</t>
        </is>
      </c>
      <c r="L77"/>
      <c r="M77" t="inlineStr">
        <is>
          <t xml:space="preserve">Marbella</t>
        </is>
      </c>
      <c r="N77" t="inlineStr">
        <is>
          <t xml:space="preserve">Marbella</t>
        </is>
      </c>
      <c r="O77" t="inlineStr">
        <is>
          <t xml:space="preserve">Rodeo Alto - Guadaiza - La Campana</t>
        </is>
      </c>
      <c r="P77"/>
      <c r="Q77"/>
      <c r="R77"/>
      <c r="S77">
        <v>435000</v>
      </c>
      <c r="T77"/>
      <c r="U77">
        <f>IFERROR((S77-T77)/T77,"")</f>
      </c>
      <c r="V77">
        <v>3</v>
      </c>
      <c r="W77" t="inlineStr">
        <is>
          <t xml:space="preserve">109.00</t>
        </is>
      </c>
      <c r="X77"/>
      <c r="Y77"/>
      <c r="Z77">
        <f>IFERROR(S77/W77,"")</f>
      </c>
      <c r="AA77">
        <f>IFERROR(INDEX(04_Area_Stats!$C$5:$C$7,MATCH(N77,04_Area_Stats!$A$5:$A$7,0)),"")</f>
      </c>
      <c r="AB77">
        <f>IFERROR((Z77-AA77)/AA77,"")</f>
      </c>
      <c r="AC77">
        <v>3</v>
      </c>
      <c r="AD77">
        <v>2</v>
      </c>
      <c r="AE77"/>
      <c r="AF77"/>
      <c r="AG77"/>
      <c r="AH77"/>
      <c r="AI77"/>
      <c r="AJ77"/>
      <c r="AK77"/>
      <c r="AL77"/>
      <c r="AM77"/>
      <c r="AN77"/>
      <c r="AO77"/>
      <c r="AP77"/>
      <c r="AQ77"/>
      <c r="AR77"/>
      <c r="AS77"/>
      <c r="AT77">
        <f>IFERROR(INDEX(04_Area_Stats!$E$5:$E$7,MATCH(N77,04_Area_Stats!$A$5:$A$7,0)),"")</f>
      </c>
      <c r="AU77">
        <f>IFERROR(ROUND(W77*AT77,0),"")</f>
      </c>
      <c r="AV77">
        <f>IFERROR(AU77*12/S77,"")</f>
      </c>
      <c r="AW77">
        <f>IFERROR(ROUND(100*(03_Assumptions!$B$18*MIN(AV77/03_Assumptions!$B$13,1)+03_Assumptions!$B$19*MIN(MAX(-AB77/0.25,0),1)+03_Assumptions!$B$20*IFERROR(INDEX(03_Assumptions!$B$28:$B$33,MATCH(AG77,03_Assumptions!$A$28:$A$33,0)),0.5)+03_Assumptions!$B$21*MIN(V77/180,1)+03_Assumptions!$B$22*(COUNTIF(AI77:AQ77,"Y")/9)),0),"")</f>
      </c>
      <c r="AX77"/>
      <c r="AY77"/>
      <c r="AZ77"/>
      <c r="BA77" t="inlineStr">
        <is>
          <t xml:space="preserve">https://images.habimg.com/imgh/50519-547/rodeo-alto-guadaiza-la-campana-apartamento-marbella_7a49b1b5-f86c-47e9-8f6a-54c12fe861c5.jpg</t>
        </is>
      </c>
      <c r="BB77"/>
      <c r="BC77">
        <v>1</v>
      </c>
      <c r="BD77"/>
      <c r="BE77">
        <v>0</v>
      </c>
      <c r="BF77"/>
      <c r="BG77"/>
      <c r="BH77"/>
      <c r="BI77"/>
      <c r="BJ77"/>
      <c r="BK77"/>
      <c r="BL77" t="inlineStr">
        <is>
          <t xml:space="preserve">Otillräcklig information tillgänglig. Annonsen innehåller bara en platshänvisning utan några fastighetsdetaljer.</t>
        </is>
      </c>
      <c r="BM77"/>
      <c r="BN77"/>
    </row>
    <row r="78">
      <c r="A78" t="inlineStr">
        <is>
          <t xml:space="preserve">HTC-21940000002023</t>
        </is>
      </c>
      <c r="B78" t="inlineStr">
        <is>
          <t xml:space="preserve">Habitaclia</t>
        </is>
      </c>
      <c r="C78" t="inlineStr">
        <is>
          <t xml:space="preserve">21940000002023</t>
        </is>
      </c>
      <c r="D78" t="inlineStr">
        <is>
          <t xml:space="preserve">https://www.habitaclia.com/comprar-piso-san_pedro_de_alcantara_san_pedro_de_alcantara_pueblo-marbella-i21940000002023.htm</t>
        </is>
      </c>
      <c r="E78" t="inlineStr">
        <is>
          <t xml:space="preserve">2026-08-29</t>
        </is>
      </c>
      <c r="F78" t="inlineStr">
        <is>
          <t xml:space="preserve">2026-08-31</t>
        </is>
      </c>
      <c r="G78" t="inlineStr">
        <is>
          <t xml:space="preserve">New</t>
        </is>
      </c>
      <c r="H78" t="inlineStr">
        <is>
          <t xml:space="preserve">Piso en San Pedro de Alcántara Pueblo. San pedro de alcántarapiso</t>
        </is>
      </c>
      <c r="I78" t="inlineStr">
        <is>
          <t xml:space="preserve">Sale</t>
        </is>
      </c>
      <c r="J78" t="inlineStr">
        <is>
          <t xml:space="preserve">Apartment</t>
        </is>
      </c>
      <c r="K78" t="inlineStr">
        <is>
          <t xml:space="preserve">ES</t>
        </is>
      </c>
      <c r="L78"/>
      <c r="M78" t="inlineStr">
        <is>
          <t xml:space="preserve">Marbella</t>
        </is>
      </c>
      <c r="N78" t="inlineStr">
        <is>
          <t xml:space="preserve">Marbella</t>
        </is>
      </c>
      <c r="O78" t="inlineStr">
        <is>
          <t xml:space="preserve">San Pedro de Alcántara Pueblo</t>
        </is>
      </c>
      <c r="P78"/>
      <c r="Q78"/>
      <c r="R78"/>
      <c r="S78">
        <v>388000</v>
      </c>
      <c r="T78"/>
      <c r="U78">
        <f>IFERROR((S78-T78)/T78,"")</f>
      </c>
      <c r="V78">
        <v>3</v>
      </c>
      <c r="W78" t="inlineStr">
        <is>
          <t xml:space="preserve">90.00</t>
        </is>
      </c>
      <c r="X78"/>
      <c r="Y78"/>
      <c r="Z78">
        <f>IFERROR(S78/W78,"")</f>
      </c>
      <c r="AA78">
        <f>IFERROR(INDEX(04_Area_Stats!$C$5:$C$7,MATCH(N78,04_Area_Stats!$A$5:$A$7,0)),"")</f>
      </c>
      <c r="AB78">
        <f>IFERROR((Z78-AA78)/AA78,"")</f>
      </c>
      <c r="AC78">
        <v>4</v>
      </c>
      <c r="AD78">
        <v>2</v>
      </c>
      <c r="AE78" t="inlineStr">
        <is>
          <t xml:space="preserve">8</t>
        </is>
      </c>
      <c r="AF78"/>
      <c r="AG78"/>
      <c r="AH78"/>
      <c r="AI78"/>
      <c r="AJ78"/>
      <c r="AK78"/>
      <c r="AL78"/>
      <c r="AM78"/>
      <c r="AN78"/>
      <c r="AO78"/>
      <c r="AP78"/>
      <c r="AQ78"/>
      <c r="AR78"/>
      <c r="AS78"/>
      <c r="AT78">
        <f>IFERROR(INDEX(04_Area_Stats!$E$5:$E$7,MATCH(N78,04_Area_Stats!$A$5:$A$7,0)),"")</f>
      </c>
      <c r="AU78">
        <f>IFERROR(ROUND(W78*AT78,0),"")</f>
      </c>
      <c r="AV78">
        <f>IFERROR(AU78*12/S78,"")</f>
      </c>
      <c r="AW78">
        <f>IFERROR(ROUND(100*(03_Assumptions!$B$18*MIN(AV78/03_Assumptions!$B$13,1)+03_Assumptions!$B$19*MIN(MAX(-AB78/0.25,0),1)+03_Assumptions!$B$20*IFERROR(INDEX(03_Assumptions!$B$28:$B$33,MATCH(AG78,03_Assumptions!$A$28:$A$33,0)),0.5)+03_Assumptions!$B$21*MIN(V78/180,1)+03_Assumptions!$B$22*(COUNTIF(AI78:AQ78,"Y")/9)),0),"")</f>
      </c>
      <c r="AX78"/>
      <c r="AY78"/>
      <c r="AZ78"/>
      <c r="BA78" t="inlineStr">
        <is>
          <t xml:space="preserve">https://images.habimg.com/imgh/21940-2023/san-pedro-de-alcantarapiso-marbella_35be8a6e-e4ba-4826-a84e-758927eca9c5.jpg</t>
        </is>
      </c>
      <c r="BB78"/>
      <c r="BC78">
        <v>1</v>
      </c>
      <c r="BD78"/>
      <c r="BE78">
        <v>0</v>
      </c>
      <c r="BF78"/>
      <c r="BG78"/>
      <c r="BH78"/>
      <c r="BI78"/>
      <c r="BJ78"/>
      <c r="BK78"/>
      <c r="BL78" t="inlineStr">
        <is>
          <t xml:space="preserve">Lägenhet i San Pedro de Alcántara Pueblo, Marbella. Mycket begränsad information tillgänglig.</t>
        </is>
      </c>
      <c r="BM78"/>
      <c r="BN78"/>
    </row>
    <row r="79">
      <c r="A79" t="inlineStr">
        <is>
          <t xml:space="preserve">HTC-48594000000025</t>
        </is>
      </c>
      <c r="B79" t="inlineStr">
        <is>
          <t xml:space="preserve">Habitaclia</t>
        </is>
      </c>
      <c r="C79" t="inlineStr">
        <is>
          <t xml:space="preserve">48594000000025</t>
        </is>
      </c>
      <c r="D79" t="inlineStr">
        <is>
          <t xml:space="preserve">https://www.habitaclia.com/comprar-apartamento-estudio_en_nueva_andalucia_la_judia_12_aloha-marbella-i48594000000025.htm</t>
        </is>
      </c>
      <c r="E79" t="inlineStr">
        <is>
          <t xml:space="preserve">2026-08-29</t>
        </is>
      </c>
      <c r="F79" t="inlineStr">
        <is>
          <t xml:space="preserve">2026-08-31</t>
        </is>
      </c>
      <c r="G79" t="inlineStr">
        <is>
          <t xml:space="preserve">New</t>
        </is>
      </c>
      <c r="H79" t="inlineStr">
        <is>
          <t xml:space="preserve">Apartamento en Urbanización la judía 12. Estudio en nueva andalucía</t>
        </is>
      </c>
      <c r="I79" t="inlineStr">
        <is>
          <t xml:space="preserve">Sale</t>
        </is>
      </c>
      <c r="J79" t="inlineStr">
        <is>
          <t xml:space="preserve">Apartment</t>
        </is>
      </c>
      <c r="K79" t="inlineStr">
        <is>
          <t xml:space="preserve">ES</t>
        </is>
      </c>
      <c r="L79"/>
      <c r="M79" t="inlineStr">
        <is>
          <t xml:space="preserve">Marbella</t>
        </is>
      </c>
      <c r="N79" t="inlineStr">
        <is>
          <t xml:space="preserve">Marbella</t>
        </is>
      </c>
      <c r="O79" t="inlineStr">
        <is>
          <t xml:space="preserve">Aloha</t>
        </is>
      </c>
      <c r="P79"/>
      <c r="Q79"/>
      <c r="R79"/>
      <c r="S79">
        <v>185000</v>
      </c>
      <c r="T79"/>
      <c r="U79">
        <f>IFERROR((S79-T79)/T79,"")</f>
      </c>
      <c r="V79">
        <v>3</v>
      </c>
      <c r="W79" t="inlineStr">
        <is>
          <t xml:space="preserve">30.00</t>
        </is>
      </c>
      <c r="X79"/>
      <c r="Y79"/>
      <c r="Z79">
        <f>IFERROR(S79/W79,"")</f>
      </c>
      <c r="AA79">
        <f>IFERROR(INDEX(04_Area_Stats!$C$5:$C$7,MATCH(N79,04_Area_Stats!$A$5:$A$7,0)),"")</f>
      </c>
      <c r="AB79">
        <f>IFERROR((Z79-AA79)/AA79,"")</f>
      </c>
      <c r="AC79"/>
      <c r="AD79">
        <v>1</v>
      </c>
      <c r="AE79"/>
      <c r="AF79"/>
      <c r="AG79"/>
      <c r="AH79"/>
      <c r="AI79"/>
      <c r="AJ79"/>
      <c r="AK79"/>
      <c r="AL79"/>
      <c r="AM79"/>
      <c r="AN79"/>
      <c r="AO79"/>
      <c r="AP79"/>
      <c r="AQ79"/>
      <c r="AR79"/>
      <c r="AS79"/>
      <c r="AT79">
        <f>IFERROR(INDEX(04_Area_Stats!$E$5:$E$7,MATCH(N79,04_Area_Stats!$A$5:$A$7,0)),"")</f>
      </c>
      <c r="AU79">
        <f>IFERROR(ROUND(W79*AT79,0),"")</f>
      </c>
      <c r="AV79">
        <f>IFERROR(AU79*12/S79,"")</f>
      </c>
      <c r="AW79">
        <f>IFERROR(ROUND(100*(03_Assumptions!$B$18*MIN(AV79/03_Assumptions!$B$13,1)+03_Assumptions!$B$19*MIN(MAX(-AB79/0.25,0),1)+03_Assumptions!$B$20*IFERROR(INDEX(03_Assumptions!$B$28:$B$33,MATCH(AG79,03_Assumptions!$A$28:$A$33,0)),0.5)+03_Assumptions!$B$21*MIN(V79/180,1)+03_Assumptions!$B$22*(COUNTIF(AI79:AQ79,"Y")/9)),0),"")</f>
      </c>
      <c r="AX79"/>
      <c r="AY79"/>
      <c r="AZ79"/>
      <c r="BA79" t="inlineStr">
        <is>
          <t xml:space="preserve">https://images.habimg.com/imgh/48594-25/estudio-en-nueva-andalucia-marbella_5013bfe7-3795-4cb4-a1ae-ffa5c4a557d2.jpg</t>
        </is>
      </c>
      <c r="BB79"/>
      <c r="BC79">
        <v>1</v>
      </c>
      <c r="BD79"/>
      <c r="BE79">
        <v>0</v>
      </c>
      <c r="BF79"/>
      <c r="BG79"/>
      <c r="BH79"/>
      <c r="BI79"/>
      <c r="BJ79"/>
      <c r="BK79"/>
      <c r="BL79" t="inlineStr">
        <is>
          <t xml:space="preserve">Minimal information tillgänglig; endast platsinformation är angiven (Marbella, Aloha-området; Urbanización la Judía). Inga fastighetsspecifikationer eller villkorsdetaljer inkluderas i annonsen.</t>
        </is>
      </c>
      <c r="BM79"/>
      <c r="BN79"/>
    </row>
    <row r="80">
      <c r="A80" t="inlineStr">
        <is>
          <t xml:space="preserve">HTC-36866000000023</t>
        </is>
      </c>
      <c r="B80" t="inlineStr">
        <is>
          <t xml:space="preserve">Habitaclia</t>
        </is>
      </c>
      <c r="C80" t="inlineStr">
        <is>
          <t xml:space="preserve">36866000000023</t>
        </is>
      </c>
      <c r="D80" t="inlineStr">
        <is>
          <t xml:space="preserve">https://www.habitaclia.com/comprar-piso-en_jardines_de_lunamar_2_dormitorios_a_un_paso_de_la_play_pino_real_3_costabella-marbella-i36866000000023.htm</t>
        </is>
      </c>
      <c r="E80" t="inlineStr">
        <is>
          <t xml:space="preserve">2026-08-29</t>
        </is>
      </c>
      <c r="F80" t="inlineStr">
        <is>
          <t xml:space="preserve">2026-08-31</t>
        </is>
      </c>
      <c r="G80" t="inlineStr">
        <is>
          <t xml:space="preserve">New</t>
        </is>
      </c>
      <c r="H80" t="inlineStr">
        <is>
          <t xml:space="preserve">Piso en Calle pino real 3. Piso en jardines de lunamar, 2 dormitorios a un paso de la play</t>
        </is>
      </c>
      <c r="I80" t="inlineStr">
        <is>
          <t xml:space="preserve">Sale</t>
        </is>
      </c>
      <c r="J80" t="inlineStr">
        <is>
          <t xml:space="preserve">Apartment</t>
        </is>
      </c>
      <c r="K80" t="inlineStr">
        <is>
          <t xml:space="preserve">ES</t>
        </is>
      </c>
      <c r="L80"/>
      <c r="M80" t="inlineStr">
        <is>
          <t xml:space="preserve">Marbella</t>
        </is>
      </c>
      <c r="N80" t="inlineStr">
        <is>
          <t xml:space="preserve">Marbella</t>
        </is>
      </c>
      <c r="O80" t="inlineStr">
        <is>
          <t xml:space="preserve">Costabella</t>
        </is>
      </c>
      <c r="P80"/>
      <c r="Q80"/>
      <c r="R80"/>
      <c r="S80">
        <v>430000</v>
      </c>
      <c r="T80"/>
      <c r="U80">
        <f>IFERROR((S80-T80)/T80,"")</f>
      </c>
      <c r="V80">
        <v>3</v>
      </c>
      <c r="W80" t="inlineStr">
        <is>
          <t xml:space="preserve">106.00</t>
        </is>
      </c>
      <c r="X80"/>
      <c r="Y80"/>
      <c r="Z80">
        <f>IFERROR(S80/W80,"")</f>
      </c>
      <c r="AA80">
        <f>IFERROR(INDEX(04_Area_Stats!$C$5:$C$7,MATCH(N80,04_Area_Stats!$A$5:$A$7,0)),"")</f>
      </c>
      <c r="AB80">
        <f>IFERROR((Z80-AA80)/AA80,"")</f>
      </c>
      <c r="AC80">
        <v>2</v>
      </c>
      <c r="AD80">
        <v>2</v>
      </c>
      <c r="AE80"/>
      <c r="AF80"/>
      <c r="AG80"/>
      <c r="AH80"/>
      <c r="AI80"/>
      <c r="AJ80"/>
      <c r="AK80"/>
      <c r="AL80"/>
      <c r="AM80"/>
      <c r="AN80"/>
      <c r="AO80"/>
      <c r="AP80"/>
      <c r="AQ80"/>
      <c r="AR80"/>
      <c r="AS80"/>
      <c r="AT80">
        <f>IFERROR(INDEX(04_Area_Stats!$E$5:$E$7,MATCH(N80,04_Area_Stats!$A$5:$A$7,0)),"")</f>
      </c>
      <c r="AU80">
        <f>IFERROR(ROUND(W80*AT80,0),"")</f>
      </c>
      <c r="AV80">
        <f>IFERROR(AU80*12/S80,"")</f>
      </c>
      <c r="AW80">
        <f>IFERROR(ROUND(100*(03_Assumptions!$B$18*MIN(AV80/03_Assumptions!$B$13,1)+03_Assumptions!$B$19*MIN(MAX(-AB80/0.25,0),1)+03_Assumptions!$B$20*IFERROR(INDEX(03_Assumptions!$B$28:$B$33,MATCH(AG80,03_Assumptions!$A$28:$A$33,0)),0.5)+03_Assumptions!$B$21*MIN(V80/180,1)+03_Assumptions!$B$22*(COUNTIF(AI80:AQ80,"Y")/9)),0),"")</f>
      </c>
      <c r="AX80"/>
      <c r="AY80"/>
      <c r="AZ80"/>
      <c r="BA80" t="inlineStr">
        <is>
          <t xml:space="preserve">https://images.habimg.com/imgh/36866-23/piso-en-jardines-de-lunamar-2-dormitorios-a-un-paso-de-la-play-marbella_11dfeaac-823d-4f13-a627-10c5d1212856.jpg</t>
        </is>
      </c>
      <c r="BB80"/>
      <c r="BC80">
        <v>1</v>
      </c>
      <c r="BD80"/>
      <c r="BE80">
        <v>0</v>
      </c>
      <c r="BF80"/>
      <c r="BG80"/>
      <c r="BH80"/>
      <c r="BI80"/>
      <c r="BJ80"/>
      <c r="BK80"/>
      <c r="BL80" t="inlineStr">
        <is>
          <t xml:space="preserve">Lägenhet med 2 sovrum i Costabella, Marbella, nära stranden. Väldigt lite information är tillgänglig om fastigheten i annonsen.</t>
        </is>
      </c>
      <c r="BM80"/>
      <c r="BN80"/>
    </row>
    <row r="81">
      <c r="A81" t="inlineStr">
        <is>
          <t xml:space="preserve">HTC-56872000000033</t>
        </is>
      </c>
      <c r="B81" t="inlineStr">
        <is>
          <t xml:space="preserve">Habitaclia</t>
        </is>
      </c>
      <c r="C81" t="inlineStr">
        <is>
          <t xml:space="preserve">56872000000033</t>
        </is>
      </c>
      <c r="D81" t="inlineStr">
        <is>
          <t xml:space="preserve">https://www.habitaclia.com/comprar-piso-oportunidad_de_inversion_en_centro_segunda_linea_de_pla_playa_bajadilla_puertos-marbella-i56872000000033.htm</t>
        </is>
      </c>
      <c r="E81" t="inlineStr">
        <is>
          <t xml:space="preserve">2026-08-29</t>
        </is>
      </c>
      <c r="F81" t="inlineStr">
        <is>
          <t xml:space="preserve">2026-08-31</t>
        </is>
      </c>
      <c r="G81" t="inlineStr">
        <is>
          <t xml:space="preserve">New</t>
        </is>
      </c>
      <c r="H81" t="inlineStr">
        <is>
          <t xml:space="preserve">Piso en Playa Bajadilla - Puertos. Oportunidad de inversión en marbella centro segunda línea de pla</t>
        </is>
      </c>
      <c r="I81" t="inlineStr">
        <is>
          <t xml:space="preserve">Sale</t>
        </is>
      </c>
      <c r="J81" t="inlineStr">
        <is>
          <t xml:space="preserve">Apartment</t>
        </is>
      </c>
      <c r="K81" t="inlineStr">
        <is>
          <t xml:space="preserve">ES</t>
        </is>
      </c>
      <c r="L81"/>
      <c r="M81" t="inlineStr">
        <is>
          <t xml:space="preserve">Marbella</t>
        </is>
      </c>
      <c r="N81" t="inlineStr">
        <is>
          <t xml:space="preserve">Marbella</t>
        </is>
      </c>
      <c r="O81" t="inlineStr">
        <is>
          <t xml:space="preserve">Playa Bajadilla - Puertos</t>
        </is>
      </c>
      <c r="P81"/>
      <c r="Q81"/>
      <c r="R81"/>
      <c r="S81">
        <v>572400</v>
      </c>
      <c r="T81"/>
      <c r="U81">
        <f>IFERROR((S81-T81)/T81,"")</f>
      </c>
      <c r="V81">
        <v>3</v>
      </c>
      <c r="W81" t="inlineStr">
        <is>
          <t xml:space="preserve">159.00</t>
        </is>
      </c>
      <c r="X81"/>
      <c r="Y81"/>
      <c r="Z81">
        <f>IFERROR(S81/W81,"")</f>
      </c>
      <c r="AA81">
        <f>IFERROR(INDEX(04_Area_Stats!$C$5:$C$7,MATCH(N81,04_Area_Stats!$A$5:$A$7,0)),"")</f>
      </c>
      <c r="AB81">
        <f>IFERROR((Z81-AA81)/AA81,"")</f>
      </c>
      <c r="AC81">
        <v>3</v>
      </c>
      <c r="AD81">
        <v>2</v>
      </c>
      <c r="AE81"/>
      <c r="AF81"/>
      <c r="AG81"/>
      <c r="AH81"/>
      <c r="AI81"/>
      <c r="AJ81"/>
      <c r="AK81"/>
      <c r="AL81"/>
      <c r="AM81"/>
      <c r="AN81"/>
      <c r="AO81"/>
      <c r="AP81"/>
      <c r="AQ81"/>
      <c r="AR81"/>
      <c r="AS81"/>
      <c r="AT81">
        <f>IFERROR(INDEX(04_Area_Stats!$E$5:$E$7,MATCH(N81,04_Area_Stats!$A$5:$A$7,0)),"")</f>
      </c>
      <c r="AU81">
        <f>IFERROR(ROUND(W81*AT81,0),"")</f>
      </c>
      <c r="AV81">
        <f>IFERROR(AU81*12/S81,"")</f>
      </c>
      <c r="AW81">
        <f>IFERROR(ROUND(100*(03_Assumptions!$B$18*MIN(AV81/03_Assumptions!$B$13,1)+03_Assumptions!$B$19*MIN(MAX(-AB81/0.25,0),1)+03_Assumptions!$B$20*IFERROR(INDEX(03_Assumptions!$B$28:$B$33,MATCH(AG81,03_Assumptions!$A$28:$A$33,0)),0.5)+03_Assumptions!$B$21*MIN(V81/180,1)+03_Assumptions!$B$22*(COUNTIF(AI81:AQ81,"Y")/9)),0),"")</f>
      </c>
      <c r="AX81"/>
      <c r="AY81"/>
      <c r="AZ81"/>
      <c r="BA81" t="inlineStr">
        <is>
          <t xml:space="preserve">https://images.habimg.com/imgh/56872-33/oportunidad-de-inversion-en-marbella-centro-segunda-linea-de-pla-marbella_4e7e1d14-e0bd-4f4f-b6c6-76432b86813c.jpg</t>
        </is>
      </c>
      <c r="BB81"/>
      <c r="BC81">
        <v>1</v>
      </c>
      <c r="BD81"/>
      <c r="BE81">
        <v>0</v>
      </c>
      <c r="BF81"/>
      <c r="BG81"/>
      <c r="BH81"/>
      <c r="BI81"/>
      <c r="BJ81"/>
      <c r="BK81"/>
      <c r="BL81" t="inlineStr">
        <is>
          <t xml:space="preserve">Lägenhet till salu i Marbella, Playa Bajadilla-området (andra raden från stranden). Beskrivningen innehåller endast platsinformation utan egenskapsspecifikationer, skickinformation eller priser.</t>
        </is>
      </c>
      <c r="BM81"/>
      <c r="BN81"/>
    </row>
    <row r="82">
      <c r="A82" t="inlineStr">
        <is>
          <t xml:space="preserve">HTC-23979000001236</t>
        </is>
      </c>
      <c r="B82" t="inlineStr">
        <is>
          <t xml:space="preserve">Habitaclia</t>
        </is>
      </c>
      <c r="C82" t="inlineStr">
        <is>
          <t xml:space="preserve">23979000001236</t>
        </is>
      </c>
      <c r="D82" t="inlineStr">
        <is>
          <t xml:space="preserve">https://www.habitaclia.com/comprar-apartamento-exclusiva_promocion_residencial_de_lujo_en_nueva_andalucia_marb_aloha-marbella-i23979000001236.htm</t>
        </is>
      </c>
      <c r="E82" t="inlineStr">
        <is>
          <t xml:space="preserve">2026-08-29</t>
        </is>
      </c>
      <c r="F82" t="inlineStr">
        <is>
          <t xml:space="preserve">2026-08-31</t>
        </is>
      </c>
      <c r="G82" t="inlineStr">
        <is>
          <t xml:space="preserve">New</t>
        </is>
      </c>
      <c r="H82" t="inlineStr">
        <is>
          <t xml:space="preserve">Apartamento en Aloha. Exclusiva promoción residencial de lujo en nueva andalucía, marb</t>
        </is>
      </c>
      <c r="I82" t="inlineStr">
        <is>
          <t xml:space="preserve">Sale</t>
        </is>
      </c>
      <c r="J82" t="inlineStr">
        <is>
          <t xml:space="preserve">Apartment</t>
        </is>
      </c>
      <c r="K82" t="inlineStr">
        <is>
          <t xml:space="preserve">ES</t>
        </is>
      </c>
      <c r="L82"/>
      <c r="M82" t="inlineStr">
        <is>
          <t xml:space="preserve">Marbella</t>
        </is>
      </c>
      <c r="N82" t="inlineStr">
        <is>
          <t xml:space="preserve">Marbella</t>
        </is>
      </c>
      <c r="O82" t="inlineStr">
        <is>
          <t xml:space="preserve">Aloha</t>
        </is>
      </c>
      <c r="P82"/>
      <c r="Q82"/>
      <c r="R82"/>
      <c r="S82">
        <v>2141850</v>
      </c>
      <c r="T82"/>
      <c r="U82">
        <f>IFERROR((S82-T82)/T82,"")</f>
      </c>
      <c r="V82">
        <v>3</v>
      </c>
      <c r="W82" t="inlineStr">
        <is>
          <t xml:space="preserve">302.00</t>
        </is>
      </c>
      <c r="X82"/>
      <c r="Y82"/>
      <c r="Z82">
        <f>IFERROR(S82/W82,"")</f>
      </c>
      <c r="AA82">
        <f>IFERROR(INDEX(04_Area_Stats!$C$5:$C$7,MATCH(N82,04_Area_Stats!$A$5:$A$7,0)),"")</f>
      </c>
      <c r="AB82">
        <f>IFERROR((Z82-AA82)/AA82,"")</f>
      </c>
      <c r="AC82">
        <v>3</v>
      </c>
      <c r="AD82">
        <v>3</v>
      </c>
      <c r="AE82"/>
      <c r="AF82"/>
      <c r="AG82"/>
      <c r="AH82"/>
      <c r="AI82"/>
      <c r="AJ82"/>
      <c r="AK82"/>
      <c r="AL82"/>
      <c r="AM82"/>
      <c r="AN82"/>
      <c r="AO82"/>
      <c r="AP82"/>
      <c r="AQ82"/>
      <c r="AR82"/>
      <c r="AS82"/>
      <c r="AT82">
        <f>IFERROR(INDEX(04_Area_Stats!$E$5:$E$7,MATCH(N82,04_Area_Stats!$A$5:$A$7,0)),"")</f>
      </c>
      <c r="AU82">
        <f>IFERROR(ROUND(W82*AT82,0),"")</f>
      </c>
      <c r="AV82">
        <f>IFERROR(AU82*12/S82,"")</f>
      </c>
      <c r="AW82">
        <f>IFERROR(ROUND(100*(03_Assumptions!$B$18*MIN(AV82/03_Assumptions!$B$13,1)+03_Assumptions!$B$19*MIN(MAX(-AB82/0.25,0),1)+03_Assumptions!$B$20*IFERROR(INDEX(03_Assumptions!$B$28:$B$33,MATCH(AG82,03_Assumptions!$A$28:$A$33,0)),0.5)+03_Assumptions!$B$21*MIN(V82/180,1)+03_Assumptions!$B$22*(COUNTIF(AI82:AQ82,"Y")/9)),0),"")</f>
      </c>
      <c r="AX82"/>
      <c r="AY82"/>
      <c r="AZ82"/>
      <c r="BA82" t="inlineStr">
        <is>
          <t xml:space="preserve">https://images.habimg.com/imgh/23979-1236/exclusiva-promocion-residencial-de-lujo-en-nueva-andalucia-marb-marbella_be75e322-22c0-4ee3-aa02-9bcc0b004dc8.jpg</t>
        </is>
      </c>
      <c r="BB82"/>
      <c r="BC82">
        <v>1</v>
      </c>
      <c r="BD82"/>
      <c r="BE82">
        <v>0</v>
      </c>
      <c r="BF82"/>
      <c r="BG82"/>
      <c r="BH82"/>
      <c r="BI82"/>
      <c r="BJ82"/>
      <c r="BK82"/>
      <c r="BL82" t="inlineStr">
        <is>
          <t xml:space="preserve">Minimal information är tillgänglig; endast läge och projektnamn anges. En mer detaljerad beskrivning krävs för att bedöma denna lägenhet i Marbella.</t>
        </is>
      </c>
      <c r="BM82"/>
      <c r="BN82"/>
    </row>
    <row r="83">
      <c r="A83" t="inlineStr">
        <is>
          <t xml:space="preserve">HTC-23972000001759</t>
        </is>
      </c>
      <c r="B83" t="inlineStr">
        <is>
          <t xml:space="preserve">Habitaclia</t>
        </is>
      </c>
      <c r="C83" t="inlineStr">
        <is>
          <t xml:space="preserve">23972000001759</t>
        </is>
      </c>
      <c r="D83" t="inlineStr">
        <is>
          <t xml:space="preserve">https://www.habitaclia.com/comprar-apartamento-con_vistas_al_mar_en_el_paseo_maritimo_playa_bajadilla_puertos-marbella-i23972000001759.htm</t>
        </is>
      </c>
      <c r="E83" t="inlineStr">
        <is>
          <t xml:space="preserve">2026-08-29</t>
        </is>
      </c>
      <c r="F83" t="inlineStr">
        <is>
          <t xml:space="preserve">2026-08-31</t>
        </is>
      </c>
      <c r="G83" t="inlineStr">
        <is>
          <t xml:space="preserve">New</t>
        </is>
      </c>
      <c r="H83" t="inlineStr">
        <is>
          <t xml:space="preserve">Apartamento en Playa Bajadilla - Puertos. Apartamento con vistas al mar en el paseo marítimo</t>
        </is>
      </c>
      <c r="I83" t="inlineStr">
        <is>
          <t xml:space="preserve">Sale</t>
        </is>
      </c>
      <c r="J83" t="inlineStr">
        <is>
          <t xml:space="preserve">Apartment</t>
        </is>
      </c>
      <c r="K83" t="inlineStr">
        <is>
          <t xml:space="preserve">ES</t>
        </is>
      </c>
      <c r="L83"/>
      <c r="M83" t="inlineStr">
        <is>
          <t xml:space="preserve">Marbella</t>
        </is>
      </c>
      <c r="N83" t="inlineStr">
        <is>
          <t xml:space="preserve">Marbella</t>
        </is>
      </c>
      <c r="O83" t="inlineStr">
        <is>
          <t xml:space="preserve">Playa Bajadilla - Puertos</t>
        </is>
      </c>
      <c r="P83"/>
      <c r="Q83"/>
      <c r="R83"/>
      <c r="S83">
        <v>695000</v>
      </c>
      <c r="T83"/>
      <c r="U83">
        <f>IFERROR((S83-T83)/T83,"")</f>
      </c>
      <c r="V83">
        <v>3</v>
      </c>
      <c r="W83" t="inlineStr">
        <is>
          <t xml:space="preserve">148.00</t>
        </is>
      </c>
      <c r="X83"/>
      <c r="Y83"/>
      <c r="Z83">
        <f>IFERROR(S83/W83,"")</f>
      </c>
      <c r="AA83">
        <f>IFERROR(INDEX(04_Area_Stats!$C$5:$C$7,MATCH(N83,04_Area_Stats!$A$5:$A$7,0)),"")</f>
      </c>
      <c r="AB83">
        <f>IFERROR((Z83-AA83)/AA83,"")</f>
      </c>
      <c r="AC83">
        <v>4</v>
      </c>
      <c r="AD83">
        <v>2</v>
      </c>
      <c r="AE83"/>
      <c r="AF83"/>
      <c r="AG83"/>
      <c r="AH83"/>
      <c r="AI83"/>
      <c r="AJ83"/>
      <c r="AK83"/>
      <c r="AL83"/>
      <c r="AM83"/>
      <c r="AN83"/>
      <c r="AO83" t="inlineStr">
        <is>
          <t xml:space="preserve">Y</t>
        </is>
      </c>
      <c r="AP83"/>
      <c r="AQ83"/>
      <c r="AR83"/>
      <c r="AS83"/>
      <c r="AT83">
        <f>IFERROR(INDEX(04_Area_Stats!$E$5:$E$7,MATCH(N83,04_Area_Stats!$A$5:$A$7,0)),"")</f>
      </c>
      <c r="AU83">
        <f>IFERROR(ROUND(W83*AT83,0),"")</f>
      </c>
      <c r="AV83">
        <f>IFERROR(AU83*12/S83,"")</f>
      </c>
      <c r="AW83">
        <f>IFERROR(ROUND(100*(03_Assumptions!$B$18*MIN(AV83/03_Assumptions!$B$13,1)+03_Assumptions!$B$19*MIN(MAX(-AB83/0.25,0),1)+03_Assumptions!$B$20*IFERROR(INDEX(03_Assumptions!$B$28:$B$33,MATCH(AG83,03_Assumptions!$A$28:$A$33,0)),0.5)+03_Assumptions!$B$21*MIN(V83/180,1)+03_Assumptions!$B$22*(COUNTIF(AI83:AQ83,"Y")/9)),0),"")</f>
      </c>
      <c r="AX83"/>
      <c r="AY83"/>
      <c r="AZ83"/>
      <c r="BA83" t="inlineStr">
        <is>
          <t xml:space="preserve">https://images.habimg.com/imgh/23972-1759/apartamento-con-vistas-al-mar-en-el-paseo-maritimo-marbella_0e732b45-4c03-4a12-b94f-3529416e3a5b.jpg</t>
        </is>
      </c>
      <c r="BB83"/>
      <c r="BC83">
        <v>1</v>
      </c>
      <c r="BD83"/>
      <c r="BE83">
        <v>0</v>
      </c>
      <c r="BF83"/>
      <c r="BG83"/>
      <c r="BH83"/>
      <c r="BI83"/>
      <c r="BJ83"/>
      <c r="BK83"/>
      <c r="BL83" t="inlineStr">
        <is>
          <t xml:space="preserve">Lägenhet i Playa Bajadilla, Marbella med havsutsikt på den marina promenaden. Otillräcklig information i annonsen för att kunna bedöma fastigheten i detalj.</t>
        </is>
      </c>
      <c r="BM83"/>
      <c r="BN83"/>
    </row>
    <row r="84">
      <c r="A84" t="inlineStr">
        <is>
          <t xml:space="preserve">HTC-23972000001863</t>
        </is>
      </c>
      <c r="B84" t="inlineStr">
        <is>
          <t xml:space="preserve">Habitaclia</t>
        </is>
      </c>
      <c r="C84" t="inlineStr">
        <is>
          <t xml:space="preserve">23972000001863</t>
        </is>
      </c>
      <c r="D84" t="inlineStr">
        <is>
          <t xml:space="preserve">https://www.habitaclia.com/comprar-piso-primera_linea_de_playa_en_centro_playa_bajadilla_puertos-marbella-i23972000001863.htm</t>
        </is>
      </c>
      <c r="E84" t="inlineStr">
        <is>
          <t xml:space="preserve">2026-08-29</t>
        </is>
      </c>
      <c r="F84" t="inlineStr">
        <is>
          <t xml:space="preserve">2026-08-31</t>
        </is>
      </c>
      <c r="G84" t="inlineStr">
        <is>
          <t xml:space="preserve">New</t>
        </is>
      </c>
      <c r="H84" t="inlineStr">
        <is>
          <t xml:space="preserve">Piso Avenida duque de ahumada. Primera línea de playa en marbella centro</t>
        </is>
      </c>
      <c r="I84" t="inlineStr">
        <is>
          <t xml:space="preserve">Sale</t>
        </is>
      </c>
      <c r="J84" t="inlineStr">
        <is>
          <t xml:space="preserve">Apartment</t>
        </is>
      </c>
      <c r="K84" t="inlineStr">
        <is>
          <t xml:space="preserve">ES</t>
        </is>
      </c>
      <c r="L84"/>
      <c r="M84" t="inlineStr">
        <is>
          <t xml:space="preserve">Marbella</t>
        </is>
      </c>
      <c r="N84" t="inlineStr">
        <is>
          <t xml:space="preserve">Marbella</t>
        </is>
      </c>
      <c r="O84" t="inlineStr">
        <is>
          <t xml:space="preserve">Playa Bajadilla - Puertos</t>
        </is>
      </c>
      <c r="P84"/>
      <c r="Q84"/>
      <c r="R84"/>
      <c r="S84">
        <v>1475000</v>
      </c>
      <c r="T84"/>
      <c r="U84">
        <f>IFERROR((S84-T84)/T84,"")</f>
      </c>
      <c r="V84">
        <v>3</v>
      </c>
      <c r="W84" t="inlineStr">
        <is>
          <t xml:space="preserve">152.00</t>
        </is>
      </c>
      <c r="X84"/>
      <c r="Y84"/>
      <c r="Z84">
        <f>IFERROR(S84/W84,"")</f>
      </c>
      <c r="AA84">
        <f>IFERROR(INDEX(04_Area_Stats!$C$5:$C$7,MATCH(N84,04_Area_Stats!$A$5:$A$7,0)),"")</f>
      </c>
      <c r="AB84">
        <f>IFERROR((Z84-AA84)/AA84,"")</f>
      </c>
      <c r="AC84">
        <v>3</v>
      </c>
      <c r="AD84">
        <v>2</v>
      </c>
      <c r="AE84"/>
      <c r="AF84"/>
      <c r="AG84"/>
      <c r="AH84"/>
      <c r="AI84"/>
      <c r="AJ84"/>
      <c r="AK84"/>
      <c r="AL84"/>
      <c r="AM84"/>
      <c r="AN84"/>
      <c r="AO84"/>
      <c r="AP84"/>
      <c r="AQ84"/>
      <c r="AR84"/>
      <c r="AS84"/>
      <c r="AT84">
        <f>IFERROR(INDEX(04_Area_Stats!$E$5:$E$7,MATCH(N84,04_Area_Stats!$A$5:$A$7,0)),"")</f>
      </c>
      <c r="AU84">
        <f>IFERROR(ROUND(W84*AT84,0),"")</f>
      </c>
      <c r="AV84">
        <f>IFERROR(AU84*12/S84,"")</f>
      </c>
      <c r="AW84">
        <f>IFERROR(ROUND(100*(03_Assumptions!$B$18*MIN(AV84/03_Assumptions!$B$13,1)+03_Assumptions!$B$19*MIN(MAX(-AB84/0.25,0),1)+03_Assumptions!$B$20*IFERROR(INDEX(03_Assumptions!$B$28:$B$33,MATCH(AG84,03_Assumptions!$A$28:$A$33,0)),0.5)+03_Assumptions!$B$21*MIN(V84/180,1)+03_Assumptions!$B$22*(COUNTIF(AI84:AQ84,"Y")/9)),0),"")</f>
      </c>
      <c r="AX84"/>
      <c r="AY84"/>
      <c r="AZ84"/>
      <c r="BA84" t="inlineStr">
        <is>
          <t xml:space="preserve">https://images.habimg.com/imgh/23972-1863/primera-linea-de-playa-en-marbella-centro-marbella_931b102c-221c-4afc-aff1-a0e4659ad115.jpg</t>
        </is>
      </c>
      <c r="BB84"/>
      <c r="BC84">
        <v>1</v>
      </c>
      <c r="BD84"/>
      <c r="BE84">
        <v>0</v>
      </c>
      <c r="BF84"/>
      <c r="BG84"/>
      <c r="BH84"/>
      <c r="BI84"/>
      <c r="BJ84"/>
      <c r="BK84"/>
      <c r="BL84" t="inlineStr">
        <is>
          <t xml:space="preserve">Otillräcklig information tillgänglig. Annonsen innehåller endast en platsbeskrivning (Marbella - Playa Bajadilla - Puertos) utan några fastighetsdetaljer.</t>
        </is>
      </c>
      <c r="BM84"/>
      <c r="BN84"/>
    </row>
    <row r="85">
      <c r="A85" t="inlineStr">
        <is>
          <t xml:space="preserve">HTC-23972000001918</t>
        </is>
      </c>
      <c r="B85" t="inlineStr">
        <is>
          <t xml:space="preserve">Habitaclia</t>
        </is>
      </c>
      <c r="C85" t="inlineStr">
        <is>
          <t xml:space="preserve">23972000001918</t>
        </is>
      </c>
      <c r="D85" t="inlineStr">
        <is>
          <t xml:space="preserve">https://www.habitaclia.com/comprar-atico-duplex_en_milla_de_oro_nagueles_la_carolina_guadalpin-marbella-i23972000001918.htm</t>
        </is>
      </c>
      <c r="E85" t="inlineStr">
        <is>
          <t xml:space="preserve">2026-08-29</t>
        </is>
      </c>
      <c r="F85" t="inlineStr">
        <is>
          <t xml:space="preserve">2026-08-31</t>
        </is>
      </c>
      <c r="G85" t="inlineStr">
        <is>
          <t xml:space="preserve">New</t>
        </is>
      </c>
      <c r="H85" t="inlineStr">
        <is>
          <t xml:space="preserve">Ático Avenida conde rudi. Ático-dúplex en milla de oro - nagüeles</t>
        </is>
      </c>
      <c r="I85" t="inlineStr">
        <is>
          <t xml:space="preserve">Sale</t>
        </is>
      </c>
      <c r="J85" t="inlineStr">
        <is>
          <t xml:space="preserve">Attic</t>
        </is>
      </c>
      <c r="K85" t="inlineStr">
        <is>
          <t xml:space="preserve">ES</t>
        </is>
      </c>
      <c r="L85"/>
      <c r="M85" t="inlineStr">
        <is>
          <t xml:space="preserve">Marbella</t>
        </is>
      </c>
      <c r="N85" t="inlineStr">
        <is>
          <t xml:space="preserve">Marbella</t>
        </is>
      </c>
      <c r="O85" t="inlineStr">
        <is>
          <t xml:space="preserve">La Carolina - Guadalpín</t>
        </is>
      </c>
      <c r="P85"/>
      <c r="Q85"/>
      <c r="R85"/>
      <c r="S85">
        <v>590000</v>
      </c>
      <c r="T85"/>
      <c r="U85">
        <f>IFERROR((S85-T85)/T85,"")</f>
      </c>
      <c r="V85">
        <v>3</v>
      </c>
      <c r="W85" t="inlineStr">
        <is>
          <t xml:space="preserve">116.00</t>
        </is>
      </c>
      <c r="X85"/>
      <c r="Y85"/>
      <c r="Z85">
        <f>IFERROR(S85/W85,"")</f>
      </c>
      <c r="AA85">
        <f>IFERROR(INDEX(04_Area_Stats!$C$5:$C$7,MATCH(N85,04_Area_Stats!$A$5:$A$7,0)),"")</f>
      </c>
      <c r="AB85">
        <f>IFERROR((Z85-AA85)/AA85,"")</f>
      </c>
      <c r="AC85">
        <v>2</v>
      </c>
      <c r="AD85">
        <v>2</v>
      </c>
      <c r="AE85"/>
      <c r="AF85"/>
      <c r="AG85"/>
      <c r="AH85"/>
      <c r="AI85"/>
      <c r="AJ85"/>
      <c r="AK85"/>
      <c r="AL85"/>
      <c r="AM85"/>
      <c r="AN85"/>
      <c r="AO85"/>
      <c r="AP85"/>
      <c r="AQ85"/>
      <c r="AR85"/>
      <c r="AS85"/>
      <c r="AT85">
        <f>IFERROR(INDEX(04_Area_Stats!$E$5:$E$7,MATCH(N85,04_Area_Stats!$A$5:$A$7,0)),"")</f>
      </c>
      <c r="AU85">
        <f>IFERROR(ROUND(W85*AT85,0),"")</f>
      </c>
      <c r="AV85">
        <f>IFERROR(AU85*12/S85,"")</f>
      </c>
      <c r="AW85">
        <f>IFERROR(ROUND(100*(03_Assumptions!$B$18*MIN(AV85/03_Assumptions!$B$13,1)+03_Assumptions!$B$19*MIN(MAX(-AB85/0.25,0),1)+03_Assumptions!$B$20*IFERROR(INDEX(03_Assumptions!$B$28:$B$33,MATCH(AG85,03_Assumptions!$A$28:$A$33,0)),0.5)+03_Assumptions!$B$21*MIN(V85/180,1)+03_Assumptions!$B$22*(COUNTIF(AI85:AQ85,"Y")/9)),0),"")</f>
      </c>
      <c r="AX85"/>
      <c r="AY85"/>
      <c r="AZ85"/>
      <c r="BA85" t="inlineStr">
        <is>
          <t xml:space="preserve">https://images.habimg.com/imgh/23972-1918/atico-duplex-en-milla-de-oro-nagueles-marbella_9255320e-9769-4e30-a13f-0348340f9889.jpg</t>
        </is>
      </c>
      <c r="BB85"/>
      <c r="BC85">
        <v>1</v>
      </c>
      <c r="BD85"/>
      <c r="BE85">
        <v>0</v>
      </c>
      <c r="BF85"/>
      <c r="BG85"/>
      <c r="BH85"/>
      <c r="BI85"/>
      <c r="BJ85"/>
      <c r="BK85"/>
      <c r="BL85" t="inlineStr">
        <is>
          <t xml:space="preserve">Vindsvåning till salu i Marbella belägen i området La Carolina - Guadalpín. Annonsen innehåller endast platsinformation utan detaljer om storlek, skick, bekvämligheter eller egenskapsspecifikationer.</t>
        </is>
      </c>
      <c r="BM85"/>
      <c r="BN85"/>
    </row>
    <row r="86">
      <c r="A86" t="inlineStr">
        <is>
          <t xml:space="preserve">HTC-23526000001300</t>
        </is>
      </c>
      <c r="B86" t="inlineStr">
        <is>
          <t xml:space="preserve">Habitaclia</t>
        </is>
      </c>
      <c r="C86" t="inlineStr">
        <is>
          <t xml:space="preserve">23526000001300</t>
        </is>
      </c>
      <c r="D86" t="inlineStr">
        <is>
          <t xml:space="preserve">https://www.habitaclia.com/comprar-atico-con_solarium_zew_elviria_west_vive_en_armonia_entre_dise_elviria-marbella-i23526000001300.htm</t>
        </is>
      </c>
      <c r="E86" t="inlineStr">
        <is>
          <t xml:space="preserve">2026-08-29</t>
        </is>
      </c>
      <c r="F86" t="inlineStr">
        <is>
          <t xml:space="preserve">2026-08-31</t>
        </is>
      </c>
      <c r="G86" t="inlineStr">
        <is>
          <t xml:space="preserve">New</t>
        </is>
      </c>
      <c r="H86" t="inlineStr">
        <is>
          <t xml:space="preserve">Ático en Elviria. Ático con solarium zew elviria west vive en armonía entre dise</t>
        </is>
      </c>
      <c r="I86" t="inlineStr">
        <is>
          <t xml:space="preserve">Sale</t>
        </is>
      </c>
      <c r="J86" t="inlineStr">
        <is>
          <t xml:space="preserve">Attic</t>
        </is>
      </c>
      <c r="K86" t="inlineStr">
        <is>
          <t xml:space="preserve">ES</t>
        </is>
      </c>
      <c r="L86"/>
      <c r="M86" t="inlineStr">
        <is>
          <t xml:space="preserve">Marbella</t>
        </is>
      </c>
      <c r="N86" t="inlineStr">
        <is>
          <t xml:space="preserve">Marbella</t>
        </is>
      </c>
      <c r="O86" t="inlineStr">
        <is>
          <t xml:space="preserve">Elviria</t>
        </is>
      </c>
      <c r="P86"/>
      <c r="Q86"/>
      <c r="R86"/>
      <c r="S86">
        <v>1350000</v>
      </c>
      <c r="T86"/>
      <c r="U86">
        <f>IFERROR((S86-T86)/T86,"")</f>
      </c>
      <c r="V86">
        <v>3</v>
      </c>
      <c r="W86" t="inlineStr">
        <is>
          <t xml:space="preserve">326.00</t>
        </is>
      </c>
      <c r="X86"/>
      <c r="Y86"/>
      <c r="Z86">
        <f>IFERROR(S86/W86,"")</f>
      </c>
      <c r="AA86">
        <f>IFERROR(INDEX(04_Area_Stats!$C$5:$C$7,MATCH(N86,04_Area_Stats!$A$5:$A$7,0)),"")</f>
      </c>
      <c r="AB86">
        <f>IFERROR((Z86-AA86)/AA86,"")</f>
      </c>
      <c r="AC86">
        <v>3</v>
      </c>
      <c r="AD86">
        <v>2</v>
      </c>
      <c r="AE86"/>
      <c r="AF86"/>
      <c r="AG86"/>
      <c r="AH86"/>
      <c r="AI86"/>
      <c r="AJ86"/>
      <c r="AK86"/>
      <c r="AL86"/>
      <c r="AM86"/>
      <c r="AN86"/>
      <c r="AO86"/>
      <c r="AP86"/>
      <c r="AQ86"/>
      <c r="AR86"/>
      <c r="AS86"/>
      <c r="AT86">
        <f>IFERROR(INDEX(04_Area_Stats!$E$5:$E$7,MATCH(N86,04_Area_Stats!$A$5:$A$7,0)),"")</f>
      </c>
      <c r="AU86">
        <f>IFERROR(ROUND(W86*AT86,0),"")</f>
      </c>
      <c r="AV86">
        <f>IFERROR(AU86*12/S86,"")</f>
      </c>
      <c r="AW86">
        <f>IFERROR(ROUND(100*(03_Assumptions!$B$18*MIN(AV86/03_Assumptions!$B$13,1)+03_Assumptions!$B$19*MIN(MAX(-AB86/0.25,0),1)+03_Assumptions!$B$20*IFERROR(INDEX(03_Assumptions!$B$28:$B$33,MATCH(AG86,03_Assumptions!$A$28:$A$33,0)),0.5)+03_Assumptions!$B$21*MIN(V86/180,1)+03_Assumptions!$B$22*(COUNTIF(AI86:AQ86,"Y")/9)),0),"")</f>
      </c>
      <c r="AX86"/>
      <c r="AY86"/>
      <c r="AZ86"/>
      <c r="BA86" t="inlineStr">
        <is>
          <t xml:space="preserve">https://images.habimg.com/imgh/23526-1300/atico-con-solarium-zew-elviria-west-vive-en-armonia-entre-dise-marbella_33a5c948-91aa-4133-8f24-38f77e2b7e96.jpg</t>
        </is>
      </c>
      <c r="BB86"/>
      <c r="BC86">
        <v>1</v>
      </c>
      <c r="BD86"/>
      <c r="BE86">
        <v>0</v>
      </c>
      <c r="BF86"/>
      <c r="BG86"/>
      <c r="BH86"/>
      <c r="BI86"/>
      <c r="BJ86"/>
      <c r="BK86"/>
      <c r="BL86" t="inlineStr">
        <is>
          <t xml:space="preserve">Takvåning i Elviria, Marbella med solarium; endast platsuppgifter tillgängliga, inga ytterligare detaljer angivna.</t>
        </is>
      </c>
      <c r="BM86"/>
      <c r="BN86"/>
    </row>
    <row r="87">
      <c r="A87" t="inlineStr">
        <is>
          <t xml:space="preserve">HTC-23979000001278</t>
        </is>
      </c>
      <c r="B87" t="inlineStr">
        <is>
          <t xml:space="preserve">Habitaclia</t>
        </is>
      </c>
      <c r="C87" t="inlineStr">
        <is>
          <t xml:space="preserve">23979000001278</t>
        </is>
      </c>
      <c r="D87" t="inlineStr">
        <is>
          <t xml:space="preserve">https://www.habitaclia.com/comprar-piso-excelente_oportunidad_de_inversion_en_una_de_las_zonas_mas_deman_puerto_banus-marbella-i23979000001278.htm</t>
        </is>
      </c>
      <c r="E87" t="inlineStr">
        <is>
          <t xml:space="preserve">2026-08-29</t>
        </is>
      </c>
      <c r="F87" t="inlineStr">
        <is>
          <t xml:space="preserve">2026-08-31</t>
        </is>
      </c>
      <c r="G87" t="inlineStr">
        <is>
          <t xml:space="preserve">New</t>
        </is>
      </c>
      <c r="H87" t="inlineStr">
        <is>
          <t xml:space="preserve">Piso en Puerto Banús. Excelente oportunidad de inversión en una de las zonas más deman</t>
        </is>
      </c>
      <c r="I87" t="inlineStr">
        <is>
          <t xml:space="preserve">Sale</t>
        </is>
      </c>
      <c r="J87" t="inlineStr">
        <is>
          <t xml:space="preserve">Apartment</t>
        </is>
      </c>
      <c r="K87" t="inlineStr">
        <is>
          <t xml:space="preserve">ES</t>
        </is>
      </c>
      <c r="L87"/>
      <c r="M87" t="inlineStr">
        <is>
          <t xml:space="preserve">Marbella</t>
        </is>
      </c>
      <c r="N87" t="inlineStr">
        <is>
          <t xml:space="preserve">Marbella</t>
        </is>
      </c>
      <c r="O87" t="inlineStr">
        <is>
          <t xml:space="preserve">Puerto Banús</t>
        </is>
      </c>
      <c r="P87"/>
      <c r="Q87"/>
      <c r="R87"/>
      <c r="S87">
        <v>260000</v>
      </c>
      <c r="T87"/>
      <c r="U87">
        <f>IFERROR((S87-T87)/T87,"")</f>
      </c>
      <c r="V87">
        <v>3</v>
      </c>
      <c r="W87" t="inlineStr">
        <is>
          <t xml:space="preserve">50.00</t>
        </is>
      </c>
      <c r="X87"/>
      <c r="Y87"/>
      <c r="Z87">
        <f>IFERROR(S87/W87,"")</f>
      </c>
      <c r="AA87">
        <f>IFERROR(INDEX(04_Area_Stats!$C$5:$C$7,MATCH(N87,04_Area_Stats!$A$5:$A$7,0)),"")</f>
      </c>
      <c r="AB87">
        <f>IFERROR((Z87-AA87)/AA87,"")</f>
      </c>
      <c r="AC87">
        <v>1</v>
      </c>
      <c r="AD87">
        <v>1</v>
      </c>
      <c r="AE87"/>
      <c r="AF87"/>
      <c r="AG87"/>
      <c r="AH87"/>
      <c r="AI87"/>
      <c r="AJ87"/>
      <c r="AK87"/>
      <c r="AL87"/>
      <c r="AM87"/>
      <c r="AN87"/>
      <c r="AO87"/>
      <c r="AP87"/>
      <c r="AQ87"/>
      <c r="AR87"/>
      <c r="AS87"/>
      <c r="AT87">
        <f>IFERROR(INDEX(04_Area_Stats!$E$5:$E$7,MATCH(N87,04_Area_Stats!$A$5:$A$7,0)),"")</f>
      </c>
      <c r="AU87">
        <f>IFERROR(ROUND(W87*AT87,0),"")</f>
      </c>
      <c r="AV87">
        <f>IFERROR(AU87*12/S87,"")</f>
      </c>
      <c r="AW87">
        <f>IFERROR(ROUND(100*(03_Assumptions!$B$18*MIN(AV87/03_Assumptions!$B$13,1)+03_Assumptions!$B$19*MIN(MAX(-AB87/0.25,0),1)+03_Assumptions!$B$20*IFERROR(INDEX(03_Assumptions!$B$28:$B$33,MATCH(AG87,03_Assumptions!$A$28:$A$33,0)),0.5)+03_Assumptions!$B$21*MIN(V87/180,1)+03_Assumptions!$B$22*(COUNTIF(AI87:AQ87,"Y")/9)),0),"")</f>
      </c>
      <c r="AX87"/>
      <c r="AY87"/>
      <c r="AZ87"/>
      <c r="BA87" t="inlineStr">
        <is>
          <t xml:space="preserve">https://images.habimg.com/imgh/23979-1278/excelente-oportunidad-de-inversion-en-una-de-las-zonas-mas-deman-marbella_c1920a96-fc47-4656-b6ac-3d0e96e56000.jpg</t>
        </is>
      </c>
      <c r="BB87"/>
      <c r="BC87">
        <v>1</v>
      </c>
      <c r="BD87"/>
      <c r="BE87">
        <v>0</v>
      </c>
      <c r="BF87"/>
      <c r="BG87"/>
      <c r="BH87"/>
      <c r="BI87"/>
      <c r="BJ87"/>
      <c r="BK87"/>
      <c r="BL87" t="inlineStr">
        <is>
          <t xml:space="preserve">En lägenhet i Puerto Banús, Marbella erbjuds till försäljning, men beskrivningen ger mycket lite information — endast platsen är bekräftad. Mer information behövs för att kunna bedöma fastigheten.</t>
        </is>
      </c>
      <c r="BM87"/>
      <c r="BN87"/>
    </row>
    <row r="88">
      <c r="A88" t="inlineStr">
        <is>
          <t xml:space="preserve">HTC-53129000000217</t>
        </is>
      </c>
      <c r="B88" t="inlineStr">
        <is>
          <t xml:space="preserve">Habitaclia</t>
        </is>
      </c>
      <c r="C88" t="inlineStr">
        <is>
          <t xml:space="preserve">53129000000217</t>
        </is>
      </c>
      <c r="D88" t="inlineStr">
        <is>
          <t xml:space="preserve">https://www.habitaclia.com/comprar-piso-en_ventta_san_pedro_alcantara_castilla_34_san_pedro_de_alcantara_pueblo-marbella-i53129000000217.htm</t>
        </is>
      </c>
      <c r="E88" t="inlineStr">
        <is>
          <t xml:space="preserve">2026-08-29</t>
        </is>
      </c>
      <c r="F88" t="inlineStr">
        <is>
          <t xml:space="preserve">2026-08-31</t>
        </is>
      </c>
      <c r="G88" t="inlineStr">
        <is>
          <t xml:space="preserve">New</t>
        </is>
      </c>
      <c r="H88" t="inlineStr">
        <is>
          <t xml:space="preserve">Piso en Calle castilla 34. Piso en ventta san pedro alcantara</t>
        </is>
      </c>
      <c r="I88" t="inlineStr">
        <is>
          <t xml:space="preserve">Sale</t>
        </is>
      </c>
      <c r="J88" t="inlineStr">
        <is>
          <t xml:space="preserve">Apartment</t>
        </is>
      </c>
      <c r="K88" t="inlineStr">
        <is>
          <t xml:space="preserve">ES</t>
        </is>
      </c>
      <c r="L88"/>
      <c r="M88" t="inlineStr">
        <is>
          <t xml:space="preserve">Marbella</t>
        </is>
      </c>
      <c r="N88" t="inlineStr">
        <is>
          <t xml:space="preserve">Marbella</t>
        </is>
      </c>
      <c r="O88" t="inlineStr">
        <is>
          <t xml:space="preserve">San Pedro de Alcántara Pueblo</t>
        </is>
      </c>
      <c r="P88"/>
      <c r="Q88"/>
      <c r="R88"/>
      <c r="S88">
        <v>399000</v>
      </c>
      <c r="T88"/>
      <c r="U88">
        <f>IFERROR((S88-T88)/T88,"")</f>
      </c>
      <c r="V88">
        <v>3</v>
      </c>
      <c r="W88" t="inlineStr">
        <is>
          <t xml:space="preserve">101.00</t>
        </is>
      </c>
      <c r="X88"/>
      <c r="Y88"/>
      <c r="Z88">
        <f>IFERROR(S88/W88,"")</f>
      </c>
      <c r="AA88">
        <f>IFERROR(INDEX(04_Area_Stats!$C$5:$C$7,MATCH(N88,04_Area_Stats!$A$5:$A$7,0)),"")</f>
      </c>
      <c r="AB88">
        <f>IFERROR((Z88-AA88)/AA88,"")</f>
      </c>
      <c r="AC88">
        <v>3</v>
      </c>
      <c r="AD88">
        <v>2</v>
      </c>
      <c r="AE88"/>
      <c r="AF88"/>
      <c r="AG88"/>
      <c r="AH88"/>
      <c r="AI88"/>
      <c r="AJ88"/>
      <c r="AK88"/>
      <c r="AL88"/>
      <c r="AM88"/>
      <c r="AN88"/>
      <c r="AO88"/>
      <c r="AP88"/>
      <c r="AQ88"/>
      <c r="AR88"/>
      <c r="AS88"/>
      <c r="AT88">
        <f>IFERROR(INDEX(04_Area_Stats!$E$5:$E$7,MATCH(N88,04_Area_Stats!$A$5:$A$7,0)),"")</f>
      </c>
      <c r="AU88">
        <f>IFERROR(ROUND(W88*AT88,0),"")</f>
      </c>
      <c r="AV88">
        <f>IFERROR(AU88*12/S88,"")</f>
      </c>
      <c r="AW88">
        <f>IFERROR(ROUND(100*(03_Assumptions!$B$18*MIN(AV88/03_Assumptions!$B$13,1)+03_Assumptions!$B$19*MIN(MAX(-AB88/0.25,0),1)+03_Assumptions!$B$20*IFERROR(INDEX(03_Assumptions!$B$28:$B$33,MATCH(AG88,03_Assumptions!$A$28:$A$33,0)),0.5)+03_Assumptions!$B$21*MIN(V88/180,1)+03_Assumptions!$B$22*(COUNTIF(AI88:AQ88,"Y")/9)),0),"")</f>
      </c>
      <c r="AX88"/>
      <c r="AY88"/>
      <c r="AZ88"/>
      <c r="BA88" t="inlineStr">
        <is>
          <t xml:space="preserve">https://images.habimg.com/imgh/53129-217/piso-en-ventta-san-pedro-alcantara-marbella_de8974dd-822d-46b6-9302-bd2934e5b613.jpg</t>
        </is>
      </c>
      <c r="BB88"/>
      <c r="BC88">
        <v>1</v>
      </c>
      <c r="BD88"/>
      <c r="BE88">
        <v>0</v>
      </c>
      <c r="BF88"/>
      <c r="BG88"/>
      <c r="BH88"/>
      <c r="BI88"/>
      <c r="BJ88"/>
      <c r="BK88"/>
      <c r="BL88" t="inlineStr">
        <is>
          <t xml:space="preserve">Det är en lägenhet till salu i San Pedro de Alcántara, Marbella, belägen på Calle Castilla 34. Annonsen innehåller mycket lite information om egenskapen.</t>
        </is>
      </c>
      <c r="BM88"/>
      <c r="BN88"/>
    </row>
    <row r="89">
      <c r="A89" t="inlineStr">
        <is>
          <t xml:space="preserve">HTC-22662000000392</t>
        </is>
      </c>
      <c r="B89" t="inlineStr">
        <is>
          <t xml:space="preserve">Habitaclia</t>
        </is>
      </c>
      <c r="C89" t="inlineStr">
        <is>
          <t xml:space="preserve">22662000000392</t>
        </is>
      </c>
      <c r="D89" t="inlineStr">
        <is>
          <t xml:space="preserve">https://www.habitaclia.com/comprar-apartamento-puerto_banus_oportunidad_excepcional_para_reformar_a_precio_in_puerto_banus-marbella-i22662000000392.htm</t>
        </is>
      </c>
      <c r="E89" t="inlineStr">
        <is>
          <t xml:space="preserve">2026-08-29</t>
        </is>
      </c>
      <c r="F89" t="inlineStr">
        <is>
          <t xml:space="preserve">2026-08-31</t>
        </is>
      </c>
      <c r="G89" t="inlineStr">
        <is>
          <t xml:space="preserve">New</t>
        </is>
      </c>
      <c r="H89" t="inlineStr">
        <is>
          <t xml:space="preserve">Apartamento Arrabal a cañas. Puerto banús – oportunidad excepcional para reformar a precio in</t>
        </is>
      </c>
      <c r="I89" t="inlineStr">
        <is>
          <t xml:space="preserve">Sale</t>
        </is>
      </c>
      <c r="J89" t="inlineStr">
        <is>
          <t xml:space="preserve">Apartment</t>
        </is>
      </c>
      <c r="K89" t="inlineStr">
        <is>
          <t xml:space="preserve">ES</t>
        </is>
      </c>
      <c r="L89"/>
      <c r="M89" t="inlineStr">
        <is>
          <t xml:space="preserve">Marbella</t>
        </is>
      </c>
      <c r="N89" t="inlineStr">
        <is>
          <t xml:space="preserve">Marbella</t>
        </is>
      </c>
      <c r="O89" t="inlineStr">
        <is>
          <t xml:space="preserve">Puerto Banús</t>
        </is>
      </c>
      <c r="P89"/>
      <c r="Q89"/>
      <c r="R89"/>
      <c r="S89">
        <v>1850000</v>
      </c>
      <c r="T89"/>
      <c r="U89">
        <f>IFERROR((S89-T89)/T89,"")</f>
      </c>
      <c r="V89">
        <v>3</v>
      </c>
      <c r="W89" t="inlineStr">
        <is>
          <t xml:space="preserve">300.00</t>
        </is>
      </c>
      <c r="X89"/>
      <c r="Y89"/>
      <c r="Z89">
        <f>IFERROR(S89/W89,"")</f>
      </c>
      <c r="AA89">
        <f>IFERROR(INDEX(04_Area_Stats!$C$5:$C$7,MATCH(N89,04_Area_Stats!$A$5:$A$7,0)),"")</f>
      </c>
      <c r="AB89">
        <f>IFERROR((Z89-AA89)/AA89,"")</f>
      </c>
      <c r="AC89">
        <v>3</v>
      </c>
      <c r="AD89">
        <v>4</v>
      </c>
      <c r="AE89"/>
      <c r="AF89"/>
      <c r="AG89"/>
      <c r="AH89"/>
      <c r="AI89"/>
      <c r="AJ89"/>
      <c r="AK89"/>
      <c r="AL89"/>
      <c r="AM89"/>
      <c r="AN89"/>
      <c r="AO89"/>
      <c r="AP89"/>
      <c r="AQ89"/>
      <c r="AR89"/>
      <c r="AS89"/>
      <c r="AT89">
        <f>IFERROR(INDEX(04_Area_Stats!$E$5:$E$7,MATCH(N89,04_Area_Stats!$A$5:$A$7,0)),"")</f>
      </c>
      <c r="AU89">
        <f>IFERROR(ROUND(W89*AT89,0),"")</f>
      </c>
      <c r="AV89">
        <f>IFERROR(AU89*12/S89,"")</f>
      </c>
      <c r="AW89">
        <f>IFERROR(ROUND(100*(03_Assumptions!$B$18*MIN(AV89/03_Assumptions!$B$13,1)+03_Assumptions!$B$19*MIN(MAX(-AB89/0.25,0),1)+03_Assumptions!$B$20*IFERROR(INDEX(03_Assumptions!$B$28:$B$33,MATCH(AG89,03_Assumptions!$A$28:$A$33,0)),0.5)+03_Assumptions!$B$21*MIN(V89/180,1)+03_Assumptions!$B$22*(COUNTIF(AI89:AQ89,"Y")/9)),0),"")</f>
      </c>
      <c r="AX89"/>
      <c r="AY89"/>
      <c r="AZ89"/>
      <c r="BA89" t="inlineStr">
        <is>
          <t xml:space="preserve">https://images.habimg.com/imgh/22662-392/puerto-banus--oportunidad-excepcional-para-reformar-a-precio-in-marbella_d58efc2b-48df-4d0a-9ed3-7d1a98e4e753.jpg</t>
        </is>
      </c>
      <c r="BB89"/>
      <c r="BC89">
        <v>1</v>
      </c>
      <c r="BD89"/>
      <c r="BE89">
        <v>0</v>
      </c>
      <c r="BF89"/>
      <c r="BG89"/>
      <c r="BH89"/>
      <c r="BI89"/>
      <c r="BJ89"/>
      <c r="BK89"/>
      <c r="BL89" t="inlineStr">
        <is>
          <t xml:space="preserve">Mycket begränsad information tillgänglig—endast platsinformation (Marbella - Puerto Banús) och fragmentet av portaltiteln som nämner renoveringspotential till särskilt pris. Inga fastighetsspecifikationer tillgängliga.</t>
        </is>
      </c>
      <c r="BM89"/>
      <c r="BN89"/>
    </row>
    <row r="90">
      <c r="A90" t="inlineStr">
        <is>
          <t xml:space="preserve">HTC-22179000001472</t>
        </is>
      </c>
      <c r="B90" t="inlineStr">
        <is>
          <t xml:space="preserve">Habitaclia</t>
        </is>
      </c>
      <c r="C90" t="inlineStr">
        <is>
          <t xml:space="preserve">22179000001472</t>
        </is>
      </c>
      <c r="D90" t="inlineStr">
        <is>
          <t xml:space="preserve">https://www.habitaclia.com/comprar-piso-espectacular_con_4_dormitorios_orientacion_sur_donde_el_sol_playa_bajadilla_puertos-marbella-i22179000001472.htm</t>
        </is>
      </c>
      <c r="E90" t="inlineStr">
        <is>
          <t xml:space="preserve">2026-08-29</t>
        </is>
      </c>
      <c r="F90" t="inlineStr">
        <is>
          <t xml:space="preserve">2026-08-31</t>
        </is>
      </c>
      <c r="G90" t="inlineStr">
        <is>
          <t xml:space="preserve">New</t>
        </is>
      </c>
      <c r="H90" t="inlineStr">
        <is>
          <t xml:space="preserve">Piso Carlos mackintosch. Espectacular piso con 4 dormitorios orientación sur donde el sol</t>
        </is>
      </c>
      <c r="I90" t="inlineStr">
        <is>
          <t xml:space="preserve">Sale</t>
        </is>
      </c>
      <c r="J90" t="inlineStr">
        <is>
          <t xml:space="preserve">Apartment</t>
        </is>
      </c>
      <c r="K90" t="inlineStr">
        <is>
          <t xml:space="preserve">ES</t>
        </is>
      </c>
      <c r="L90"/>
      <c r="M90" t="inlineStr">
        <is>
          <t xml:space="preserve">Marbella</t>
        </is>
      </c>
      <c r="N90" t="inlineStr">
        <is>
          <t xml:space="preserve">Marbella</t>
        </is>
      </c>
      <c r="O90" t="inlineStr">
        <is>
          <t xml:space="preserve">Playa Bajadilla - Puertos</t>
        </is>
      </c>
      <c r="P90"/>
      <c r="Q90"/>
      <c r="R90"/>
      <c r="S90">
        <v>1200000</v>
      </c>
      <c r="T90"/>
      <c r="U90">
        <f>IFERROR((S90-T90)/T90,"")</f>
      </c>
      <c r="V90">
        <v>3</v>
      </c>
      <c r="W90" t="inlineStr">
        <is>
          <t xml:space="preserve">172.00</t>
        </is>
      </c>
      <c r="X90"/>
      <c r="Y90"/>
      <c r="Z90">
        <f>IFERROR(S90/W90,"")</f>
      </c>
      <c r="AA90">
        <f>IFERROR(INDEX(04_Area_Stats!$C$5:$C$7,MATCH(N90,04_Area_Stats!$A$5:$A$7,0)),"")</f>
      </c>
      <c r="AB90">
        <f>IFERROR((Z90-AA90)/AA90,"")</f>
      </c>
      <c r="AC90">
        <v>4</v>
      </c>
      <c r="AD90">
        <v>3</v>
      </c>
      <c r="AE90"/>
      <c r="AF90"/>
      <c r="AG90"/>
      <c r="AH90"/>
      <c r="AI90"/>
      <c r="AJ90"/>
      <c r="AK90"/>
      <c r="AL90"/>
      <c r="AM90"/>
      <c r="AN90"/>
      <c r="AO90"/>
      <c r="AP90"/>
      <c r="AQ90"/>
      <c r="AR90"/>
      <c r="AS90"/>
      <c r="AT90">
        <f>IFERROR(INDEX(04_Area_Stats!$E$5:$E$7,MATCH(N90,04_Area_Stats!$A$5:$A$7,0)),"")</f>
      </c>
      <c r="AU90">
        <f>IFERROR(ROUND(W90*AT90,0),"")</f>
      </c>
      <c r="AV90">
        <f>IFERROR(AU90*12/S90,"")</f>
      </c>
      <c r="AW90">
        <f>IFERROR(ROUND(100*(03_Assumptions!$B$18*MIN(AV90/03_Assumptions!$B$13,1)+03_Assumptions!$B$19*MIN(MAX(-AB90/0.25,0),1)+03_Assumptions!$B$20*IFERROR(INDEX(03_Assumptions!$B$28:$B$33,MATCH(AG90,03_Assumptions!$A$28:$A$33,0)),0.5)+03_Assumptions!$B$21*MIN(V90/180,1)+03_Assumptions!$B$22*(COUNTIF(AI90:AQ90,"Y")/9)),0),"")</f>
      </c>
      <c r="AX90"/>
      <c r="AY90"/>
      <c r="AZ90"/>
      <c r="BA90" t="inlineStr">
        <is>
          <t xml:space="preserve">https://images.habimg.com/imgh/22179-1472/espectacular-piso-con-4-dormitorios-orientacion-sur-donde-el-sol-marbella_61b1b802-3ac0-4ad2-8579-a09a02313bd2.jpg</t>
        </is>
      </c>
      <c r="BB90"/>
      <c r="BC90">
        <v>1</v>
      </c>
      <c r="BD90"/>
      <c r="BE90">
        <v>0</v>
      </c>
      <c r="BF90"/>
      <c r="BG90"/>
      <c r="BH90"/>
      <c r="BI90"/>
      <c r="BJ90"/>
      <c r="BK90"/>
      <c r="BL90" t="inlineStr">
        <is>
          <t xml:space="preserve">En 4-rumsig lägenhet i Marbella, i området Playa Bajadilla, med sydvändning för överflödande solljus. Nästan inga uppgifter är tillgängliga för vidare bedömning av fastigheten.</t>
        </is>
      </c>
      <c r="BM90"/>
      <c r="BN90"/>
    </row>
    <row r="91">
      <c r="A91" t="inlineStr">
        <is>
          <t xml:space="preserve">HTC-48661000002343</t>
        </is>
      </c>
      <c r="B91" t="inlineStr">
        <is>
          <t xml:space="preserve">Habitaclia</t>
        </is>
      </c>
      <c r="C91" t="inlineStr">
        <is>
          <t xml:space="preserve">48661000002343</t>
        </is>
      </c>
      <c r="D91" t="inlineStr">
        <is>
          <t xml:space="preserve">https://www.habitaclia.com/comprar-apartamento-duplex_de_ensueno_en_la_costa_vida_de_lujo_cerca_de_puerto_banu_manolete_nva_andalucia_13_nueva_anda-marbella-i48661000002343.htm</t>
        </is>
      </c>
      <c r="E91" t="inlineStr">
        <is>
          <t xml:space="preserve">2026-08-29</t>
        </is>
      </c>
      <c r="F91" t="inlineStr">
        <is>
          <t xml:space="preserve">2026-08-31</t>
        </is>
      </c>
      <c r="G91" t="inlineStr">
        <is>
          <t xml:space="preserve">New</t>
        </is>
      </c>
      <c r="H91" t="inlineStr">
        <is>
          <t xml:space="preserve">Apartamento en Manolete-nva andalucia 13. Dúplex de ensueño en la costa vida de lujo cerca de puerto banú</t>
        </is>
      </c>
      <c r="I91" t="inlineStr">
        <is>
          <t xml:space="preserve">Sale</t>
        </is>
      </c>
      <c r="J91" t="inlineStr">
        <is>
          <t xml:space="preserve">Apartment</t>
        </is>
      </c>
      <c r="K91" t="inlineStr">
        <is>
          <t xml:space="preserve">ES</t>
        </is>
      </c>
      <c r="L91"/>
      <c r="M91" t="inlineStr">
        <is>
          <t xml:space="preserve">Marbella</t>
        </is>
      </c>
      <c r="N91" t="inlineStr">
        <is>
          <t xml:space="preserve">Marbella</t>
        </is>
      </c>
      <c r="O91" t="inlineStr">
        <is>
          <t xml:space="preserve">Nueva Andalucía centro</t>
        </is>
      </c>
      <c r="P91"/>
      <c r="Q91"/>
      <c r="R91"/>
      <c r="S91">
        <v>545000</v>
      </c>
      <c r="T91"/>
      <c r="U91">
        <f>IFERROR((S91-T91)/T91,"")</f>
      </c>
      <c r="V91">
        <v>3</v>
      </c>
      <c r="W91" t="inlineStr">
        <is>
          <t xml:space="preserve">100.00</t>
        </is>
      </c>
      <c r="X91"/>
      <c r="Y91"/>
      <c r="Z91">
        <f>IFERROR(S91/W91,"")</f>
      </c>
      <c r="AA91">
        <f>IFERROR(INDEX(04_Area_Stats!$C$5:$C$7,MATCH(N91,04_Area_Stats!$A$5:$A$7,0)),"")</f>
      </c>
      <c r="AB91">
        <f>IFERROR((Z91-AA91)/AA91,"")</f>
      </c>
      <c r="AC91">
        <v>2</v>
      </c>
      <c r="AD91">
        <v>2</v>
      </c>
      <c r="AE91"/>
      <c r="AF91"/>
      <c r="AG91"/>
      <c r="AH91"/>
      <c r="AI91"/>
      <c r="AJ91"/>
      <c r="AK91"/>
      <c r="AL91"/>
      <c r="AM91"/>
      <c r="AN91"/>
      <c r="AO91"/>
      <c r="AP91"/>
      <c r="AQ91"/>
      <c r="AR91"/>
      <c r="AS91"/>
      <c r="AT91">
        <f>IFERROR(INDEX(04_Area_Stats!$E$5:$E$7,MATCH(N91,04_Area_Stats!$A$5:$A$7,0)),"")</f>
      </c>
      <c r="AU91">
        <f>IFERROR(ROUND(W91*AT91,0),"")</f>
      </c>
      <c r="AV91">
        <f>IFERROR(AU91*12/S91,"")</f>
      </c>
      <c r="AW91">
        <f>IFERROR(ROUND(100*(03_Assumptions!$B$18*MIN(AV91/03_Assumptions!$B$13,1)+03_Assumptions!$B$19*MIN(MAX(-AB91/0.25,0),1)+03_Assumptions!$B$20*IFERROR(INDEX(03_Assumptions!$B$28:$B$33,MATCH(AG91,03_Assumptions!$A$28:$A$33,0)),0.5)+03_Assumptions!$B$21*MIN(V91/180,1)+03_Assumptions!$B$22*(COUNTIF(AI91:AQ91,"Y")/9)),0),"")</f>
      </c>
      <c r="AX91"/>
      <c r="AY91"/>
      <c r="AZ91"/>
      <c r="BA91" t="inlineStr">
        <is>
          <t xml:space="preserve">https://images.habimg.com/imgh/48661-2343/duplex-de-ensueno-en-la-costa-vida-de-lujo-cerca-de-puerto-banu-marbella_afc67d27-cfbe-47ec-8bb0-9e9f0f9fdc4d.jpg</t>
        </is>
      </c>
      <c r="BB91"/>
      <c r="BC91">
        <v>1</v>
      </c>
      <c r="BD91"/>
      <c r="BE91">
        <v>0</v>
      </c>
      <c r="BF91"/>
      <c r="BG91"/>
      <c r="BH91"/>
      <c r="BI91"/>
      <c r="BJ91"/>
      <c r="BK91"/>
      <c r="BL91" t="inlineStr">
        <is>
          <t xml:space="preserve">Lyxig duplex-lägenhet i Nueva Andalucía, Marbella, nära Puerto Banús. Mycket lite detaljer tillhandahålls förutom läge och marknadsföringsanspråk.</t>
        </is>
      </c>
      <c r="BM91"/>
      <c r="BN91"/>
    </row>
    <row r="92">
      <c r="A92" t="inlineStr">
        <is>
          <t xml:space="preserve">HTC-24716000006230</t>
        </is>
      </c>
      <c r="B92" t="inlineStr">
        <is>
          <t xml:space="preserve">Habitaclia</t>
        </is>
      </c>
      <c r="C92" t="inlineStr">
        <is>
          <t xml:space="preserve">24716000006230</t>
        </is>
      </c>
      <c r="D92" t="inlineStr">
        <is>
          <t xml:space="preserve">https://www.habitaclia.com/comprar-apartamento-exclusive_luxury_apartment_in_lomas_de_sierra_blanca_las_lomas_de_rio_verde-marbella-i24716000006230.htm</t>
        </is>
      </c>
      <c r="E92" t="inlineStr">
        <is>
          <t xml:space="preserve">2026-08-29</t>
        </is>
      </c>
      <c r="F92" t="inlineStr">
        <is>
          <t xml:space="preserve">2026-08-31</t>
        </is>
      </c>
      <c r="G92" t="inlineStr">
        <is>
          <t xml:space="preserve">New</t>
        </is>
      </c>
      <c r="H92" t="inlineStr">
        <is>
          <t xml:space="preserve">Apartamento 31a urbanizacion lomas de rio verde. Exclusive luxury apartment in lomas de sierra blanca, marbella</t>
        </is>
      </c>
      <c r="I92" t="inlineStr">
        <is>
          <t xml:space="preserve">Sale</t>
        </is>
      </c>
      <c r="J92" t="inlineStr">
        <is>
          <t xml:space="preserve">Apartment</t>
        </is>
      </c>
      <c r="K92" t="inlineStr">
        <is>
          <t xml:space="preserve">ES</t>
        </is>
      </c>
      <c r="L92"/>
      <c r="M92" t="inlineStr">
        <is>
          <t xml:space="preserve">Marbella</t>
        </is>
      </c>
      <c r="N92" t="inlineStr">
        <is>
          <t xml:space="preserve">Marbella</t>
        </is>
      </c>
      <c r="O92" t="inlineStr">
        <is>
          <t xml:space="preserve">Las Lomas de Río Verde</t>
        </is>
      </c>
      <c r="P92"/>
      <c r="Q92"/>
      <c r="R92"/>
      <c r="S92">
        <v>1850000</v>
      </c>
      <c r="T92"/>
      <c r="U92">
        <f>IFERROR((S92-T92)/T92,"")</f>
      </c>
      <c r="V92">
        <v>3</v>
      </c>
      <c r="W92" t="inlineStr">
        <is>
          <t xml:space="preserve">289.00</t>
        </is>
      </c>
      <c r="X92"/>
      <c r="Y92"/>
      <c r="Z92">
        <f>IFERROR(S92/W92,"")</f>
      </c>
      <c r="AA92">
        <f>IFERROR(INDEX(04_Area_Stats!$C$5:$C$7,MATCH(N92,04_Area_Stats!$A$5:$A$7,0)),"")</f>
      </c>
      <c r="AB92">
        <f>IFERROR((Z92-AA92)/AA92,"")</f>
      </c>
      <c r="AC92">
        <v>3</v>
      </c>
      <c r="AD92">
        <v>4</v>
      </c>
      <c r="AE92"/>
      <c r="AF92"/>
      <c r="AG92"/>
      <c r="AH92"/>
      <c r="AI92"/>
      <c r="AJ92"/>
      <c r="AK92"/>
      <c r="AL92"/>
      <c r="AM92"/>
      <c r="AN92"/>
      <c r="AO92"/>
      <c r="AP92"/>
      <c r="AQ92"/>
      <c r="AR92"/>
      <c r="AS92"/>
      <c r="AT92">
        <f>IFERROR(INDEX(04_Area_Stats!$E$5:$E$7,MATCH(N92,04_Area_Stats!$A$5:$A$7,0)),"")</f>
      </c>
      <c r="AU92">
        <f>IFERROR(ROUND(W92*AT92,0),"")</f>
      </c>
      <c r="AV92">
        <f>IFERROR(AU92*12/S92,"")</f>
      </c>
      <c r="AW92">
        <f>IFERROR(ROUND(100*(03_Assumptions!$B$18*MIN(AV92/03_Assumptions!$B$13,1)+03_Assumptions!$B$19*MIN(MAX(-AB92/0.25,0),1)+03_Assumptions!$B$20*IFERROR(INDEX(03_Assumptions!$B$28:$B$33,MATCH(AG92,03_Assumptions!$A$28:$A$33,0)),0.5)+03_Assumptions!$B$21*MIN(V92/180,1)+03_Assumptions!$B$22*(COUNTIF(AI92:AQ92,"Y")/9)),0),"")</f>
      </c>
      <c r="AX92"/>
      <c r="AY92"/>
      <c r="AZ92"/>
      <c r="BA92" t="inlineStr">
        <is>
          <t xml:space="preserve">https://images.habimg.com/imgh/24716-6230/exclusive-luxury-apartment-in-lomas-de-sierra-blanca-marbella-marbella_6a8537f5-5bff-4e86-b659-59ec84a327e1.jpg</t>
        </is>
      </c>
      <c r="BB92"/>
      <c r="BC92">
        <v>1</v>
      </c>
      <c r="BD92"/>
      <c r="BE92">
        <v>0</v>
      </c>
      <c r="BF92"/>
      <c r="BG92"/>
      <c r="BH92"/>
      <c r="BI92"/>
      <c r="BJ92"/>
      <c r="BK92"/>
      <c r="BL92" t="inlineStr">
        <is>
          <t xml:space="preserve">Lyxlägenhet i Lomas de Río Verde, Marbella. Beskrivningen innehåller endast platsuppgifter utan ytterligare detaljer om fastigheten.</t>
        </is>
      </c>
      <c r="BM92"/>
      <c r="BN92"/>
    </row>
    <row r="93">
      <c r="A93" t="inlineStr">
        <is>
          <t xml:space="preserve">HTC-53746000000080</t>
        </is>
      </c>
      <c r="B93" t="inlineStr">
        <is>
          <t xml:space="preserve">Habitaclia</t>
        </is>
      </c>
      <c r="C93" t="inlineStr">
        <is>
          <t xml:space="preserve">53746000000080</t>
        </is>
      </c>
      <c r="D93" t="inlineStr">
        <is>
          <t xml:space="preserve">https://www.habitaclia.com/comprar-piso-en_venta_en_rodeo_alto_guadaiza_la_campana-marbella-i53746000000080.htm</t>
        </is>
      </c>
      <c r="E93" t="inlineStr">
        <is>
          <t xml:space="preserve">2026-08-29</t>
        </is>
      </c>
      <c r="F93" t="inlineStr">
        <is>
          <t xml:space="preserve">2026-08-31</t>
        </is>
      </c>
      <c r="G93" t="inlineStr">
        <is>
          <t xml:space="preserve">New</t>
        </is>
      </c>
      <c r="H93" t="inlineStr">
        <is>
          <t xml:space="preserve">Piso en Rodeo Alto - Guadaiza - La Campana. Piso en venta en marbella</t>
        </is>
      </c>
      <c r="I93" t="inlineStr">
        <is>
          <t xml:space="preserve">Sale</t>
        </is>
      </c>
      <c r="J93" t="inlineStr">
        <is>
          <t xml:space="preserve">Apartment</t>
        </is>
      </c>
      <c r="K93" t="inlineStr">
        <is>
          <t xml:space="preserve">ES</t>
        </is>
      </c>
      <c r="L93"/>
      <c r="M93" t="inlineStr">
        <is>
          <t xml:space="preserve">Marbella</t>
        </is>
      </c>
      <c r="N93" t="inlineStr">
        <is>
          <t xml:space="preserve">Marbella</t>
        </is>
      </c>
      <c r="O93" t="inlineStr">
        <is>
          <t xml:space="preserve">Rodeo Alto - Guadaiza - La Campana</t>
        </is>
      </c>
      <c r="P93"/>
      <c r="Q93"/>
      <c r="R93"/>
      <c r="S93">
        <v>205000</v>
      </c>
      <c r="T93"/>
      <c r="U93">
        <f>IFERROR((S93-T93)/T93,"")</f>
      </c>
      <c r="V93">
        <v>3</v>
      </c>
      <c r="W93" t="inlineStr">
        <is>
          <t xml:space="preserve">50.00</t>
        </is>
      </c>
      <c r="X93"/>
      <c r="Y93"/>
      <c r="Z93">
        <f>IFERROR(S93/W93,"")</f>
      </c>
      <c r="AA93">
        <f>IFERROR(INDEX(04_Area_Stats!$C$5:$C$7,MATCH(N93,04_Area_Stats!$A$5:$A$7,0)),"")</f>
      </c>
      <c r="AB93">
        <f>IFERROR((Z93-AA93)/AA93,"")</f>
      </c>
      <c r="AC93">
        <v>2</v>
      </c>
      <c r="AD93">
        <v>1</v>
      </c>
      <c r="AE93"/>
      <c r="AF93"/>
      <c r="AG93"/>
      <c r="AH93"/>
      <c r="AI93"/>
      <c r="AJ93"/>
      <c r="AK93"/>
      <c r="AL93"/>
      <c r="AM93"/>
      <c r="AN93"/>
      <c r="AO93"/>
      <c r="AP93"/>
      <c r="AQ93"/>
      <c r="AR93"/>
      <c r="AS93"/>
      <c r="AT93">
        <f>IFERROR(INDEX(04_Area_Stats!$E$5:$E$7,MATCH(N93,04_Area_Stats!$A$5:$A$7,0)),"")</f>
      </c>
      <c r="AU93">
        <f>IFERROR(ROUND(W93*AT93,0),"")</f>
      </c>
      <c r="AV93">
        <f>IFERROR(AU93*12/S93,"")</f>
      </c>
      <c r="AW93">
        <f>IFERROR(ROUND(100*(03_Assumptions!$B$18*MIN(AV93/03_Assumptions!$B$13,1)+03_Assumptions!$B$19*MIN(MAX(-AB93/0.25,0),1)+03_Assumptions!$B$20*IFERROR(INDEX(03_Assumptions!$B$28:$B$33,MATCH(AG93,03_Assumptions!$A$28:$A$33,0)),0.5)+03_Assumptions!$B$21*MIN(V93/180,1)+03_Assumptions!$B$22*(COUNTIF(AI93:AQ93,"Y")/9)),0),"")</f>
      </c>
      <c r="AX93"/>
      <c r="AY93"/>
      <c r="AZ93"/>
      <c r="BA93" t="inlineStr">
        <is>
          <t xml:space="preserve">https://images.habimg.com/imgh/53746-80/piso-en-venta-en-marbella-marbella_3400a31e-b8e2-4a77-bcdd-6e80f2f0d0aa.jpg</t>
        </is>
      </c>
      <c r="BB93"/>
      <c r="BC93">
        <v>1</v>
      </c>
      <c r="BD93"/>
      <c r="BE93">
        <v>0</v>
      </c>
      <c r="BF93"/>
      <c r="BG93"/>
      <c r="BH93"/>
      <c r="BI93"/>
      <c r="BJ93"/>
      <c r="BK93"/>
      <c r="BL93" t="inlineStr">
        <is>
          <t xml:space="preserve">En lägenhet till salu i Marbella i området Rodeo Alto - Guadaiza - La Campana. Annonsen innehåller ingen detaljerad information om fastigheten.</t>
        </is>
      </c>
      <c r="BM93"/>
      <c r="BN93"/>
    </row>
    <row r="94">
      <c r="A94" t="inlineStr">
        <is>
          <t xml:space="preserve">HTC-30596000001860</t>
        </is>
      </c>
      <c r="B94" t="inlineStr">
        <is>
          <t xml:space="preserve">Habitaclia</t>
        </is>
      </c>
      <c r="C94" t="inlineStr">
        <is>
          <t xml:space="preserve">30596000001860</t>
        </is>
      </c>
      <c r="D94" t="inlineStr">
        <is>
          <t xml:space="preserve">https://www.habitaclia.com/comprar-atico-duplex_con_encanto_en_guadalmina_baja_guadalmina_baja-marbella-i30596000001860.htm</t>
        </is>
      </c>
      <c r="E94" t="inlineStr">
        <is>
          <t xml:space="preserve">2026-08-29</t>
        </is>
      </c>
      <c r="F94" t="inlineStr">
        <is>
          <t xml:space="preserve">2026-08-31</t>
        </is>
      </c>
      <c r="G94" t="inlineStr">
        <is>
          <t xml:space="preserve">New</t>
        </is>
      </c>
      <c r="H94" t="inlineStr">
        <is>
          <t xml:space="preserve">Ático en Guadalmina Baja. Ático dúplex con encanto en guadalmina baja</t>
        </is>
      </c>
      <c r="I94" t="inlineStr">
        <is>
          <t xml:space="preserve">Sale</t>
        </is>
      </c>
      <c r="J94" t="inlineStr">
        <is>
          <t xml:space="preserve">Attic</t>
        </is>
      </c>
      <c r="K94" t="inlineStr">
        <is>
          <t xml:space="preserve">ES</t>
        </is>
      </c>
      <c r="L94"/>
      <c r="M94" t="inlineStr">
        <is>
          <t xml:space="preserve">Marbella</t>
        </is>
      </c>
      <c r="N94" t="inlineStr">
        <is>
          <t xml:space="preserve">Marbella</t>
        </is>
      </c>
      <c r="O94" t="inlineStr">
        <is>
          <t xml:space="preserve">Guadalmina Baja</t>
        </is>
      </c>
      <c r="P94"/>
      <c r="Q94"/>
      <c r="R94"/>
      <c r="S94">
        <v>780000</v>
      </c>
      <c r="T94"/>
      <c r="U94">
        <f>IFERROR((S94-T94)/T94,"")</f>
      </c>
      <c r="V94">
        <v>3</v>
      </c>
      <c r="W94" t="inlineStr">
        <is>
          <t xml:space="preserve">226.00</t>
        </is>
      </c>
      <c r="X94"/>
      <c r="Y94"/>
      <c r="Z94">
        <f>IFERROR(S94/W94,"")</f>
      </c>
      <c r="AA94">
        <f>IFERROR(INDEX(04_Area_Stats!$C$5:$C$7,MATCH(N94,04_Area_Stats!$A$5:$A$7,0)),"")</f>
      </c>
      <c r="AB94">
        <f>IFERROR((Z94-AA94)/AA94,"")</f>
      </c>
      <c r="AC94">
        <v>4</v>
      </c>
      <c r="AD94">
        <v>3</v>
      </c>
      <c r="AE94"/>
      <c r="AF94"/>
      <c r="AG94"/>
      <c r="AH94"/>
      <c r="AI94"/>
      <c r="AJ94"/>
      <c r="AK94"/>
      <c r="AL94"/>
      <c r="AM94"/>
      <c r="AN94"/>
      <c r="AO94"/>
      <c r="AP94"/>
      <c r="AQ94"/>
      <c r="AR94"/>
      <c r="AS94"/>
      <c r="AT94">
        <f>IFERROR(INDEX(04_Area_Stats!$E$5:$E$7,MATCH(N94,04_Area_Stats!$A$5:$A$7,0)),"")</f>
      </c>
      <c r="AU94">
        <f>IFERROR(ROUND(W94*AT94,0),"")</f>
      </c>
      <c r="AV94">
        <f>IFERROR(AU94*12/S94,"")</f>
      </c>
      <c r="AW94">
        <f>IFERROR(ROUND(100*(03_Assumptions!$B$18*MIN(AV94/03_Assumptions!$B$13,1)+03_Assumptions!$B$19*MIN(MAX(-AB94/0.25,0),1)+03_Assumptions!$B$20*IFERROR(INDEX(03_Assumptions!$B$28:$B$33,MATCH(AG94,03_Assumptions!$A$28:$A$33,0)),0.5)+03_Assumptions!$B$21*MIN(V94/180,1)+03_Assumptions!$B$22*(COUNTIF(AI94:AQ94,"Y")/9)),0),"")</f>
      </c>
      <c r="AX94"/>
      <c r="AY94"/>
      <c r="AZ94"/>
      <c r="BA94" t="inlineStr">
        <is>
          <t xml:space="preserve">https://images.habimg.com/imgh/30596-1860/atico-duplex-con-encanto-en-guadalmina-baja-marbella_2683df9b-3df8-4387-87b3-28b68b283512.jpg</t>
        </is>
      </c>
      <c r="BB94"/>
      <c r="BC94">
        <v>1</v>
      </c>
      <c r="BD94"/>
      <c r="BE94">
        <v>0</v>
      </c>
      <c r="BF94"/>
      <c r="BG94"/>
      <c r="BH94"/>
      <c r="BI94"/>
      <c r="BJ94"/>
      <c r="BK94"/>
      <c r="BL94"/>
      <c r="BM94"/>
      <c r="BN94"/>
    </row>
    <row r="95">
      <c r="A95" t="inlineStr">
        <is>
          <t xml:space="preserve">HTC-23526000001085</t>
        </is>
      </c>
      <c r="B95" t="inlineStr">
        <is>
          <t xml:space="preserve">Habitaclia</t>
        </is>
      </c>
      <c r="C95" t="inlineStr">
        <is>
          <t xml:space="preserve">23526000001085</t>
        </is>
      </c>
      <c r="D95" t="inlineStr">
        <is>
          <t xml:space="preserve">https://www.habitaclia.com/comprar-planta_baja-con_jardin_zew_elviria_west_vive_en_armonia_entre_elviria-marbella-i23526000001085.htm</t>
        </is>
      </c>
      <c r="E95" t="inlineStr">
        <is>
          <t xml:space="preserve">2026-08-29</t>
        </is>
      </c>
      <c r="F95" t="inlineStr">
        <is>
          <t xml:space="preserve">2026-08-31</t>
        </is>
      </c>
      <c r="G95" t="inlineStr">
        <is>
          <t xml:space="preserve">New</t>
        </is>
      </c>
      <c r="H95" t="inlineStr">
        <is>
          <t xml:space="preserve">Planta baja en Elviria. Planta baja con jardín zew elviria west vive en armonía entre</t>
        </is>
      </c>
      <c r="I95" t="inlineStr">
        <is>
          <t xml:space="preserve">Sale</t>
        </is>
      </c>
      <c r="J95" t="inlineStr">
        <is>
          <t xml:space="preserve">Apartment</t>
        </is>
      </c>
      <c r="K95" t="inlineStr">
        <is>
          <t xml:space="preserve">ES</t>
        </is>
      </c>
      <c r="L95"/>
      <c r="M95" t="inlineStr">
        <is>
          <t xml:space="preserve">Marbella</t>
        </is>
      </c>
      <c r="N95" t="inlineStr">
        <is>
          <t xml:space="preserve">Marbella</t>
        </is>
      </c>
      <c r="O95" t="inlineStr">
        <is>
          <t xml:space="preserve">Elviria</t>
        </is>
      </c>
      <c r="P95"/>
      <c r="Q95"/>
      <c r="R95"/>
      <c r="S95">
        <v>840000</v>
      </c>
      <c r="T95"/>
      <c r="U95">
        <f>IFERROR((S95-T95)/T95,"")</f>
      </c>
      <c r="V95">
        <v>3</v>
      </c>
      <c r="W95" t="inlineStr">
        <is>
          <t xml:space="preserve">187.00</t>
        </is>
      </c>
      <c r="X95"/>
      <c r="Y95"/>
      <c r="Z95">
        <f>IFERROR(S95/W95,"")</f>
      </c>
      <c r="AA95">
        <f>IFERROR(INDEX(04_Area_Stats!$C$5:$C$7,MATCH(N95,04_Area_Stats!$A$5:$A$7,0)),"")</f>
      </c>
      <c r="AB95">
        <f>IFERROR((Z95-AA95)/AA95,"")</f>
      </c>
      <c r="AC95">
        <v>3</v>
      </c>
      <c r="AD95">
        <v>3</v>
      </c>
      <c r="AE95" t="inlineStr">
        <is>
          <t xml:space="preserve">0</t>
        </is>
      </c>
      <c r="AF95"/>
      <c r="AG95"/>
      <c r="AH95"/>
      <c r="AI95"/>
      <c r="AJ95"/>
      <c r="AK95"/>
      <c r="AL95"/>
      <c r="AM95"/>
      <c r="AN95"/>
      <c r="AO95"/>
      <c r="AP95"/>
      <c r="AQ95"/>
      <c r="AR95"/>
      <c r="AS95"/>
      <c r="AT95">
        <f>IFERROR(INDEX(04_Area_Stats!$E$5:$E$7,MATCH(N95,04_Area_Stats!$A$5:$A$7,0)),"")</f>
      </c>
      <c r="AU95">
        <f>IFERROR(ROUND(W95*AT95,0),"")</f>
      </c>
      <c r="AV95">
        <f>IFERROR(AU95*12/S95,"")</f>
      </c>
      <c r="AW95">
        <f>IFERROR(ROUND(100*(03_Assumptions!$B$18*MIN(AV95/03_Assumptions!$B$13,1)+03_Assumptions!$B$19*MIN(MAX(-AB95/0.25,0),1)+03_Assumptions!$B$20*IFERROR(INDEX(03_Assumptions!$B$28:$B$33,MATCH(AG95,03_Assumptions!$A$28:$A$33,0)),0.5)+03_Assumptions!$B$21*MIN(V95/180,1)+03_Assumptions!$B$22*(COUNTIF(AI95:AQ95,"Y")/9)),0),"")</f>
      </c>
      <c r="AX95"/>
      <c r="AY95"/>
      <c r="AZ95"/>
      <c r="BA95" t="inlineStr">
        <is>
          <t xml:space="preserve">https://images.habimg.com/imgh/23526-1085/planta-baja-con-jardin-zew-elviria-west-vive-en-armonia-entre-marbella_31a8b68f-4b47-458e-ab47-99d7de3a042c.jpg</t>
        </is>
      </c>
      <c r="BB95"/>
      <c r="BC95">
        <v>1</v>
      </c>
      <c r="BD95"/>
      <c r="BE95">
        <v>0</v>
      </c>
      <c r="BF95"/>
      <c r="BG95"/>
      <c r="BH95"/>
      <c r="BI95"/>
      <c r="BJ95"/>
      <c r="BK95"/>
      <c r="BL95" t="inlineStr">
        <is>
          <t xml:space="preserve">Bottenvåning lägenhet i Elviria, Marbella med trädgård. Otillräcklig beskrivning för att bedöma skick eller andra viktiga egenskaper.</t>
        </is>
      </c>
      <c r="BM95"/>
      <c r="BN95"/>
    </row>
    <row r="96">
      <c r="A96" t="inlineStr">
        <is>
          <t xml:space="preserve">HTC-57637000000012</t>
        </is>
      </c>
      <c r="B96" t="inlineStr">
        <is>
          <t xml:space="preserve">Habitaclia</t>
        </is>
      </c>
      <c r="C96" t="inlineStr">
        <is>
          <t xml:space="preserve">57637000000012</t>
        </is>
      </c>
      <c r="D96" t="inlineStr">
        <is>
          <t xml:space="preserve">https://www.habitaclia.com/comprar-piso-planta_baja_con_licencia_turistica_en_las_brisas_nueva_andaluci_los_naranjos-marbella-i57637000000012.htm</t>
        </is>
      </c>
      <c r="E96" t="inlineStr">
        <is>
          <t xml:space="preserve">2026-08-29</t>
        </is>
      </c>
      <c r="F96" t="inlineStr">
        <is>
          <t xml:space="preserve">2026-08-31</t>
        </is>
      </c>
      <c r="G96" t="inlineStr">
        <is>
          <t xml:space="preserve">New</t>
        </is>
      </c>
      <c r="H96" t="inlineStr">
        <is>
          <t xml:space="preserve">Piso Calle orión. Planta baja con licencia turística en las brisas, nueva andalucí</t>
        </is>
      </c>
      <c r="I96" t="inlineStr">
        <is>
          <t xml:space="preserve">Sale</t>
        </is>
      </c>
      <c r="J96" t="inlineStr">
        <is>
          <t xml:space="preserve">Apartment</t>
        </is>
      </c>
      <c r="K96" t="inlineStr">
        <is>
          <t xml:space="preserve">ES</t>
        </is>
      </c>
      <c r="L96"/>
      <c r="M96" t="inlineStr">
        <is>
          <t xml:space="preserve">Marbella</t>
        </is>
      </c>
      <c r="N96" t="inlineStr">
        <is>
          <t xml:space="preserve">Marbella</t>
        </is>
      </c>
      <c r="O96" t="inlineStr">
        <is>
          <t xml:space="preserve">Los Naranjos</t>
        </is>
      </c>
      <c r="P96"/>
      <c r="Q96"/>
      <c r="R96"/>
      <c r="S96">
        <v>300000</v>
      </c>
      <c r="T96"/>
      <c r="U96">
        <f>IFERROR((S96-T96)/T96,"")</f>
      </c>
      <c r="V96">
        <v>3</v>
      </c>
      <c r="W96" t="inlineStr">
        <is>
          <t xml:space="preserve">105.00</t>
        </is>
      </c>
      <c r="X96"/>
      <c r="Y96"/>
      <c r="Z96">
        <f>IFERROR(S96/W96,"")</f>
      </c>
      <c r="AA96">
        <f>IFERROR(INDEX(04_Area_Stats!$C$5:$C$7,MATCH(N96,04_Area_Stats!$A$5:$A$7,0)),"")</f>
      </c>
      <c r="AB96">
        <f>IFERROR((Z96-AA96)/AA96,"")</f>
      </c>
      <c r="AC96"/>
      <c r="AD96">
        <v>1</v>
      </c>
      <c r="AE96" t="inlineStr">
        <is>
          <t xml:space="preserve">0</t>
        </is>
      </c>
      <c r="AF96"/>
      <c r="AG96"/>
      <c r="AH96"/>
      <c r="AI96"/>
      <c r="AJ96"/>
      <c r="AK96"/>
      <c r="AL96"/>
      <c r="AM96"/>
      <c r="AN96"/>
      <c r="AO96"/>
      <c r="AP96"/>
      <c r="AQ96"/>
      <c r="AR96"/>
      <c r="AS96"/>
      <c r="AT96">
        <f>IFERROR(INDEX(04_Area_Stats!$E$5:$E$7,MATCH(N96,04_Area_Stats!$A$5:$A$7,0)),"")</f>
      </c>
      <c r="AU96">
        <f>IFERROR(ROUND(W96*AT96,0),"")</f>
      </c>
      <c r="AV96">
        <f>IFERROR(AU96*12/S96,"")</f>
      </c>
      <c r="AW96">
        <f>IFERROR(ROUND(100*(03_Assumptions!$B$18*MIN(AV96/03_Assumptions!$B$13,1)+03_Assumptions!$B$19*MIN(MAX(-AB96/0.25,0),1)+03_Assumptions!$B$20*IFERROR(INDEX(03_Assumptions!$B$28:$B$33,MATCH(AG96,03_Assumptions!$A$28:$A$33,0)),0.5)+03_Assumptions!$B$21*MIN(V96/180,1)+03_Assumptions!$B$22*(COUNTIF(AI96:AQ96,"Y")/9)),0),"")</f>
      </c>
      <c r="AX96"/>
      <c r="AY96"/>
      <c r="AZ96"/>
      <c r="BA96" t="inlineStr">
        <is>
          <t xml:space="preserve">https://images.habimg.com/imgh/57637-12/planta-baja-con-licencia-turistica-en-las-brisas-nueva-andaluci-marbella_635ea066-bff2-49c3-adb7-6a41a5e16a87.jpg</t>
        </is>
      </c>
      <c r="BB96"/>
      <c r="BC96">
        <v>1</v>
      </c>
      <c r="BD96"/>
      <c r="BE96">
        <v>0</v>
      </c>
      <c r="BF96"/>
      <c r="BG96"/>
      <c r="BH96"/>
      <c r="BI96"/>
      <c r="BJ96"/>
      <c r="BK96"/>
      <c r="BL96" t="inlineStr">
        <is>
          <t xml:space="preserve">Bottenvåningslägenhet på Calle Orión i Los Naranjos (Marbella) med turistlicens. Mycket lite information är tillgänglig utöver adress och plats.</t>
        </is>
      </c>
      <c r="BM96"/>
      <c r="BN96"/>
    </row>
    <row r="97">
      <c r="A97" t="inlineStr">
        <is>
          <t xml:space="preserve">HTC-25384000000354</t>
        </is>
      </c>
      <c r="B97" t="inlineStr">
        <is>
          <t xml:space="preserve">Habitaclia</t>
        </is>
      </c>
      <c r="C97" t="inlineStr">
        <is>
          <t xml:space="preserve">25384000000354</t>
        </is>
      </c>
      <c r="D97" t="inlineStr">
        <is>
          <t xml:space="preserve">https://www.habitaclia.com/comprar-piso-amplio_de_2_dormitorios_en_river_gardens_del_prado_69_las_brisas-marbella-i25384000000354.htm</t>
        </is>
      </c>
      <c r="E97" t="inlineStr">
        <is>
          <t xml:space="preserve">2026-08-29</t>
        </is>
      </c>
      <c r="F97" t="inlineStr">
        <is>
          <t xml:space="preserve">2026-08-31</t>
        </is>
      </c>
      <c r="G97" t="inlineStr">
        <is>
          <t xml:space="preserve">New</t>
        </is>
      </c>
      <c r="H97" t="inlineStr">
        <is>
          <t xml:space="preserve">Piso en Avenida del prado 69. Amplio piso de 2 dormitorios en marbella river gardens</t>
        </is>
      </c>
      <c r="I97" t="inlineStr">
        <is>
          <t xml:space="preserve">Sale</t>
        </is>
      </c>
      <c r="J97" t="inlineStr">
        <is>
          <t xml:space="preserve">Apartment</t>
        </is>
      </c>
      <c r="K97" t="inlineStr">
        <is>
          <t xml:space="preserve">ES</t>
        </is>
      </c>
      <c r="L97"/>
      <c r="M97" t="inlineStr">
        <is>
          <t xml:space="preserve">Marbella</t>
        </is>
      </c>
      <c r="N97" t="inlineStr">
        <is>
          <t xml:space="preserve">Marbella</t>
        </is>
      </c>
      <c r="O97" t="inlineStr">
        <is>
          <t xml:space="preserve">Las Brisas</t>
        </is>
      </c>
      <c r="P97"/>
      <c r="Q97"/>
      <c r="R97"/>
      <c r="S97">
        <v>450000</v>
      </c>
      <c r="T97"/>
      <c r="U97">
        <f>IFERROR((S97-T97)/T97,"")</f>
      </c>
      <c r="V97">
        <v>3</v>
      </c>
      <c r="W97" t="inlineStr">
        <is>
          <t xml:space="preserve">135.00</t>
        </is>
      </c>
      <c r="X97"/>
      <c r="Y97"/>
      <c r="Z97">
        <f>IFERROR(S97/W97,"")</f>
      </c>
      <c r="AA97">
        <f>IFERROR(INDEX(04_Area_Stats!$C$5:$C$7,MATCH(N97,04_Area_Stats!$A$5:$A$7,0)),"")</f>
      </c>
      <c r="AB97">
        <f>IFERROR((Z97-AA97)/AA97,"")</f>
      </c>
      <c r="AC97">
        <v>2</v>
      </c>
      <c r="AD97">
        <v>2</v>
      </c>
      <c r="AE97"/>
      <c r="AF97"/>
      <c r="AG97"/>
      <c r="AH97"/>
      <c r="AI97"/>
      <c r="AJ97"/>
      <c r="AK97"/>
      <c r="AL97"/>
      <c r="AM97"/>
      <c r="AN97"/>
      <c r="AO97"/>
      <c r="AP97"/>
      <c r="AQ97"/>
      <c r="AR97"/>
      <c r="AS97"/>
      <c r="AT97">
        <f>IFERROR(INDEX(04_Area_Stats!$E$5:$E$7,MATCH(N97,04_Area_Stats!$A$5:$A$7,0)),"")</f>
      </c>
      <c r="AU97">
        <f>IFERROR(ROUND(W97*AT97,0),"")</f>
      </c>
      <c r="AV97">
        <f>IFERROR(AU97*12/S97,"")</f>
      </c>
      <c r="AW97">
        <f>IFERROR(ROUND(100*(03_Assumptions!$B$18*MIN(AV97/03_Assumptions!$B$13,1)+03_Assumptions!$B$19*MIN(MAX(-AB97/0.25,0),1)+03_Assumptions!$B$20*IFERROR(INDEX(03_Assumptions!$B$28:$B$33,MATCH(AG97,03_Assumptions!$A$28:$A$33,0)),0.5)+03_Assumptions!$B$21*MIN(V97/180,1)+03_Assumptions!$B$22*(COUNTIF(AI97:AQ97,"Y")/9)),0),"")</f>
      </c>
      <c r="AX97"/>
      <c r="AY97"/>
      <c r="AZ97"/>
      <c r="BA97" t="inlineStr">
        <is>
          <t xml:space="preserve">https://images.habimg.com/imgh/25384-354/amplio-piso-de-2-dormitorios-en-marbella-river-gardens-marbella_dff7fc2d-4f7b-4161-a140-a593e222380f.jpg</t>
        </is>
      </c>
      <c r="BB97"/>
      <c r="BC97">
        <v>1</v>
      </c>
      <c r="BD97"/>
      <c r="BE97">
        <v>0</v>
      </c>
      <c r="BF97"/>
      <c r="BG97"/>
      <c r="BH97"/>
      <c r="BI97"/>
      <c r="BJ97"/>
      <c r="BK97"/>
      <c r="BL97" t="inlineStr">
        <is>
          <t xml:space="preserve">Begränsad information är tillgänglig för denna 2-rumslägenhet i Marbella River Gardens; endast placeringen och antalet sovrum från titeln tillhandahålls. Inga fastighetsdetaljer, tillstånd eller funktioner beskrivs.</t>
        </is>
      </c>
      <c r="BM97"/>
      <c r="BN97"/>
    </row>
    <row r="98">
      <c r="A98" t="inlineStr">
        <is>
          <t xml:space="preserve">HTC-23150000001222</t>
        </is>
      </c>
      <c r="B98" t="inlineStr">
        <is>
          <t xml:space="preserve">Habitaclia</t>
        </is>
      </c>
      <c r="C98" t="inlineStr">
        <is>
          <t xml:space="preserve">23150000001222</t>
        </is>
      </c>
      <c r="D98" t="inlineStr">
        <is>
          <t xml:space="preserve">https://www.habitaclia.com/comprar-piso-avenida_casarabonela_sn_reserva_de_marbella-marbella-i23150000001222.htm</t>
        </is>
      </c>
      <c r="E98" t="inlineStr">
        <is>
          <t xml:space="preserve">2026-08-29</t>
        </is>
      </c>
      <c r="F98" t="inlineStr">
        <is>
          <t xml:space="preserve">2026-08-31</t>
        </is>
      </c>
      <c r="G98" t="inlineStr">
        <is>
          <t xml:space="preserve">New</t>
        </is>
      </c>
      <c r="H98" t="inlineStr">
        <is>
          <t xml:space="preserve">Piso en Reserva de Marbella. Avenida casarabonela sn</t>
        </is>
      </c>
      <c r="I98" t="inlineStr">
        <is>
          <t xml:space="preserve">Sale</t>
        </is>
      </c>
      <c r="J98" t="inlineStr">
        <is>
          <t xml:space="preserve">Apartment</t>
        </is>
      </c>
      <c r="K98" t="inlineStr">
        <is>
          <t xml:space="preserve">ES</t>
        </is>
      </c>
      <c r="L98"/>
      <c r="M98" t="inlineStr">
        <is>
          <t xml:space="preserve">Marbella</t>
        </is>
      </c>
      <c r="N98" t="inlineStr">
        <is>
          <t xml:space="preserve">Marbella</t>
        </is>
      </c>
      <c r="O98" t="inlineStr">
        <is>
          <t xml:space="preserve">Reserva de Marbella</t>
        </is>
      </c>
      <c r="P98"/>
      <c r="Q98"/>
      <c r="R98"/>
      <c r="S98">
        <v>299000</v>
      </c>
      <c r="T98"/>
      <c r="U98">
        <f>IFERROR((S98-T98)/T98,"")</f>
      </c>
      <c r="V98">
        <v>3</v>
      </c>
      <c r="W98" t="inlineStr">
        <is>
          <t xml:space="preserve">91.00</t>
        </is>
      </c>
      <c r="X98"/>
      <c r="Y98"/>
      <c r="Z98">
        <f>IFERROR(S98/W98,"")</f>
      </c>
      <c r="AA98">
        <f>IFERROR(INDEX(04_Area_Stats!$C$5:$C$7,MATCH(N98,04_Area_Stats!$A$5:$A$7,0)),"")</f>
      </c>
      <c r="AB98">
        <f>IFERROR((Z98-AA98)/AA98,"")</f>
      </c>
      <c r="AC98">
        <v>2</v>
      </c>
      <c r="AD98">
        <v>1</v>
      </c>
      <c r="AE98"/>
      <c r="AF98"/>
      <c r="AG98"/>
      <c r="AH98"/>
      <c r="AI98"/>
      <c r="AJ98"/>
      <c r="AK98"/>
      <c r="AL98"/>
      <c r="AM98"/>
      <c r="AN98"/>
      <c r="AO98"/>
      <c r="AP98"/>
      <c r="AQ98"/>
      <c r="AR98"/>
      <c r="AS98"/>
      <c r="AT98">
        <f>IFERROR(INDEX(04_Area_Stats!$E$5:$E$7,MATCH(N98,04_Area_Stats!$A$5:$A$7,0)),"")</f>
      </c>
      <c r="AU98">
        <f>IFERROR(ROUND(W98*AT98,0),"")</f>
      </c>
      <c r="AV98">
        <f>IFERROR(AU98*12/S98,"")</f>
      </c>
      <c r="AW98">
        <f>IFERROR(ROUND(100*(03_Assumptions!$B$18*MIN(AV98/03_Assumptions!$B$13,1)+03_Assumptions!$B$19*MIN(MAX(-AB98/0.25,0),1)+03_Assumptions!$B$20*IFERROR(INDEX(03_Assumptions!$B$28:$B$33,MATCH(AG98,03_Assumptions!$A$28:$A$33,0)),0.5)+03_Assumptions!$B$21*MIN(V98/180,1)+03_Assumptions!$B$22*(COUNTIF(AI98:AQ98,"Y")/9)),0),"")</f>
      </c>
      <c r="AX98"/>
      <c r="AY98"/>
      <c r="AZ98"/>
      <c r="BA98" t="inlineStr">
        <is>
          <t xml:space="preserve">https://images.habimg.com/imgh/23150-1222/avenida-casarabonela-sn-marbella_2d65c9a0-b5b5-41c4-8cfd-0aeaf4a9f5ba.jpg</t>
        </is>
      </c>
      <c r="BB98"/>
      <c r="BC98">
        <v>1</v>
      </c>
      <c r="BD98"/>
      <c r="BE98">
        <v>0</v>
      </c>
      <c r="BF98"/>
      <c r="BG98"/>
      <c r="BH98"/>
      <c r="BI98"/>
      <c r="BJ98"/>
      <c r="BK98"/>
      <c r="BL98" t="inlineStr">
        <is>
          <t xml:space="preserve">Lägenhet i Reserva de Marbella, Marbella. Lite information är tillgänglig från annonsen.</t>
        </is>
      </c>
      <c r="BM98"/>
      <c r="BN98"/>
    </row>
    <row r="99">
      <c r="A99" t="inlineStr">
        <is>
          <t xml:space="preserve">HTC-36906000008860</t>
        </is>
      </c>
      <c r="B99" t="inlineStr">
        <is>
          <t xml:space="preserve">Habitaclia</t>
        </is>
      </c>
      <c r="C99" t="inlineStr">
        <is>
          <t xml:space="preserve">36906000008860</t>
        </is>
      </c>
      <c r="D99" t="inlineStr">
        <is>
          <t xml:space="preserve">https://www.habitaclia.com/comprar-apartamento-de_3_dormitorios_y_2_banos_con_piscina_garaje_y_tra_san_pedro_de_alcantara_pueblo-marbella-i36906000008860.htm</t>
        </is>
      </c>
      <c r="E99" t="inlineStr">
        <is>
          <t xml:space="preserve">2026-08-29</t>
        </is>
      </c>
      <c r="F99" t="inlineStr">
        <is>
          <t xml:space="preserve">2026-08-31</t>
        </is>
      </c>
      <c r="G99" t="inlineStr">
        <is>
          <t xml:space="preserve">New</t>
        </is>
      </c>
      <c r="H99" t="inlineStr">
        <is>
          <t xml:space="preserve">Apartamento en San Pedro de Alcántara Pueblo. Apartamento de 3 dormitorios y 2 baños con piscina, garaje y tra</t>
        </is>
      </c>
      <c r="I99" t="inlineStr">
        <is>
          <t xml:space="preserve">Sale</t>
        </is>
      </c>
      <c r="J99" t="inlineStr">
        <is>
          <t xml:space="preserve">Apartment</t>
        </is>
      </c>
      <c r="K99" t="inlineStr">
        <is>
          <t xml:space="preserve">ES</t>
        </is>
      </c>
      <c r="L99"/>
      <c r="M99" t="inlineStr">
        <is>
          <t xml:space="preserve">Marbella</t>
        </is>
      </c>
      <c r="N99" t="inlineStr">
        <is>
          <t xml:space="preserve">Marbella</t>
        </is>
      </c>
      <c r="O99" t="inlineStr">
        <is>
          <t xml:space="preserve">San Pedro de Alcántara Pueblo</t>
        </is>
      </c>
      <c r="P99"/>
      <c r="Q99"/>
      <c r="R99"/>
      <c r="S99">
        <v>300000</v>
      </c>
      <c r="T99"/>
      <c r="U99">
        <f>IFERROR((S99-T99)/T99,"")</f>
      </c>
      <c r="V99">
        <v>3</v>
      </c>
      <c r="W99" t="inlineStr">
        <is>
          <t xml:space="preserve">113.00</t>
        </is>
      </c>
      <c r="X99"/>
      <c r="Y99"/>
      <c r="Z99">
        <f>IFERROR(S99/W99,"")</f>
      </c>
      <c r="AA99">
        <f>IFERROR(INDEX(04_Area_Stats!$C$5:$C$7,MATCH(N99,04_Area_Stats!$A$5:$A$7,0)),"")</f>
      </c>
      <c r="AB99">
        <f>IFERROR((Z99-AA99)/AA99,"")</f>
      </c>
      <c r="AC99">
        <v>3</v>
      </c>
      <c r="AD99">
        <v>2</v>
      </c>
      <c r="AE99"/>
      <c r="AF99"/>
      <c r="AG99"/>
      <c r="AH99"/>
      <c r="AI99"/>
      <c r="AJ99"/>
      <c r="AK99"/>
      <c r="AL99"/>
      <c r="AM99"/>
      <c r="AN99"/>
      <c r="AO99"/>
      <c r="AP99"/>
      <c r="AQ99"/>
      <c r="AR99"/>
      <c r="AS99"/>
      <c r="AT99">
        <f>IFERROR(INDEX(04_Area_Stats!$E$5:$E$7,MATCH(N99,04_Area_Stats!$A$5:$A$7,0)),"")</f>
      </c>
      <c r="AU99">
        <f>IFERROR(ROUND(W99*AT99,0),"")</f>
      </c>
      <c r="AV99">
        <f>IFERROR(AU99*12/S99,"")</f>
      </c>
      <c r="AW99">
        <f>IFERROR(ROUND(100*(03_Assumptions!$B$18*MIN(AV99/03_Assumptions!$B$13,1)+03_Assumptions!$B$19*MIN(MAX(-AB99/0.25,0),1)+03_Assumptions!$B$20*IFERROR(INDEX(03_Assumptions!$B$28:$B$33,MATCH(AG99,03_Assumptions!$A$28:$A$33,0)),0.5)+03_Assumptions!$B$21*MIN(V99/180,1)+03_Assumptions!$B$22*(COUNTIF(AI99:AQ99,"Y")/9)),0),"")</f>
      </c>
      <c r="AX99"/>
      <c r="AY99"/>
      <c r="AZ99"/>
      <c r="BA99" t="inlineStr">
        <is>
          <t xml:space="preserve">https://images.habimg.com/imgh/36906-8860/apartamento-de-3-dormitorios-y-2-banos-con-piscina-garaje-y-tra-marbella_fbd4c3cb-bb0d-466b-988e-c14cfefe277b.jpg</t>
        </is>
      </c>
      <c r="BB99"/>
      <c r="BC99">
        <v>1</v>
      </c>
      <c r="BD99"/>
      <c r="BE99">
        <v>0</v>
      </c>
      <c r="BF99"/>
      <c r="BG99"/>
      <c r="BH99"/>
      <c r="BI99"/>
      <c r="BJ99"/>
      <c r="BK99"/>
      <c r="BL99"/>
      <c r="BM99"/>
      <c r="BN99"/>
    </row>
    <row r="100">
      <c r="A100" t="inlineStr">
        <is>
          <t xml:space="preserve">HTC-46847000002558</t>
        </is>
      </c>
      <c r="B100" t="inlineStr">
        <is>
          <t xml:space="preserve">Habitaclia</t>
        </is>
      </c>
      <c r="C100" t="inlineStr">
        <is>
          <t xml:space="preserve">46847000002558</t>
        </is>
      </c>
      <c r="D100" t="inlineStr">
        <is>
          <t xml:space="preserve">https://www.habitaclia.com/comprar-apartamento-elegante_de_2_dormitorios_con_terrazas_y_vistas_al_m_armada_ur_los_monteros_3_los_monteros-marbella-i46847000002558.htm</t>
        </is>
      </c>
      <c r="E100" t="inlineStr">
        <is>
          <t xml:space="preserve">2026-08-29</t>
        </is>
      </c>
      <c r="F100" t="inlineStr">
        <is>
          <t xml:space="preserve">2026-08-31</t>
        </is>
      </c>
      <c r="G100" t="inlineStr">
        <is>
          <t xml:space="preserve">New</t>
        </is>
      </c>
      <c r="H100" t="inlineStr">
        <is>
          <t xml:space="preserve">Apartamento en Armada-ur los monteros 3. Elegante apartamento de 2 dormitorios con terrazas y vistas al m</t>
        </is>
      </c>
      <c r="I100" t="inlineStr">
        <is>
          <t xml:space="preserve">Sale</t>
        </is>
      </c>
      <c r="J100" t="inlineStr">
        <is>
          <t xml:space="preserve">Apartment</t>
        </is>
      </c>
      <c r="K100" t="inlineStr">
        <is>
          <t xml:space="preserve">ES</t>
        </is>
      </c>
      <c r="L100"/>
      <c r="M100" t="inlineStr">
        <is>
          <t xml:space="preserve">Marbella</t>
        </is>
      </c>
      <c r="N100" t="inlineStr">
        <is>
          <t xml:space="preserve">Marbella</t>
        </is>
      </c>
      <c r="O100" t="inlineStr">
        <is>
          <t xml:space="preserve">Los Monteros</t>
        </is>
      </c>
      <c r="P100"/>
      <c r="Q100"/>
      <c r="R100"/>
      <c r="S100">
        <v>399000</v>
      </c>
      <c r="T100"/>
      <c r="U100">
        <f>IFERROR((S100-T100)/T100,"")</f>
      </c>
      <c r="V100">
        <v>3</v>
      </c>
      <c r="W100" t="inlineStr">
        <is>
          <t xml:space="preserve">117.00</t>
        </is>
      </c>
      <c r="X100"/>
      <c r="Y100"/>
      <c r="Z100">
        <f>IFERROR(S100/W100,"")</f>
      </c>
      <c r="AA100">
        <f>IFERROR(INDEX(04_Area_Stats!$C$5:$C$7,MATCH(N100,04_Area_Stats!$A$5:$A$7,0)),"")</f>
      </c>
      <c r="AB100">
        <f>IFERROR((Z100-AA100)/AA100,"")</f>
      </c>
      <c r="AC100">
        <v>2</v>
      </c>
      <c r="AD100">
        <v>2</v>
      </c>
      <c r="AE100"/>
      <c r="AF100"/>
      <c r="AG100"/>
      <c r="AH100"/>
      <c r="AI100"/>
      <c r="AJ100"/>
      <c r="AK100"/>
      <c r="AL100"/>
      <c r="AM100"/>
      <c r="AN100"/>
      <c r="AO100"/>
      <c r="AP100"/>
      <c r="AQ100"/>
      <c r="AR100"/>
      <c r="AS100"/>
      <c r="AT100">
        <f>IFERROR(INDEX(04_Area_Stats!$E$5:$E$7,MATCH(N100,04_Area_Stats!$A$5:$A$7,0)),"")</f>
      </c>
      <c r="AU100">
        <f>IFERROR(ROUND(W100*AT100,0),"")</f>
      </c>
      <c r="AV100">
        <f>IFERROR(AU100*12/S100,"")</f>
      </c>
      <c r="AW100">
        <f>IFERROR(ROUND(100*(03_Assumptions!$B$18*MIN(AV100/03_Assumptions!$B$13,1)+03_Assumptions!$B$19*MIN(MAX(-AB100/0.25,0),1)+03_Assumptions!$B$20*IFERROR(INDEX(03_Assumptions!$B$28:$B$33,MATCH(AG100,03_Assumptions!$A$28:$A$33,0)),0.5)+03_Assumptions!$B$21*MIN(V100/180,1)+03_Assumptions!$B$22*(COUNTIF(AI100:AQ100,"Y")/9)),0),"")</f>
      </c>
      <c r="AX100"/>
      <c r="AY100"/>
      <c r="AZ100"/>
      <c r="BA100" t="inlineStr">
        <is>
          <t xml:space="preserve">https://images.habimg.com/imgh/46847-2558/elegante-apartamento-de-2-dormitorios-con-terrazas-y-vistas-al-m-marbella_a880f021-baf0-471a-9f9d-8f950af6e25a.jpg</t>
        </is>
      </c>
      <c r="BB100"/>
      <c r="BC100">
        <v>1</v>
      </c>
      <c r="BD100"/>
      <c r="BE100">
        <v>0</v>
      </c>
      <c r="BF100"/>
      <c r="BG100"/>
      <c r="BH100"/>
      <c r="BI100"/>
      <c r="BJ100"/>
      <c r="BK100"/>
      <c r="BL100"/>
      <c r="BM100"/>
      <c r="BN100"/>
    </row>
    <row r="101">
      <c r="A101" t="inlineStr">
        <is>
          <t xml:space="preserve">HTC-36231000000352</t>
        </is>
      </c>
      <c r="B101" t="inlineStr">
        <is>
          <t xml:space="preserve">Habitaclia</t>
        </is>
      </c>
      <c r="C101" t="inlineStr">
        <is>
          <t xml:space="preserve">36231000000352</t>
        </is>
      </c>
      <c r="D101" t="inlineStr">
        <is>
          <t xml:space="preserve">https://www.habitaclia.com/comprar-apartamento-urbanizacion_be_aloha_los_naranjos-marbella-i36231000000352.htm</t>
        </is>
      </c>
      <c r="E101" t="inlineStr">
        <is>
          <t xml:space="preserve">2026-08-29</t>
        </is>
      </c>
      <c r="F101" t="inlineStr">
        <is>
          <t xml:space="preserve">2026-08-31</t>
        </is>
      </c>
      <c r="G101" t="inlineStr">
        <is>
          <t xml:space="preserve">New</t>
        </is>
      </c>
      <c r="H101" t="inlineStr">
        <is>
          <t xml:space="preserve">Apartamento Calle n andalucia j. Urbanización be aloha marbella</t>
        </is>
      </c>
      <c r="I101" t="inlineStr">
        <is>
          <t xml:space="preserve">Sale</t>
        </is>
      </c>
      <c r="J101" t="inlineStr">
        <is>
          <t xml:space="preserve">Apartment</t>
        </is>
      </c>
      <c r="K101" t="inlineStr">
        <is>
          <t xml:space="preserve">ES</t>
        </is>
      </c>
      <c r="L101"/>
      <c r="M101" t="inlineStr">
        <is>
          <t xml:space="preserve">Marbella</t>
        </is>
      </c>
      <c r="N101" t="inlineStr">
        <is>
          <t xml:space="preserve">Marbella</t>
        </is>
      </c>
      <c r="O101" t="inlineStr">
        <is>
          <t xml:space="preserve">Los Naranjos</t>
        </is>
      </c>
      <c r="P101"/>
      <c r="Q101"/>
      <c r="R101"/>
      <c r="S101">
        <v>464500</v>
      </c>
      <c r="T101"/>
      <c r="U101">
        <f>IFERROR((S101-T101)/T101,"")</f>
      </c>
      <c r="V101">
        <v>3</v>
      </c>
      <c r="W101" t="inlineStr">
        <is>
          <t xml:space="preserve">103.00</t>
        </is>
      </c>
      <c r="X101"/>
      <c r="Y101"/>
      <c r="Z101">
        <f>IFERROR(S101/W101,"")</f>
      </c>
      <c r="AA101">
        <f>IFERROR(INDEX(04_Area_Stats!$C$5:$C$7,MATCH(N101,04_Area_Stats!$A$5:$A$7,0)),"")</f>
      </c>
      <c r="AB101">
        <f>IFERROR((Z101-AA101)/AA101,"")</f>
      </c>
      <c r="AC101">
        <v>2</v>
      </c>
      <c r="AD101">
        <v>2</v>
      </c>
      <c r="AE101"/>
      <c r="AF101"/>
      <c r="AG101"/>
      <c r="AH101"/>
      <c r="AI101"/>
      <c r="AJ101"/>
      <c r="AK101"/>
      <c r="AL101"/>
      <c r="AM101"/>
      <c r="AN101"/>
      <c r="AO101"/>
      <c r="AP101"/>
      <c r="AQ101"/>
      <c r="AR101"/>
      <c r="AS101"/>
      <c r="AT101">
        <f>IFERROR(INDEX(04_Area_Stats!$E$5:$E$7,MATCH(N101,04_Area_Stats!$A$5:$A$7,0)),"")</f>
      </c>
      <c r="AU101">
        <f>IFERROR(ROUND(W101*AT101,0),"")</f>
      </c>
      <c r="AV101">
        <f>IFERROR(AU101*12/S101,"")</f>
      </c>
      <c r="AW101">
        <f>IFERROR(ROUND(100*(03_Assumptions!$B$18*MIN(AV101/03_Assumptions!$B$13,1)+03_Assumptions!$B$19*MIN(MAX(-AB101/0.25,0),1)+03_Assumptions!$B$20*IFERROR(INDEX(03_Assumptions!$B$28:$B$33,MATCH(AG101,03_Assumptions!$A$28:$A$33,0)),0.5)+03_Assumptions!$B$21*MIN(V101/180,1)+03_Assumptions!$B$22*(COUNTIF(AI101:AQ101,"Y")/9)),0),"")</f>
      </c>
      <c r="AX101"/>
      <c r="AY101"/>
      <c r="AZ101"/>
      <c r="BA101" t="inlineStr">
        <is>
          <t xml:space="preserve">https://images.habimg.com/imgh/36231-352/urbanizacion-be-aloha-marbella-marbella_35a18ced-fcba-4e60-87cf-41685d179f4c.jpg</t>
        </is>
      </c>
      <c r="BB101"/>
      <c r="BC101">
        <v>1</v>
      </c>
      <c r="BD101"/>
      <c r="BE101">
        <v>0</v>
      </c>
      <c r="BF101"/>
      <c r="BG101"/>
      <c r="BH101"/>
      <c r="BI101"/>
      <c r="BJ101"/>
      <c r="BK101"/>
      <c r="BL101" t="inlineStr">
        <is>
          <t xml:space="preserve">Otillräcklig information tillgänglig. Endast platsbeskrivning (Marbella - Los Naranjos) utan meningsfulla fastighetsdetaljer.</t>
        </is>
      </c>
      <c r="BM101"/>
      <c r="BN101"/>
    </row>
    <row r="102">
      <c r="A102" t="inlineStr">
        <is>
          <t xml:space="preserve">HTC-53122000000006</t>
        </is>
      </c>
      <c r="B102" t="inlineStr">
        <is>
          <t xml:space="preserve">Habitaclia</t>
        </is>
      </c>
      <c r="C102" t="inlineStr">
        <is>
          <t xml:space="preserve">53122000000006</t>
        </is>
      </c>
      <c r="D102" t="inlineStr">
        <is>
          <t xml:space="preserve">https://www.habitaclia.com/comprar-apartamento-piso_reformado_buena_ubicacion_de_barcelona_4_nueva_alcantara-marbella-i53122000000006.htm</t>
        </is>
      </c>
      <c r="E102" t="inlineStr">
        <is>
          <t xml:space="preserve">2026-08-29</t>
        </is>
      </c>
      <c r="F102" t="inlineStr">
        <is>
          <t xml:space="preserve">2026-08-31</t>
        </is>
      </c>
      <c r="G102" t="inlineStr">
        <is>
          <t xml:space="preserve">New</t>
        </is>
      </c>
      <c r="H102" t="inlineStr">
        <is>
          <t xml:space="preserve">Apartamento en Avenida de barcelona 4. Piso reformado buena ubicación</t>
        </is>
      </c>
      <c r="I102" t="inlineStr">
        <is>
          <t xml:space="preserve">Sale</t>
        </is>
      </c>
      <c r="J102" t="inlineStr">
        <is>
          <t xml:space="preserve">Apartment</t>
        </is>
      </c>
      <c r="K102" t="inlineStr">
        <is>
          <t xml:space="preserve">ES</t>
        </is>
      </c>
      <c r="L102"/>
      <c r="M102" t="inlineStr">
        <is>
          <t xml:space="preserve">Marbella</t>
        </is>
      </c>
      <c r="N102" t="inlineStr">
        <is>
          <t xml:space="preserve">Marbella</t>
        </is>
      </c>
      <c r="O102" t="inlineStr">
        <is>
          <t xml:space="preserve">Nueva Alcántara</t>
        </is>
      </c>
      <c r="P102"/>
      <c r="Q102"/>
      <c r="R102"/>
      <c r="S102">
        <v>550000</v>
      </c>
      <c r="T102"/>
      <c r="U102">
        <f>IFERROR((S102-T102)/T102,"")</f>
      </c>
      <c r="V102">
        <v>3</v>
      </c>
      <c r="W102" t="inlineStr">
        <is>
          <t xml:space="preserve">127.00</t>
        </is>
      </c>
      <c r="X102"/>
      <c r="Y102"/>
      <c r="Z102">
        <f>IFERROR(S102/W102,"")</f>
      </c>
      <c r="AA102">
        <f>IFERROR(INDEX(04_Area_Stats!$C$5:$C$7,MATCH(N102,04_Area_Stats!$A$5:$A$7,0)),"")</f>
      </c>
      <c r="AB102">
        <f>IFERROR((Z102-AA102)/AA102,"")</f>
      </c>
      <c r="AC102">
        <v>2</v>
      </c>
      <c r="AD102">
        <v>2</v>
      </c>
      <c r="AE102"/>
      <c r="AF102"/>
      <c r="AG102"/>
      <c r="AH102"/>
      <c r="AI102"/>
      <c r="AJ102"/>
      <c r="AK102"/>
      <c r="AL102"/>
      <c r="AM102"/>
      <c r="AN102"/>
      <c r="AO102"/>
      <c r="AP102"/>
      <c r="AQ102"/>
      <c r="AR102"/>
      <c r="AS102"/>
      <c r="AT102">
        <f>IFERROR(INDEX(04_Area_Stats!$E$5:$E$7,MATCH(N102,04_Area_Stats!$A$5:$A$7,0)),"")</f>
      </c>
      <c r="AU102">
        <f>IFERROR(ROUND(W102*AT102,0),"")</f>
      </c>
      <c r="AV102">
        <f>IFERROR(AU102*12/S102,"")</f>
      </c>
      <c r="AW102">
        <f>IFERROR(ROUND(100*(03_Assumptions!$B$18*MIN(AV102/03_Assumptions!$B$13,1)+03_Assumptions!$B$19*MIN(MAX(-AB102/0.25,0),1)+03_Assumptions!$B$20*IFERROR(INDEX(03_Assumptions!$B$28:$B$33,MATCH(AG102,03_Assumptions!$A$28:$A$33,0)),0.5)+03_Assumptions!$B$21*MIN(V102/180,1)+03_Assumptions!$B$22*(COUNTIF(AI102:AQ102,"Y")/9)),0),"")</f>
      </c>
      <c r="AX102"/>
      <c r="AY102"/>
      <c r="AZ102"/>
      <c r="BA102" t="inlineStr">
        <is>
          <t xml:space="preserve">https://images.habimg.com/imgh/53122-6/piso-reformado-buena-ubicacion-marbella_9bde54b1-952f-4a2a-951c-1d84fb5642da.jpg</t>
        </is>
      </c>
      <c r="BB102"/>
      <c r="BC102">
        <v>1</v>
      </c>
      <c r="BD102"/>
      <c r="BE102">
        <v>0</v>
      </c>
      <c r="BF102"/>
      <c r="BG102"/>
      <c r="BH102"/>
      <c r="BI102"/>
      <c r="BJ102"/>
      <c r="BK102"/>
      <c r="BL102" t="inlineStr">
        <is>
          <t xml:space="preserve">Lägenhet till salu på Avenida de Barcelona, Marbella, belägen i Nueva Alcántara-stadsdelen. Annonsen innehåller minimal information utöver platsen.</t>
        </is>
      </c>
      <c r="BM102"/>
      <c r="BN102"/>
    </row>
    <row r="103">
      <c r="A103" t="inlineStr">
        <is>
          <t xml:space="preserve">HTC-59216000000003</t>
        </is>
      </c>
      <c r="B103" t="inlineStr">
        <is>
          <t xml:space="preserve">Habitaclia</t>
        </is>
      </c>
      <c r="C103" t="inlineStr">
        <is>
          <t xml:space="preserve">59216000000003</t>
        </is>
      </c>
      <c r="D103" t="inlineStr">
        <is>
          <t xml:space="preserve">https://www.habitaclia.com/comprar-planta_baja-elviria-marbella-i59216000000003.htm</t>
        </is>
      </c>
      <c r="E103" t="inlineStr">
        <is>
          <t xml:space="preserve">2026-08-29</t>
        </is>
      </c>
      <c r="F103" t="inlineStr">
        <is>
          <t xml:space="preserve">2026-08-31</t>
        </is>
      </c>
      <c r="G103" t="inlineStr">
        <is>
          <t xml:space="preserve">New</t>
        </is>
      </c>
      <c r="H103" t="inlineStr">
        <is>
          <t xml:space="preserve">Planta baja en Elviria</t>
        </is>
      </c>
      <c r="I103" t="inlineStr">
        <is>
          <t xml:space="preserve">Sale</t>
        </is>
      </c>
      <c r="J103" t="inlineStr">
        <is>
          <t xml:space="preserve">Apartment</t>
        </is>
      </c>
      <c r="K103" t="inlineStr">
        <is>
          <t xml:space="preserve">ES</t>
        </is>
      </c>
      <c r="L103"/>
      <c r="M103" t="inlineStr">
        <is>
          <t xml:space="preserve">Marbella</t>
        </is>
      </c>
      <c r="N103" t="inlineStr">
        <is>
          <t xml:space="preserve">Marbella</t>
        </is>
      </c>
      <c r="O103" t="inlineStr">
        <is>
          <t xml:space="preserve">Elviria</t>
        </is>
      </c>
      <c r="P103"/>
      <c r="Q103"/>
      <c r="R103"/>
      <c r="S103">
        <v>535000</v>
      </c>
      <c r="T103"/>
      <c r="U103">
        <f>IFERROR((S103-T103)/T103,"")</f>
      </c>
      <c r="V103">
        <v>3</v>
      </c>
      <c r="W103" t="inlineStr">
        <is>
          <t xml:space="preserve">110.00</t>
        </is>
      </c>
      <c r="X103"/>
      <c r="Y103"/>
      <c r="Z103">
        <f>IFERROR(S103/W103,"")</f>
      </c>
      <c r="AA103">
        <f>IFERROR(INDEX(04_Area_Stats!$C$5:$C$7,MATCH(N103,04_Area_Stats!$A$5:$A$7,0)),"")</f>
      </c>
      <c r="AB103">
        <f>IFERROR((Z103-AA103)/AA103,"")</f>
      </c>
      <c r="AC103">
        <v>2</v>
      </c>
      <c r="AD103">
        <v>2</v>
      </c>
      <c r="AE103" t="inlineStr">
        <is>
          <t xml:space="preserve">0</t>
        </is>
      </c>
      <c r="AF103"/>
      <c r="AG103"/>
      <c r="AH103"/>
      <c r="AI103"/>
      <c r="AJ103"/>
      <c r="AK103"/>
      <c r="AL103"/>
      <c r="AM103"/>
      <c r="AN103"/>
      <c r="AO103"/>
      <c r="AP103"/>
      <c r="AQ103"/>
      <c r="AR103"/>
      <c r="AS103"/>
      <c r="AT103">
        <f>IFERROR(INDEX(04_Area_Stats!$E$5:$E$7,MATCH(N103,04_Area_Stats!$A$5:$A$7,0)),"")</f>
      </c>
      <c r="AU103">
        <f>IFERROR(ROUND(W103*AT103,0),"")</f>
      </c>
      <c r="AV103">
        <f>IFERROR(AU103*12/S103,"")</f>
      </c>
      <c r="AW103">
        <f>IFERROR(ROUND(100*(03_Assumptions!$B$18*MIN(AV103/03_Assumptions!$B$13,1)+03_Assumptions!$B$19*MIN(MAX(-AB103/0.25,0),1)+03_Assumptions!$B$20*IFERROR(INDEX(03_Assumptions!$B$28:$B$33,MATCH(AG103,03_Assumptions!$A$28:$A$33,0)),0.5)+03_Assumptions!$B$21*MIN(V103/180,1)+03_Assumptions!$B$22*(COUNTIF(AI103:AQ103,"Y")/9)),0),"")</f>
      </c>
      <c r="AX103"/>
      <c r="AY103"/>
      <c r="AZ103"/>
      <c r="BA103" t="inlineStr">
        <is>
          <t xml:space="preserve">https://images.habimg.com/imgh/59216-3/elviria-planta-baja-marbella_46e57c6c-f7de-43a0-aa9b-0fad3966df9c.jpg</t>
        </is>
      </c>
      <c r="BB103"/>
      <c r="BC103">
        <v>1</v>
      </c>
      <c r="BD103"/>
      <c r="BE103">
        <v>0</v>
      </c>
      <c r="BF103"/>
      <c r="BG103"/>
      <c r="BH103"/>
      <c r="BI103"/>
      <c r="BJ103"/>
      <c r="BK103"/>
      <c r="BL103" t="inlineStr">
        <is>
          <t xml:space="preserve">Bottenvåningslägenhet i Elviria, Marbella. Nästan ingen beskrivande information finns tillgänglig utöver platsen.</t>
        </is>
      </c>
      <c r="BM103"/>
      <c r="BN103"/>
    </row>
    <row r="104">
      <c r="A104" t="inlineStr">
        <is>
          <t xml:space="preserve">HTC-27354000001192</t>
        </is>
      </c>
      <c r="B104" t="inlineStr">
        <is>
          <t xml:space="preserve">Habitaclia</t>
        </is>
      </c>
      <c r="C104" t="inlineStr">
        <is>
          <t xml:space="preserve">27354000001192</t>
        </is>
      </c>
      <c r="D104" t="inlineStr">
        <is>
          <t xml:space="preserve">https://www.habitaclia.com/comprar-piso-apartamento_con_terraza_y_vistas_al_mar_en_santa_maria-marbella-i27354000001192.htm</t>
        </is>
      </c>
      <c r="E104" t="inlineStr">
        <is>
          <t xml:space="preserve">2026-08-29</t>
        </is>
      </c>
      <c r="F104" t="inlineStr">
        <is>
          <t xml:space="preserve">2026-08-31</t>
        </is>
      </c>
      <c r="G104" t="inlineStr">
        <is>
          <t xml:space="preserve">New</t>
        </is>
      </c>
      <c r="H104" t="inlineStr">
        <is>
          <t xml:space="preserve">Piso Lila. Apartamento con terraza y vistas al mar en marbella</t>
        </is>
      </c>
      <c r="I104" t="inlineStr">
        <is>
          <t xml:space="preserve">Sale</t>
        </is>
      </c>
      <c r="J104" t="inlineStr">
        <is>
          <t xml:space="preserve">Apartment</t>
        </is>
      </c>
      <c r="K104" t="inlineStr">
        <is>
          <t xml:space="preserve">ES</t>
        </is>
      </c>
      <c r="L104"/>
      <c r="M104" t="inlineStr">
        <is>
          <t xml:space="preserve">Marbella</t>
        </is>
      </c>
      <c r="N104" t="inlineStr">
        <is>
          <t xml:space="preserve">Marbella</t>
        </is>
      </c>
      <c r="O104" t="inlineStr">
        <is>
          <t xml:space="preserve">Santa María</t>
        </is>
      </c>
      <c r="P104"/>
      <c r="Q104"/>
      <c r="R104"/>
      <c r="S104">
        <v>399000</v>
      </c>
      <c r="T104"/>
      <c r="U104">
        <f>IFERROR((S104-T104)/T104,"")</f>
      </c>
      <c r="V104">
        <v>3</v>
      </c>
      <c r="W104" t="inlineStr">
        <is>
          <t xml:space="preserve">80.00</t>
        </is>
      </c>
      <c r="X104"/>
      <c r="Y104"/>
      <c r="Z104">
        <f>IFERROR(S104/W104,"")</f>
      </c>
      <c r="AA104">
        <f>IFERROR(INDEX(04_Area_Stats!$C$5:$C$7,MATCH(N104,04_Area_Stats!$A$5:$A$7,0)),"")</f>
      </c>
      <c r="AB104">
        <f>IFERROR((Z104-AA104)/AA104,"")</f>
      </c>
      <c r="AC104">
        <v>2</v>
      </c>
      <c r="AD104">
        <v>2</v>
      </c>
      <c r="AE104"/>
      <c r="AF104"/>
      <c r="AG104"/>
      <c r="AH104"/>
      <c r="AI104"/>
      <c r="AJ104"/>
      <c r="AK104"/>
      <c r="AL104"/>
      <c r="AM104"/>
      <c r="AN104"/>
      <c r="AO104"/>
      <c r="AP104"/>
      <c r="AQ104"/>
      <c r="AR104"/>
      <c r="AS104"/>
      <c r="AT104">
        <f>IFERROR(INDEX(04_Area_Stats!$E$5:$E$7,MATCH(N104,04_Area_Stats!$A$5:$A$7,0)),"")</f>
      </c>
      <c r="AU104">
        <f>IFERROR(ROUND(W104*AT104,0),"")</f>
      </c>
      <c r="AV104">
        <f>IFERROR(AU104*12/S104,"")</f>
      </c>
      <c r="AW104">
        <f>IFERROR(ROUND(100*(03_Assumptions!$B$18*MIN(AV104/03_Assumptions!$B$13,1)+03_Assumptions!$B$19*MIN(MAX(-AB104/0.25,0),1)+03_Assumptions!$B$20*IFERROR(INDEX(03_Assumptions!$B$28:$B$33,MATCH(AG104,03_Assumptions!$A$28:$A$33,0)),0.5)+03_Assumptions!$B$21*MIN(V104/180,1)+03_Assumptions!$B$22*(COUNTIF(AI104:AQ104,"Y")/9)),0),"")</f>
      </c>
      <c r="AX104"/>
      <c r="AY104"/>
      <c r="AZ104"/>
      <c r="BA104" t="inlineStr">
        <is>
          <t xml:space="preserve">https://images.habimg.com/imgh/27354-1192/apartamento-con-terraza-y-vistas-al-mar-en-marbella-marbella_c3926cb9-7f6e-4347-b5c9-236149d8d67a.jpg</t>
        </is>
      </c>
      <c r="BB104"/>
      <c r="BC104">
        <v>1</v>
      </c>
      <c r="BD104"/>
      <c r="BE104">
        <v>0</v>
      </c>
      <c r="BF104"/>
      <c r="BG104"/>
      <c r="BH104"/>
      <c r="BI104"/>
      <c r="BJ104"/>
      <c r="BK104"/>
      <c r="BL104" t="inlineStr">
        <is>
          <t xml:space="preserve">Otillräcklig information tillgänglig; endast platsuppgift angiven (Marbella - Santa María).</t>
        </is>
      </c>
      <c r="BM104"/>
      <c r="BN104"/>
    </row>
    <row r="105">
      <c r="A105" t="inlineStr">
        <is>
          <t xml:space="preserve">HTC-38129000001235</t>
        </is>
      </c>
      <c r="B105" t="inlineStr">
        <is>
          <t xml:space="preserve">Habitaclia</t>
        </is>
      </c>
      <c r="C105" t="inlineStr">
        <is>
          <t xml:space="preserve">38129000001235</t>
        </is>
      </c>
      <c r="D105" t="inlineStr">
        <is>
          <t xml:space="preserve">https://www.habitaclia.com/comprar-atico-en_milla_de_oro_completamente_reformado_en_segunda_linea_d_roy_boston_1_la_carolina_guadalpin-marbella-i38129000001235.htm</t>
        </is>
      </c>
      <c r="E105" t="inlineStr">
        <is>
          <t xml:space="preserve">2026-08-29</t>
        </is>
      </c>
      <c r="F105" t="inlineStr">
        <is>
          <t xml:space="preserve">2026-08-31</t>
        </is>
      </c>
      <c r="G105" t="inlineStr">
        <is>
          <t xml:space="preserve">New</t>
        </is>
      </c>
      <c r="H105" t="inlineStr">
        <is>
          <t xml:space="preserve">Ático en Roy boston 1. Ático en milla de oro completamente reformado en segunda línea d</t>
        </is>
      </c>
      <c r="I105" t="inlineStr">
        <is>
          <t xml:space="preserve">Sale</t>
        </is>
      </c>
      <c r="J105" t="inlineStr">
        <is>
          <t xml:space="preserve">Attic</t>
        </is>
      </c>
      <c r="K105" t="inlineStr">
        <is>
          <t xml:space="preserve">ES</t>
        </is>
      </c>
      <c r="L105"/>
      <c r="M105" t="inlineStr">
        <is>
          <t xml:space="preserve">Marbella</t>
        </is>
      </c>
      <c r="N105" t="inlineStr">
        <is>
          <t xml:space="preserve">Marbella</t>
        </is>
      </c>
      <c r="O105" t="inlineStr">
        <is>
          <t xml:space="preserve">La Carolina - Guadalpín</t>
        </is>
      </c>
      <c r="P105"/>
      <c r="Q105"/>
      <c r="R105"/>
      <c r="S105">
        <v>785000</v>
      </c>
      <c r="T105"/>
      <c r="U105">
        <f>IFERROR((S105-T105)/T105,"")</f>
      </c>
      <c r="V105">
        <v>3</v>
      </c>
      <c r="W105" t="inlineStr">
        <is>
          <t xml:space="preserve">105.00</t>
        </is>
      </c>
      <c r="X105"/>
      <c r="Y105"/>
      <c r="Z105">
        <f>IFERROR(S105/W105,"")</f>
      </c>
      <c r="AA105">
        <f>IFERROR(INDEX(04_Area_Stats!$C$5:$C$7,MATCH(N105,04_Area_Stats!$A$5:$A$7,0)),"")</f>
      </c>
      <c r="AB105">
        <f>IFERROR((Z105-AA105)/AA105,"")</f>
      </c>
      <c r="AC105">
        <v>2</v>
      </c>
      <c r="AD105">
        <v>2</v>
      </c>
      <c r="AE105"/>
      <c r="AF105"/>
      <c r="AG105"/>
      <c r="AH105"/>
      <c r="AI105"/>
      <c r="AJ105"/>
      <c r="AK105"/>
      <c r="AL105"/>
      <c r="AM105"/>
      <c r="AN105"/>
      <c r="AO105"/>
      <c r="AP105"/>
      <c r="AQ105"/>
      <c r="AR105"/>
      <c r="AS105"/>
      <c r="AT105">
        <f>IFERROR(INDEX(04_Area_Stats!$E$5:$E$7,MATCH(N105,04_Area_Stats!$A$5:$A$7,0)),"")</f>
      </c>
      <c r="AU105">
        <f>IFERROR(ROUND(W105*AT105,0),"")</f>
      </c>
      <c r="AV105">
        <f>IFERROR(AU105*12/S105,"")</f>
      </c>
      <c r="AW105">
        <f>IFERROR(ROUND(100*(03_Assumptions!$B$18*MIN(AV105/03_Assumptions!$B$13,1)+03_Assumptions!$B$19*MIN(MAX(-AB105/0.25,0),1)+03_Assumptions!$B$20*IFERROR(INDEX(03_Assumptions!$B$28:$B$33,MATCH(AG105,03_Assumptions!$A$28:$A$33,0)),0.5)+03_Assumptions!$B$21*MIN(V105/180,1)+03_Assumptions!$B$22*(COUNTIF(AI105:AQ105,"Y")/9)),0),"")</f>
      </c>
      <c r="AX105"/>
      <c r="AY105"/>
      <c r="AZ105"/>
      <c r="BA105" t="inlineStr">
        <is>
          <t xml:space="preserve">https://images.habimg.com/imgh/38129-1235/atico-en-milla-de-oro-completamente-reformado-en-segunda-linea-d-marbella_5b600c77-57dd-4bfc-8b08-3d23c345bc9e.jpg</t>
        </is>
      </c>
      <c r="BB105"/>
      <c r="BC105">
        <v>1</v>
      </c>
      <c r="BD105"/>
      <c r="BE105">
        <v>0</v>
      </c>
      <c r="BF105"/>
      <c r="BG105"/>
      <c r="BH105"/>
      <c r="BI105"/>
      <c r="BJ105"/>
      <c r="BK105"/>
      <c r="BL105" t="inlineStr">
        <is>
          <t xml:space="preserve">Begränsad information tillgänglig från annonsen förutom platsinformation.</t>
        </is>
      </c>
      <c r="BM105"/>
      <c r="BN105"/>
    </row>
    <row r="106">
      <c r="A106" t="inlineStr">
        <is>
          <t xml:space="preserve">HTC-49646000055136</t>
        </is>
      </c>
      <c r="B106" t="inlineStr">
        <is>
          <t xml:space="preserve">Habitaclia</t>
        </is>
      </c>
      <c r="C106" t="inlineStr">
        <is>
          <t xml:space="preserve">49646000055136</t>
        </is>
      </c>
      <c r="D106" t="inlineStr">
        <is>
          <t xml:space="preserve">https://www.habitaclia.com/comprar-piso-solvia_inmobiliaria_rodeo_alto_guadaiza_la_campana-marbella-i49646000055136.htm</t>
        </is>
      </c>
      <c r="E106" t="inlineStr">
        <is>
          <t xml:space="preserve">2026-08-29</t>
        </is>
      </c>
      <c r="F106" t="inlineStr">
        <is>
          <t xml:space="preserve">2026-08-31</t>
        </is>
      </c>
      <c r="G106" t="inlineStr">
        <is>
          <t xml:space="preserve">New</t>
        </is>
      </c>
      <c r="H106" t="inlineStr">
        <is>
          <t xml:space="preserve">Piso Pj juan luis vives. Solvia inmobiliaria piso marbella</t>
        </is>
      </c>
      <c r="I106" t="inlineStr">
        <is>
          <t xml:space="preserve">Sale</t>
        </is>
      </c>
      <c r="J106" t="inlineStr">
        <is>
          <t xml:space="preserve">Apartment</t>
        </is>
      </c>
      <c r="K106" t="inlineStr">
        <is>
          <t xml:space="preserve">ES</t>
        </is>
      </c>
      <c r="L106"/>
      <c r="M106" t="inlineStr">
        <is>
          <t xml:space="preserve">Marbella</t>
        </is>
      </c>
      <c r="N106" t="inlineStr">
        <is>
          <t xml:space="preserve">Marbella</t>
        </is>
      </c>
      <c r="O106" t="inlineStr">
        <is>
          <t xml:space="preserve">Rodeo Alto - Guadaiza - La Campana</t>
        </is>
      </c>
      <c r="P106"/>
      <c r="Q106"/>
      <c r="R106"/>
      <c r="S106">
        <v>184000</v>
      </c>
      <c r="T106"/>
      <c r="U106">
        <f>IFERROR((S106-T106)/T106,"")</f>
      </c>
      <c r="V106">
        <v>3</v>
      </c>
      <c r="W106" t="inlineStr">
        <is>
          <t xml:space="preserve">58.00</t>
        </is>
      </c>
      <c r="X106"/>
      <c r="Y106"/>
      <c r="Z106">
        <f>IFERROR(S106/W106,"")</f>
      </c>
      <c r="AA106">
        <f>IFERROR(INDEX(04_Area_Stats!$C$5:$C$7,MATCH(N106,04_Area_Stats!$A$5:$A$7,0)),"")</f>
      </c>
      <c r="AB106">
        <f>IFERROR((Z106-AA106)/AA106,"")</f>
      </c>
      <c r="AC106">
        <v>3</v>
      </c>
      <c r="AD106">
        <v>1</v>
      </c>
      <c r="AE106"/>
      <c r="AF106"/>
      <c r="AG106"/>
      <c r="AH106"/>
      <c r="AI106"/>
      <c r="AJ106"/>
      <c r="AK106"/>
      <c r="AL106"/>
      <c r="AM106"/>
      <c r="AN106"/>
      <c r="AO106"/>
      <c r="AP106"/>
      <c r="AQ106"/>
      <c r="AR106"/>
      <c r="AS106"/>
      <c r="AT106">
        <f>IFERROR(INDEX(04_Area_Stats!$E$5:$E$7,MATCH(N106,04_Area_Stats!$A$5:$A$7,0)),"")</f>
      </c>
      <c r="AU106">
        <f>IFERROR(ROUND(W106*AT106,0),"")</f>
      </c>
      <c r="AV106">
        <f>IFERROR(AU106*12/S106,"")</f>
      </c>
      <c r="AW106">
        <f>IFERROR(ROUND(100*(03_Assumptions!$B$18*MIN(AV106/03_Assumptions!$B$13,1)+03_Assumptions!$B$19*MIN(MAX(-AB106/0.25,0),1)+03_Assumptions!$B$20*IFERROR(INDEX(03_Assumptions!$B$28:$B$33,MATCH(AG106,03_Assumptions!$A$28:$A$33,0)),0.5)+03_Assumptions!$B$21*MIN(V106/180,1)+03_Assumptions!$B$22*(COUNTIF(AI106:AQ106,"Y")/9)),0),"")</f>
      </c>
      <c r="AX106"/>
      <c r="AY106"/>
      <c r="AZ106"/>
      <c r="BA106" t="inlineStr">
        <is>
          <t xml:space="preserve">https://images.habimg.com/imgh/49646-55136/solvia-inmobiliaria-piso-marbella-marbella_c5049540-612c-486b-8672-f884aef3091f.jpg</t>
        </is>
      </c>
      <c r="BB106"/>
      <c r="BC106">
        <v>1</v>
      </c>
      <c r="BD106"/>
      <c r="BE106">
        <v>0</v>
      </c>
      <c r="BF106"/>
      <c r="BG106"/>
      <c r="BH106"/>
      <c r="BI106"/>
      <c r="BJ106"/>
      <c r="BK106"/>
      <c r="BL106" t="inlineStr">
        <is>
          <t xml:space="preserve">Lite information är tillgänglig; annonsen ger endast platsbeskrivning (Marbella - Rodeo Alto - Guadaiza - La Campana) utan egenskapsdetaljer.</t>
        </is>
      </c>
      <c r="BM106"/>
      <c r="BN106"/>
    </row>
    <row r="107">
      <c r="A107" t="inlineStr">
        <is>
          <t xml:space="preserve">HTC-58066000000021</t>
        </is>
      </c>
      <c r="B107" t="inlineStr">
        <is>
          <t xml:space="preserve">Habitaclia</t>
        </is>
      </c>
      <c r="C107" t="inlineStr">
        <is>
          <t xml:space="preserve">58066000000021</t>
        </is>
      </c>
      <c r="D107" t="inlineStr">
        <is>
          <t xml:space="preserve">https://www.habitaclia.com/comprar-piso-fantastico_apartamento_reformado_en_nueva_alcantara_nueva_alcantara-marbella-i58066000000021.htm</t>
        </is>
      </c>
      <c r="E107" t="inlineStr">
        <is>
          <t xml:space="preserve">2026-08-29</t>
        </is>
      </c>
      <c r="F107" t="inlineStr">
        <is>
          <t xml:space="preserve">2026-08-31</t>
        </is>
      </c>
      <c r="G107" t="inlineStr">
        <is>
          <t xml:space="preserve">New</t>
        </is>
      </c>
      <c r="H107" t="inlineStr">
        <is>
          <t xml:space="preserve">Piso en Nueva Alcántara. Fantástico apartamento reformado en nueva alcántara</t>
        </is>
      </c>
      <c r="I107" t="inlineStr">
        <is>
          <t xml:space="preserve">Sale</t>
        </is>
      </c>
      <c r="J107" t="inlineStr">
        <is>
          <t xml:space="preserve">Apartment</t>
        </is>
      </c>
      <c r="K107" t="inlineStr">
        <is>
          <t xml:space="preserve">ES</t>
        </is>
      </c>
      <c r="L107"/>
      <c r="M107" t="inlineStr">
        <is>
          <t xml:space="preserve">Marbella</t>
        </is>
      </c>
      <c r="N107" t="inlineStr">
        <is>
          <t xml:space="preserve">Marbella</t>
        </is>
      </c>
      <c r="O107" t="inlineStr">
        <is>
          <t xml:space="preserve">Nueva Alcántara</t>
        </is>
      </c>
      <c r="P107"/>
      <c r="Q107"/>
      <c r="R107"/>
      <c r="S107">
        <v>650000</v>
      </c>
      <c r="T107"/>
      <c r="U107">
        <f>IFERROR((S107-T107)/T107,"")</f>
      </c>
      <c r="V107">
        <v>3</v>
      </c>
      <c r="W107" t="inlineStr">
        <is>
          <t xml:space="preserve">156.00</t>
        </is>
      </c>
      <c r="X107"/>
      <c r="Y107"/>
      <c r="Z107">
        <f>IFERROR(S107/W107,"")</f>
      </c>
      <c r="AA107">
        <f>IFERROR(INDEX(04_Area_Stats!$C$5:$C$7,MATCH(N107,04_Area_Stats!$A$5:$A$7,0)),"")</f>
      </c>
      <c r="AB107">
        <f>IFERROR((Z107-AA107)/AA107,"")</f>
      </c>
      <c r="AC107">
        <v>4</v>
      </c>
      <c r="AD107">
        <v>3</v>
      </c>
      <c r="AE107"/>
      <c r="AF107"/>
      <c r="AG107" t="inlineStr">
        <is>
          <t xml:space="preserve">Renovated</t>
        </is>
      </c>
      <c r="AH107"/>
      <c r="AI107"/>
      <c r="AJ107"/>
      <c r="AK107"/>
      <c r="AL107"/>
      <c r="AM107"/>
      <c r="AN107"/>
      <c r="AO107"/>
      <c r="AP107"/>
      <c r="AQ107"/>
      <c r="AR107"/>
      <c r="AS107"/>
      <c r="AT107">
        <f>IFERROR(INDEX(04_Area_Stats!$E$5:$E$7,MATCH(N107,04_Area_Stats!$A$5:$A$7,0)),"")</f>
      </c>
      <c r="AU107">
        <f>IFERROR(ROUND(W107*AT107,0),"")</f>
      </c>
      <c r="AV107">
        <f>IFERROR(AU107*12/S107,"")</f>
      </c>
      <c r="AW107">
        <f>IFERROR(ROUND(100*(03_Assumptions!$B$18*MIN(AV107/03_Assumptions!$B$13,1)+03_Assumptions!$B$19*MIN(MAX(-AB107/0.25,0),1)+03_Assumptions!$B$20*IFERROR(INDEX(03_Assumptions!$B$28:$B$33,MATCH(AG107,03_Assumptions!$A$28:$A$33,0)),0.5)+03_Assumptions!$B$21*MIN(V107/180,1)+03_Assumptions!$B$22*(COUNTIF(AI107:AQ107,"Y")/9)),0),"")</f>
      </c>
      <c r="AX107"/>
      <c r="AY107"/>
      <c r="AZ107"/>
      <c r="BA107" t="inlineStr">
        <is>
          <t xml:space="preserve">https://images.habimg.com/imgh/58066-21/fantastico-apartamento-reformado-en-nueva-alcantara-marbella_4a7b1955-d18d-475e-9d0f-d2369bee3809.jpg</t>
        </is>
      </c>
      <c r="BB107"/>
      <c r="BC107">
        <v>1</v>
      </c>
      <c r="BD107"/>
      <c r="BE107">
        <v>0</v>
      </c>
      <c r="BF107"/>
      <c r="BG107"/>
      <c r="BH107"/>
      <c r="BI107"/>
      <c r="BJ107"/>
      <c r="BK107"/>
      <c r="BL107" t="inlineStr">
        <is>
          <t xml:space="preserve">En renoverad lägenhet i Nueva Alcántara, Marbella. Listningen innehåller mycket lite information bortom läge och skick.</t>
        </is>
      </c>
      <c r="BM107" t="inlineStr">
        <is>
          <t xml:space="preserve">condition</t>
        </is>
      </c>
      <c r="BN107"/>
    </row>
    <row r="108">
      <c r="A108" t="inlineStr">
        <is>
          <t xml:space="preserve">HTC-25151000000431</t>
        </is>
      </c>
      <c r="B108" t="inlineStr">
        <is>
          <t xml:space="preserve">Habitaclia</t>
        </is>
      </c>
      <c r="C108" t="inlineStr">
        <is>
          <t xml:space="preserve">25151000000431</t>
        </is>
      </c>
      <c r="D108" t="inlineStr">
        <is>
          <t xml:space="preserve">https://www.habitaclia.com/comprar-piso-3_2_en_el_centro_de_lado_de_la_playa_nuestra_senora_de_gracia_14_playa_bajadilla_puertos-marbella-i25151000000431.htm</t>
        </is>
      </c>
      <c r="E108" t="inlineStr">
        <is>
          <t xml:space="preserve">2026-08-29</t>
        </is>
      </c>
      <c r="F108" t="inlineStr">
        <is>
          <t xml:space="preserve">2026-08-31</t>
        </is>
      </c>
      <c r="G108" t="inlineStr">
        <is>
          <t xml:space="preserve">New</t>
        </is>
      </c>
      <c r="H108" t="inlineStr">
        <is>
          <t xml:space="preserve">Piso en Calle nuestra señora de gracia 14. 3+2 en el centro de marbella lado de la playa</t>
        </is>
      </c>
      <c r="I108" t="inlineStr">
        <is>
          <t xml:space="preserve">Sale</t>
        </is>
      </c>
      <c r="J108" t="inlineStr">
        <is>
          <t xml:space="preserve">Apartment</t>
        </is>
      </c>
      <c r="K108" t="inlineStr">
        <is>
          <t xml:space="preserve">ES</t>
        </is>
      </c>
      <c r="L108"/>
      <c r="M108" t="inlineStr">
        <is>
          <t xml:space="preserve">Marbella</t>
        </is>
      </c>
      <c r="N108" t="inlineStr">
        <is>
          <t xml:space="preserve">Marbella</t>
        </is>
      </c>
      <c r="O108" t="inlineStr">
        <is>
          <t xml:space="preserve">Playa Bajadilla - Puertos</t>
        </is>
      </c>
      <c r="P108"/>
      <c r="Q108"/>
      <c r="R108"/>
      <c r="S108">
        <v>725000</v>
      </c>
      <c r="T108"/>
      <c r="U108">
        <f>IFERROR((S108-T108)/T108,"")</f>
      </c>
      <c r="V108">
        <v>3</v>
      </c>
      <c r="W108" t="inlineStr">
        <is>
          <t xml:space="preserve">133.00</t>
        </is>
      </c>
      <c r="X108"/>
      <c r="Y108"/>
      <c r="Z108">
        <f>IFERROR(S108/W108,"")</f>
      </c>
      <c r="AA108">
        <f>IFERROR(INDEX(04_Area_Stats!$C$5:$C$7,MATCH(N108,04_Area_Stats!$A$5:$A$7,0)),"")</f>
      </c>
      <c r="AB108">
        <f>IFERROR((Z108-AA108)/AA108,"")</f>
      </c>
      <c r="AC108">
        <v>3</v>
      </c>
      <c r="AD108">
        <v>2</v>
      </c>
      <c r="AE108"/>
      <c r="AF108"/>
      <c r="AG108"/>
      <c r="AH108"/>
      <c r="AI108"/>
      <c r="AJ108"/>
      <c r="AK108"/>
      <c r="AL108"/>
      <c r="AM108"/>
      <c r="AN108"/>
      <c r="AO108"/>
      <c r="AP108"/>
      <c r="AQ108"/>
      <c r="AR108"/>
      <c r="AS108"/>
      <c r="AT108">
        <f>IFERROR(INDEX(04_Area_Stats!$E$5:$E$7,MATCH(N108,04_Area_Stats!$A$5:$A$7,0)),"")</f>
      </c>
      <c r="AU108">
        <f>IFERROR(ROUND(W108*AT108,0),"")</f>
      </c>
      <c r="AV108">
        <f>IFERROR(AU108*12/S108,"")</f>
      </c>
      <c r="AW108">
        <f>IFERROR(ROUND(100*(03_Assumptions!$B$18*MIN(AV108/03_Assumptions!$B$13,1)+03_Assumptions!$B$19*MIN(MAX(-AB108/0.25,0),1)+03_Assumptions!$B$20*IFERROR(INDEX(03_Assumptions!$B$28:$B$33,MATCH(AG108,03_Assumptions!$A$28:$A$33,0)),0.5)+03_Assumptions!$B$21*MIN(V108/180,1)+03_Assumptions!$B$22*(COUNTIF(AI108:AQ108,"Y")/9)),0),"")</f>
      </c>
      <c r="AX108"/>
      <c r="AY108"/>
      <c r="AZ108"/>
      <c r="BA108" t="inlineStr">
        <is>
          <t xml:space="preserve">https://images.habimg.com/imgh/25151-431/32-en-el-centro-de-marbella-lado-de-la-playa-marbella_9cfc0f69-6b3b-4949-bf1a-b449b25e0c1a.jpg</t>
        </is>
      </c>
      <c r="BB108"/>
      <c r="BC108">
        <v>1</v>
      </c>
      <c r="BD108"/>
      <c r="BE108">
        <v>0</v>
      </c>
      <c r="BF108"/>
      <c r="BG108"/>
      <c r="BH108"/>
      <c r="BI108"/>
      <c r="BJ108"/>
      <c r="BK108"/>
      <c r="BL108" t="inlineStr">
        <is>
          <t xml:space="preserve">3-rumslägenhet med 2 badrum i centrala Marbella nära stranden. Mycket begränsad information tillgänglig i annonsen.</t>
        </is>
      </c>
      <c r="BM108"/>
      <c r="BN108"/>
    </row>
    <row r="109">
      <c r="A109" t="inlineStr">
        <is>
          <t xml:space="preserve">HTC-23546000000151</t>
        </is>
      </c>
      <c r="B109" t="inlineStr">
        <is>
          <t xml:space="preserve">Habitaclia</t>
        </is>
      </c>
      <c r="C109" t="inlineStr">
        <is>
          <t xml:space="preserve">23546000000151</t>
        </is>
      </c>
      <c r="D109" t="inlineStr">
        <is>
          <t xml:space="preserve">https://www.habitaclia.com/comprar-apartamento-de_ensueno_con_cuatro_dormitorios_y_tres_banos_y_med_italia_23_santa_maria-marbella-i23546000000151.htm</t>
        </is>
      </c>
      <c r="E109" t="inlineStr">
        <is>
          <t xml:space="preserve">2026-08-29</t>
        </is>
      </c>
      <c r="F109" t="inlineStr">
        <is>
          <t xml:space="preserve">2026-08-31</t>
        </is>
      </c>
      <c r="G109" t="inlineStr">
        <is>
          <t xml:space="preserve">New</t>
        </is>
      </c>
      <c r="H109" t="inlineStr">
        <is>
          <t xml:space="preserve">Apartamento en Calle italia 23. Apartamento de ensueño con cuatro dormitorios y tres baños y med</t>
        </is>
      </c>
      <c r="I109" t="inlineStr">
        <is>
          <t xml:space="preserve">Sale</t>
        </is>
      </c>
      <c r="J109" t="inlineStr">
        <is>
          <t xml:space="preserve">Apartment</t>
        </is>
      </c>
      <c r="K109" t="inlineStr">
        <is>
          <t xml:space="preserve">ES</t>
        </is>
      </c>
      <c r="L109"/>
      <c r="M109" t="inlineStr">
        <is>
          <t xml:space="preserve">Marbella</t>
        </is>
      </c>
      <c r="N109" t="inlineStr">
        <is>
          <t xml:space="preserve">Marbella</t>
        </is>
      </c>
      <c r="O109" t="inlineStr">
        <is>
          <t xml:space="preserve">Santa María</t>
        </is>
      </c>
      <c r="P109"/>
      <c r="Q109"/>
      <c r="R109"/>
      <c r="S109">
        <v>1530000</v>
      </c>
      <c r="T109"/>
      <c r="U109">
        <f>IFERROR((S109-T109)/T109,"")</f>
      </c>
      <c r="V109">
        <v>3</v>
      </c>
      <c r="W109" t="inlineStr">
        <is>
          <t xml:space="preserve">465.00</t>
        </is>
      </c>
      <c r="X109"/>
      <c r="Y109"/>
      <c r="Z109">
        <f>IFERROR(S109/W109,"")</f>
      </c>
      <c r="AA109">
        <f>IFERROR(INDEX(04_Area_Stats!$C$5:$C$7,MATCH(N109,04_Area_Stats!$A$5:$A$7,0)),"")</f>
      </c>
      <c r="AB109">
        <f>IFERROR((Z109-AA109)/AA109,"")</f>
      </c>
      <c r="AC109">
        <v>4</v>
      </c>
      <c r="AD109">
        <v>3</v>
      </c>
      <c r="AE109"/>
      <c r="AF109"/>
      <c r="AG109"/>
      <c r="AH109"/>
      <c r="AI109"/>
      <c r="AJ109"/>
      <c r="AK109"/>
      <c r="AL109"/>
      <c r="AM109"/>
      <c r="AN109"/>
      <c r="AO109"/>
      <c r="AP109"/>
      <c r="AQ109"/>
      <c r="AR109"/>
      <c r="AS109"/>
      <c r="AT109">
        <f>IFERROR(INDEX(04_Area_Stats!$E$5:$E$7,MATCH(N109,04_Area_Stats!$A$5:$A$7,0)),"")</f>
      </c>
      <c r="AU109">
        <f>IFERROR(ROUND(W109*AT109,0),"")</f>
      </c>
      <c r="AV109">
        <f>IFERROR(AU109*12/S109,"")</f>
      </c>
      <c r="AW109">
        <f>IFERROR(ROUND(100*(03_Assumptions!$B$18*MIN(AV109/03_Assumptions!$B$13,1)+03_Assumptions!$B$19*MIN(MAX(-AB109/0.25,0),1)+03_Assumptions!$B$20*IFERROR(INDEX(03_Assumptions!$B$28:$B$33,MATCH(AG109,03_Assumptions!$A$28:$A$33,0)),0.5)+03_Assumptions!$B$21*MIN(V109/180,1)+03_Assumptions!$B$22*(COUNTIF(AI109:AQ109,"Y")/9)),0),"")</f>
      </c>
      <c r="AX109"/>
      <c r="AY109"/>
      <c r="AZ109"/>
      <c r="BA109" t="inlineStr">
        <is>
          <t xml:space="preserve">https://images.habimg.com/imgh/23546-151/apartamento-de-ensueno-con-cuatro-dormitorios-y-tres-banos-y-med-marbella_c02b96df-f192-4036-af07-9a72494785a5.jpg</t>
        </is>
      </c>
      <c r="BB109"/>
      <c r="BC109">
        <v>1</v>
      </c>
      <c r="BD109"/>
      <c r="BE109">
        <v>0</v>
      </c>
      <c r="BF109"/>
      <c r="BG109"/>
      <c r="BH109"/>
      <c r="BI109"/>
      <c r="BJ109"/>
      <c r="BK109"/>
      <c r="BL109" t="inlineStr">
        <is>
          <t xml:space="preserve">Mycket lite information är tillgänglig utöver plats och grundläggande rumantal.</t>
        </is>
      </c>
      <c r="BM109"/>
      <c r="BN109"/>
    </row>
    <row r="110">
      <c r="A110" t="inlineStr">
        <is>
          <t xml:space="preserve">HTC-22894000003912</t>
        </is>
      </c>
      <c r="B110" t="inlineStr">
        <is>
          <t xml:space="preserve">Habitaclia</t>
        </is>
      </c>
      <c r="C110" t="inlineStr">
        <is>
          <t xml:space="preserve">22894000003912</t>
        </is>
      </c>
      <c r="D110" t="inlineStr">
        <is>
          <t xml:space="preserve">https://www.habitaclia.com/comprar-piso-obra_nueva_edificio_copo_obras_iniciadas_copo_10_san_pedro_de_alcantara_spain_10_san_pedro_de_alcant-marbella-i22894000003912.htm</t>
        </is>
      </c>
      <c r="E110" t="inlineStr">
        <is>
          <t xml:space="preserve">2026-08-29</t>
        </is>
      </c>
      <c r="F110" t="inlineStr">
        <is>
          <t xml:space="preserve">2026-08-31</t>
        </is>
      </c>
      <c r="G110" t="inlineStr">
        <is>
          <t xml:space="preserve">New</t>
        </is>
      </c>
      <c r="H110" t="inlineStr">
        <is>
          <t xml:space="preserve">Piso en Calle copo, 10, san pedro de alcántara, spain 10. Obra nueva edificio copo, obras iniciadas</t>
        </is>
      </c>
      <c r="I110" t="inlineStr">
        <is>
          <t xml:space="preserve">Sale</t>
        </is>
      </c>
      <c r="J110" t="inlineStr">
        <is>
          <t xml:space="preserve">Apartment</t>
        </is>
      </c>
      <c r="K110" t="inlineStr">
        <is>
          <t xml:space="preserve">ES</t>
        </is>
      </c>
      <c r="L110"/>
      <c r="M110" t="inlineStr">
        <is>
          <t xml:space="preserve">Marbella</t>
        </is>
      </c>
      <c r="N110" t="inlineStr">
        <is>
          <t xml:space="preserve">Marbella</t>
        </is>
      </c>
      <c r="O110" t="inlineStr">
        <is>
          <t xml:space="preserve">San Pedro de Alcántara Pueblo</t>
        </is>
      </c>
      <c r="P110"/>
      <c r="Q110"/>
      <c r="R110"/>
      <c r="S110">
        <v>300000</v>
      </c>
      <c r="T110"/>
      <c r="U110">
        <f>IFERROR((S110-T110)/T110,"")</f>
      </c>
      <c r="V110">
        <v>3</v>
      </c>
      <c r="W110" t="inlineStr">
        <is>
          <t xml:space="preserve">57.00</t>
        </is>
      </c>
      <c r="X110"/>
      <c r="Y110"/>
      <c r="Z110">
        <f>IFERROR(S110/W110,"")</f>
      </c>
      <c r="AA110">
        <f>IFERROR(INDEX(04_Area_Stats!$C$5:$C$7,MATCH(N110,04_Area_Stats!$A$5:$A$7,0)),"")</f>
      </c>
      <c r="AB110">
        <f>IFERROR((Z110-AA110)/AA110,"")</f>
      </c>
      <c r="AC110">
        <v>2</v>
      </c>
      <c r="AD110">
        <v>1</v>
      </c>
      <c r="AE110"/>
      <c r="AF110"/>
      <c r="AG110"/>
      <c r="AH110"/>
      <c r="AI110"/>
      <c r="AJ110"/>
      <c r="AK110"/>
      <c r="AL110"/>
      <c r="AM110"/>
      <c r="AN110"/>
      <c r="AO110"/>
      <c r="AP110"/>
      <c r="AQ110"/>
      <c r="AR110"/>
      <c r="AS110"/>
      <c r="AT110">
        <f>IFERROR(INDEX(04_Area_Stats!$E$5:$E$7,MATCH(N110,04_Area_Stats!$A$5:$A$7,0)),"")</f>
      </c>
      <c r="AU110">
        <f>IFERROR(ROUND(W110*AT110,0),"")</f>
      </c>
      <c r="AV110">
        <f>IFERROR(AU110*12/S110,"")</f>
      </c>
      <c r="AW110">
        <f>IFERROR(ROUND(100*(03_Assumptions!$B$18*MIN(AV110/03_Assumptions!$B$13,1)+03_Assumptions!$B$19*MIN(MAX(-AB110/0.25,0),1)+03_Assumptions!$B$20*IFERROR(INDEX(03_Assumptions!$B$28:$B$33,MATCH(AG110,03_Assumptions!$A$28:$A$33,0)),0.5)+03_Assumptions!$B$21*MIN(V110/180,1)+03_Assumptions!$B$22*(COUNTIF(AI110:AQ110,"Y")/9)),0),"")</f>
      </c>
      <c r="AX110"/>
      <c r="AY110"/>
      <c r="AZ110"/>
      <c r="BA110" t="inlineStr">
        <is>
          <t xml:space="preserve">https://images.habimg.com/imgh/22894-3912/obra-nueva-edificio-copo-obras-iniciadas-marbella_e0e36f58-ae3d-4c3d-965b-48bb59e266e5.jpg</t>
        </is>
      </c>
      <c r="BB110"/>
      <c r="BC110">
        <v>1</v>
      </c>
      <c r="BD110"/>
      <c r="BE110">
        <v>0</v>
      </c>
      <c r="BF110"/>
      <c r="BG110"/>
      <c r="BH110"/>
      <c r="BI110"/>
      <c r="BJ110"/>
      <c r="BK110"/>
      <c r="BL110" t="inlineStr">
        <is>
          <t xml:space="preserve">En ny lägenhet i San Pedro de Alcántara, Marbella med pågående konstruktion. Mycket begränsad information är tillgänglig från annonsen.</t>
        </is>
      </c>
      <c r="BM110"/>
      <c r="BN110"/>
    </row>
    <row r="111">
      <c r="A111" t="inlineStr">
        <is>
          <t xml:space="preserve">HTC-22285000000387</t>
        </is>
      </c>
      <c r="B111" t="inlineStr">
        <is>
          <t xml:space="preserve">Habitaclia</t>
        </is>
      </c>
      <c r="C111" t="inlineStr">
        <is>
          <t xml:space="preserve">22285000000387</t>
        </is>
      </c>
      <c r="D111" t="inlineStr">
        <is>
          <t xml:space="preserve">https://www.habitaclia.com/comprar-piso-en_venta_en_avenida_ricardo_soriano_111_ricardo_soriano_111_la_merced-marbella-i22285000000387.htm</t>
        </is>
      </c>
      <c r="E111" t="inlineStr">
        <is>
          <t xml:space="preserve">2026-08-29</t>
        </is>
      </c>
      <c r="F111" t="inlineStr">
        <is>
          <t xml:space="preserve">2026-08-31</t>
        </is>
      </c>
      <c r="G111" t="inlineStr">
        <is>
          <t xml:space="preserve">New</t>
        </is>
      </c>
      <c r="H111" t="inlineStr">
        <is>
          <t xml:space="preserve">Piso en Avenida ricardo soriano 111. Piso en venta en avenida ricardo soriano 111, marbella</t>
        </is>
      </c>
      <c r="I111" t="inlineStr">
        <is>
          <t xml:space="preserve">Sale</t>
        </is>
      </c>
      <c r="J111" t="inlineStr">
        <is>
          <t xml:space="preserve">Apartment</t>
        </is>
      </c>
      <c r="K111" t="inlineStr">
        <is>
          <t xml:space="preserve">ES</t>
        </is>
      </c>
      <c r="L111"/>
      <c r="M111" t="inlineStr">
        <is>
          <t xml:space="preserve">Marbella</t>
        </is>
      </c>
      <c r="N111" t="inlineStr">
        <is>
          <t xml:space="preserve">Marbella</t>
        </is>
      </c>
      <c r="O111" t="inlineStr">
        <is>
          <t xml:space="preserve">La Merced</t>
        </is>
      </c>
      <c r="P111"/>
      <c r="Q111"/>
      <c r="R111"/>
      <c r="S111">
        <v>350000</v>
      </c>
      <c r="T111"/>
      <c r="U111">
        <f>IFERROR((S111-T111)/T111,"")</f>
      </c>
      <c r="V111">
        <v>3</v>
      </c>
      <c r="W111" t="inlineStr">
        <is>
          <t xml:space="preserve">58.00</t>
        </is>
      </c>
      <c r="X111"/>
      <c r="Y111"/>
      <c r="Z111">
        <f>IFERROR(S111/W111,"")</f>
      </c>
      <c r="AA111">
        <f>IFERROR(INDEX(04_Area_Stats!$C$5:$C$7,MATCH(N111,04_Area_Stats!$A$5:$A$7,0)),"")</f>
      </c>
      <c r="AB111">
        <f>IFERROR((Z111-AA111)/AA111,"")</f>
      </c>
      <c r="AC111"/>
      <c r="AD111">
        <v>1</v>
      </c>
      <c r="AE111"/>
      <c r="AF111"/>
      <c r="AG111"/>
      <c r="AH111"/>
      <c r="AI111"/>
      <c r="AJ111"/>
      <c r="AK111"/>
      <c r="AL111"/>
      <c r="AM111"/>
      <c r="AN111"/>
      <c r="AO111"/>
      <c r="AP111"/>
      <c r="AQ111"/>
      <c r="AR111"/>
      <c r="AS111"/>
      <c r="AT111">
        <f>IFERROR(INDEX(04_Area_Stats!$E$5:$E$7,MATCH(N111,04_Area_Stats!$A$5:$A$7,0)),"")</f>
      </c>
      <c r="AU111">
        <f>IFERROR(ROUND(W111*AT111,0),"")</f>
      </c>
      <c r="AV111">
        <f>IFERROR(AU111*12/S111,"")</f>
      </c>
      <c r="AW111">
        <f>IFERROR(ROUND(100*(03_Assumptions!$B$18*MIN(AV111/03_Assumptions!$B$13,1)+03_Assumptions!$B$19*MIN(MAX(-AB111/0.25,0),1)+03_Assumptions!$B$20*IFERROR(INDEX(03_Assumptions!$B$28:$B$33,MATCH(AG111,03_Assumptions!$A$28:$A$33,0)),0.5)+03_Assumptions!$B$21*MIN(V111/180,1)+03_Assumptions!$B$22*(COUNTIF(AI111:AQ111,"Y")/9)),0),"")</f>
      </c>
      <c r="AX111"/>
      <c r="AY111"/>
      <c r="AZ111"/>
      <c r="BA111" t="inlineStr">
        <is>
          <t xml:space="preserve">https://images.habimg.com/imgh/22285-387/piso-en-venta-en-avenida-ricardo-soriano-111-marbella-marbella_e01f42e8-796a-40fd-8a01-7cf737896bbd.jpg</t>
        </is>
      </c>
      <c r="BB111"/>
      <c r="BC111">
        <v>1</v>
      </c>
      <c r="BD111"/>
      <c r="BE111">
        <v>0</v>
      </c>
      <c r="BF111"/>
      <c r="BG111"/>
      <c r="BH111"/>
      <c r="BI111"/>
      <c r="BJ111"/>
      <c r="BK111"/>
      <c r="BL111" t="inlineStr">
        <is>
          <t xml:space="preserve">Minimal annonsinformation tillgänglig—endast placeringen är angiven (Marbella, La Merced-området). Ingen beskrivning av fastighetens detaljer, skick eller egenskaper finns.</t>
        </is>
      </c>
      <c r="BM111"/>
      <c r="BN111"/>
    </row>
    <row r="112">
      <c r="A112" t="inlineStr">
        <is>
          <t xml:space="preserve">HTC-58812000000144</t>
        </is>
      </c>
      <c r="B112" t="inlineStr">
        <is>
          <t xml:space="preserve">Habitaclia</t>
        </is>
      </c>
      <c r="C112" t="inlineStr">
        <is>
          <t xml:space="preserve">58812000000144</t>
        </is>
      </c>
      <c r="D112" t="inlineStr">
        <is>
          <t xml:space="preserve">https://www.habitaclia.com/comprar-apartamento-este_exclusivo_complejo_residencial_esta_compuesto_por_174_apart_casco_antiguo-marbella-i58812000000144.htm</t>
        </is>
      </c>
      <c r="E112" t="inlineStr">
        <is>
          <t xml:space="preserve">2026-08-29</t>
        </is>
      </c>
      <c r="F112" t="inlineStr">
        <is>
          <t xml:space="preserve">2026-08-31</t>
        </is>
      </c>
      <c r="G112" t="inlineStr">
        <is>
          <t xml:space="preserve">New</t>
        </is>
      </c>
      <c r="H112" t="inlineStr">
        <is>
          <t xml:space="preserve">Apartamento en Casco Antiguo. Este exclusivo complejo residencial está compuesto por 174 apart</t>
        </is>
      </c>
      <c r="I112" t="inlineStr">
        <is>
          <t xml:space="preserve">Sale</t>
        </is>
      </c>
      <c r="J112" t="inlineStr">
        <is>
          <t xml:space="preserve">Apartment</t>
        </is>
      </c>
      <c r="K112" t="inlineStr">
        <is>
          <t xml:space="preserve">ES</t>
        </is>
      </c>
      <c r="L112"/>
      <c r="M112" t="inlineStr">
        <is>
          <t xml:space="preserve">Marbella</t>
        </is>
      </c>
      <c r="N112" t="inlineStr">
        <is>
          <t xml:space="preserve">Marbella</t>
        </is>
      </c>
      <c r="O112" t="inlineStr">
        <is>
          <t xml:space="preserve">Casco Antiguo</t>
        </is>
      </c>
      <c r="P112"/>
      <c r="Q112"/>
      <c r="R112"/>
      <c r="S112">
        <v>450000</v>
      </c>
      <c r="T112"/>
      <c r="U112">
        <f>IFERROR((S112-T112)/T112,"")</f>
      </c>
      <c r="V112">
        <v>3</v>
      </c>
      <c r="W112" t="inlineStr">
        <is>
          <t xml:space="preserve">100.00</t>
        </is>
      </c>
      <c r="X112"/>
      <c r="Y112"/>
      <c r="Z112">
        <f>IFERROR(S112/W112,"")</f>
      </c>
      <c r="AA112">
        <f>IFERROR(INDEX(04_Area_Stats!$C$5:$C$7,MATCH(N112,04_Area_Stats!$A$5:$A$7,0)),"")</f>
      </c>
      <c r="AB112">
        <f>IFERROR((Z112-AA112)/AA112,"")</f>
      </c>
      <c r="AC112">
        <v>2</v>
      </c>
      <c r="AD112">
        <v>2</v>
      </c>
      <c r="AE112"/>
      <c r="AF112"/>
      <c r="AG112"/>
      <c r="AH112"/>
      <c r="AI112"/>
      <c r="AJ112"/>
      <c r="AK112"/>
      <c r="AL112"/>
      <c r="AM112"/>
      <c r="AN112"/>
      <c r="AO112"/>
      <c r="AP112"/>
      <c r="AQ112"/>
      <c r="AR112"/>
      <c r="AS112"/>
      <c r="AT112">
        <f>IFERROR(INDEX(04_Area_Stats!$E$5:$E$7,MATCH(N112,04_Area_Stats!$A$5:$A$7,0)),"")</f>
      </c>
      <c r="AU112">
        <f>IFERROR(ROUND(W112*AT112,0),"")</f>
      </c>
      <c r="AV112">
        <f>IFERROR(AU112*12/S112,"")</f>
      </c>
      <c r="AW112">
        <f>IFERROR(ROUND(100*(03_Assumptions!$B$18*MIN(AV112/03_Assumptions!$B$13,1)+03_Assumptions!$B$19*MIN(MAX(-AB112/0.25,0),1)+03_Assumptions!$B$20*IFERROR(INDEX(03_Assumptions!$B$28:$B$33,MATCH(AG112,03_Assumptions!$A$28:$A$33,0)),0.5)+03_Assumptions!$B$21*MIN(V112/180,1)+03_Assumptions!$B$22*(COUNTIF(AI112:AQ112,"Y")/9)),0),"")</f>
      </c>
      <c r="AX112"/>
      <c r="AY112"/>
      <c r="AZ112"/>
      <c r="BA112" t="inlineStr">
        <is>
          <t xml:space="preserve">https://images.habimg.com/imgh/58812-144/este-exclusivo-complejo-residencial-esta-compuesto-por-174-apart-marbella_868fcc56-6171-4b8a-9386-44c2393a5143.jpg</t>
        </is>
      </c>
      <c r="BB112"/>
      <c r="BC112">
        <v>1</v>
      </c>
      <c r="BD112"/>
      <c r="BE112">
        <v>0</v>
      </c>
      <c r="BF112"/>
      <c r="BG112"/>
      <c r="BH112"/>
      <c r="BI112"/>
      <c r="BJ112"/>
      <c r="BK112"/>
      <c r="BL112" t="inlineStr">
        <is>
          <t xml:space="preserve">Begränsad information finns tillgänglig utöver platsen; beskrivningen är ofullständig.</t>
        </is>
      </c>
      <c r="BM112"/>
      <c r="BN112"/>
    </row>
    <row r="113">
      <c r="A113" t="inlineStr">
        <is>
          <t xml:space="preserve">HTC-22158000001786</t>
        </is>
      </c>
      <c r="B113" t="inlineStr">
        <is>
          <t xml:space="preserve">Habitaclia</t>
        </is>
      </c>
      <c r="C113" t="inlineStr">
        <is>
          <t xml:space="preserve">22158000001786</t>
        </is>
      </c>
      <c r="D113" t="inlineStr">
        <is>
          <t xml:space="preserve">https://www.habitaclia.com/comprar-piso-en_venta_en_centro_la_fontanilla_2_dormitorios_camilo_jose_cela_12_playa_de_la_fontanilla-marbella-i22158000001786.htm</t>
        </is>
      </c>
      <c r="E113" t="inlineStr">
        <is>
          <t xml:space="preserve">2026-08-29</t>
        </is>
      </c>
      <c r="F113" t="inlineStr">
        <is>
          <t xml:space="preserve">2026-08-31</t>
        </is>
      </c>
      <c r="G113" t="inlineStr">
        <is>
          <t xml:space="preserve">New</t>
        </is>
      </c>
      <c r="H113" t="inlineStr">
        <is>
          <t xml:space="preserve">Piso en Camilo josé cela 12. Piso en venta en centro la fontanilla, 2 dormitorios.</t>
        </is>
      </c>
      <c r="I113" t="inlineStr">
        <is>
          <t xml:space="preserve">Sale</t>
        </is>
      </c>
      <c r="J113" t="inlineStr">
        <is>
          <t xml:space="preserve">Apartment</t>
        </is>
      </c>
      <c r="K113" t="inlineStr">
        <is>
          <t xml:space="preserve">ES</t>
        </is>
      </c>
      <c r="L113"/>
      <c r="M113" t="inlineStr">
        <is>
          <t xml:space="preserve">Marbella</t>
        </is>
      </c>
      <c r="N113" t="inlineStr">
        <is>
          <t xml:space="preserve">Marbella</t>
        </is>
      </c>
      <c r="O113" t="inlineStr">
        <is>
          <t xml:space="preserve">Playa de la Fontanilla</t>
        </is>
      </c>
      <c r="P113"/>
      <c r="Q113"/>
      <c r="R113"/>
      <c r="S113">
        <v>670000</v>
      </c>
      <c r="T113"/>
      <c r="U113">
        <f>IFERROR((S113-T113)/T113,"")</f>
      </c>
      <c r="V113">
        <v>3</v>
      </c>
      <c r="W113" t="inlineStr">
        <is>
          <t xml:space="preserve">113.00</t>
        </is>
      </c>
      <c r="X113"/>
      <c r="Y113"/>
      <c r="Z113">
        <f>IFERROR(S113/W113,"")</f>
      </c>
      <c r="AA113">
        <f>IFERROR(INDEX(04_Area_Stats!$C$5:$C$7,MATCH(N113,04_Area_Stats!$A$5:$A$7,0)),"")</f>
      </c>
      <c r="AB113">
        <f>IFERROR((Z113-AA113)/AA113,"")</f>
      </c>
      <c r="AC113">
        <v>2</v>
      </c>
      <c r="AD113">
        <v>2</v>
      </c>
      <c r="AE113"/>
      <c r="AF113"/>
      <c r="AG113"/>
      <c r="AH113"/>
      <c r="AI113"/>
      <c r="AJ113"/>
      <c r="AK113"/>
      <c r="AL113"/>
      <c r="AM113"/>
      <c r="AN113"/>
      <c r="AO113"/>
      <c r="AP113"/>
      <c r="AQ113"/>
      <c r="AR113"/>
      <c r="AS113"/>
      <c r="AT113">
        <f>IFERROR(INDEX(04_Area_Stats!$E$5:$E$7,MATCH(N113,04_Area_Stats!$A$5:$A$7,0)),"")</f>
      </c>
      <c r="AU113">
        <f>IFERROR(ROUND(W113*AT113,0),"")</f>
      </c>
      <c r="AV113">
        <f>IFERROR(AU113*12/S113,"")</f>
      </c>
      <c r="AW113">
        <f>IFERROR(ROUND(100*(03_Assumptions!$B$18*MIN(AV113/03_Assumptions!$B$13,1)+03_Assumptions!$B$19*MIN(MAX(-AB113/0.25,0),1)+03_Assumptions!$B$20*IFERROR(INDEX(03_Assumptions!$B$28:$B$33,MATCH(AG113,03_Assumptions!$A$28:$A$33,0)),0.5)+03_Assumptions!$B$21*MIN(V113/180,1)+03_Assumptions!$B$22*(COUNTIF(AI113:AQ113,"Y")/9)),0),"")</f>
      </c>
      <c r="AX113"/>
      <c r="AY113"/>
      <c r="AZ113"/>
      <c r="BA113" t="inlineStr">
        <is>
          <t xml:space="preserve">https://images.habimg.com/imgh/22158-1786/piso-en-venta-en-centro-la-fontanilla-2-dormitorios-marbella_dcd022ff-e76e-431d-a16b-bb30acd48beb.jpg</t>
        </is>
      </c>
      <c r="BB113"/>
      <c r="BC113">
        <v>1</v>
      </c>
      <c r="BD113"/>
      <c r="BE113">
        <v>0</v>
      </c>
      <c r="BF113"/>
      <c r="BG113"/>
      <c r="BH113"/>
      <c r="BI113"/>
      <c r="BJ113"/>
      <c r="BK113"/>
      <c r="BL113" t="inlineStr">
        <is>
          <t xml:space="preserve">En 2-rums lägenhet i centrala Playa de la Fontanilla, Marbella. Mycket begränsad information är tillgänglig från annonsen.</t>
        </is>
      </c>
      <c r="BM113"/>
      <c r="BN113"/>
    </row>
    <row r="114">
      <c r="A114" t="inlineStr">
        <is>
          <t xml:space="preserve">HTC-23979000001274</t>
        </is>
      </c>
      <c r="B114" t="inlineStr">
        <is>
          <t xml:space="preserve">Habitaclia</t>
        </is>
      </c>
      <c r="C114" t="inlineStr">
        <is>
          <t xml:space="preserve">23979000001274</t>
        </is>
      </c>
      <c r="D114" t="inlineStr">
        <is>
          <t xml:space="preserve">https://www.habitaclia.com/comprar-piso-apartamento_con_vistas_al_mar_y_excelente_ubicacion_en_nueva_and_rodeo_alto_guadaiza_la_campana-marbella-i23979000001274.htm</t>
        </is>
      </c>
      <c r="E114" t="inlineStr">
        <is>
          <t xml:space="preserve">2026-08-29</t>
        </is>
      </c>
      <c r="F114" t="inlineStr">
        <is>
          <t xml:space="preserve">2026-08-31</t>
        </is>
      </c>
      <c r="G114" t="inlineStr">
        <is>
          <t xml:space="preserve">New</t>
        </is>
      </c>
      <c r="H114" t="inlineStr">
        <is>
          <t xml:space="preserve">Piso en Rodeo Alto - Guadaiza - La Campana. Apartamento con vistas al mar y excelente ubicación en nueva and</t>
        </is>
      </c>
      <c r="I114" t="inlineStr">
        <is>
          <t xml:space="preserve">Sale</t>
        </is>
      </c>
      <c r="J114" t="inlineStr">
        <is>
          <t xml:space="preserve">Apartment</t>
        </is>
      </c>
      <c r="K114" t="inlineStr">
        <is>
          <t xml:space="preserve">ES</t>
        </is>
      </c>
      <c r="L114"/>
      <c r="M114" t="inlineStr">
        <is>
          <t xml:space="preserve">Marbella</t>
        </is>
      </c>
      <c r="N114" t="inlineStr">
        <is>
          <t xml:space="preserve">Marbella</t>
        </is>
      </c>
      <c r="O114" t="inlineStr">
        <is>
          <t xml:space="preserve">Rodeo Alto - Guadaiza - La Campana</t>
        </is>
      </c>
      <c r="P114"/>
      <c r="Q114"/>
      <c r="R114"/>
      <c r="S114">
        <v>479000</v>
      </c>
      <c r="T114"/>
      <c r="U114">
        <f>IFERROR((S114-T114)/T114,"")</f>
      </c>
      <c r="V114">
        <v>3</v>
      </c>
      <c r="W114" t="inlineStr">
        <is>
          <t xml:space="preserve">107.00</t>
        </is>
      </c>
      <c r="X114"/>
      <c r="Y114"/>
      <c r="Z114">
        <f>IFERROR(S114/W114,"")</f>
      </c>
      <c r="AA114">
        <f>IFERROR(INDEX(04_Area_Stats!$C$5:$C$7,MATCH(N114,04_Area_Stats!$A$5:$A$7,0)),"")</f>
      </c>
      <c r="AB114">
        <f>IFERROR((Z114-AA114)/AA114,"")</f>
      </c>
      <c r="AC114">
        <v>3</v>
      </c>
      <c r="AD114">
        <v>2</v>
      </c>
      <c r="AE114"/>
      <c r="AF114"/>
      <c r="AG114"/>
      <c r="AH114"/>
      <c r="AI114"/>
      <c r="AJ114"/>
      <c r="AK114"/>
      <c r="AL114"/>
      <c r="AM114"/>
      <c r="AN114"/>
      <c r="AO114"/>
      <c r="AP114"/>
      <c r="AQ114"/>
      <c r="AR114"/>
      <c r="AS114"/>
      <c r="AT114">
        <f>IFERROR(INDEX(04_Area_Stats!$E$5:$E$7,MATCH(N114,04_Area_Stats!$A$5:$A$7,0)),"")</f>
      </c>
      <c r="AU114">
        <f>IFERROR(ROUND(W114*AT114,0),"")</f>
      </c>
      <c r="AV114">
        <f>IFERROR(AU114*12/S114,"")</f>
      </c>
      <c r="AW114">
        <f>IFERROR(ROUND(100*(03_Assumptions!$B$18*MIN(AV114/03_Assumptions!$B$13,1)+03_Assumptions!$B$19*MIN(MAX(-AB114/0.25,0),1)+03_Assumptions!$B$20*IFERROR(INDEX(03_Assumptions!$B$28:$B$33,MATCH(AG114,03_Assumptions!$A$28:$A$33,0)),0.5)+03_Assumptions!$B$21*MIN(V114/180,1)+03_Assumptions!$B$22*(COUNTIF(AI114:AQ114,"Y")/9)),0),"")</f>
      </c>
      <c r="AX114"/>
      <c r="AY114"/>
      <c r="AZ114"/>
      <c r="BA114" t="inlineStr">
        <is>
          <t xml:space="preserve">https://images.habimg.com/imgh/23979-1274/apartamento-con-vistas-al-mar-y-excelente-ubicacion-en-nueva-and-marbella_3011cffc-e260-47bf-bec2-a87f856ad0b8.jpg</t>
        </is>
      </c>
      <c r="BB114"/>
      <c r="BC114">
        <v>1</v>
      </c>
      <c r="BD114"/>
      <c r="BE114">
        <v>0</v>
      </c>
      <c r="BF114"/>
      <c r="BG114"/>
      <c r="BH114"/>
      <c r="BI114"/>
      <c r="BJ114"/>
      <c r="BK114"/>
      <c r="BL114" t="inlineStr">
        <is>
          <t xml:space="preserve">Lägenhet till salu i Marbella, område Rodeo Alto. För lite information i beskrivningen för att fastställa fastighetens detaljer eller skick.</t>
        </is>
      </c>
      <c r="BM114"/>
      <c r="BN114"/>
    </row>
    <row r="115">
      <c r="A115" t="inlineStr">
        <is>
          <t xml:space="preserve">HTC-23526000001299</t>
        </is>
      </c>
      <c r="B115" t="inlineStr">
        <is>
          <t xml:space="preserve">Habitaclia</t>
        </is>
      </c>
      <c r="C115" t="inlineStr">
        <is>
          <t xml:space="preserve">23526000001299</t>
        </is>
      </c>
      <c r="D115" t="inlineStr">
        <is>
          <t xml:space="preserve">https://www.habitaclia.com/comprar-atico-con_solarium_zew_elviria_west_vive_en_armonia_entre_dise_elviria-marbella-i23526000001299.htm</t>
        </is>
      </c>
      <c r="E115" t="inlineStr">
        <is>
          <t xml:space="preserve">2026-08-29</t>
        </is>
      </c>
      <c r="F115" t="inlineStr">
        <is>
          <t xml:space="preserve">2026-08-31</t>
        </is>
      </c>
      <c r="G115" t="inlineStr">
        <is>
          <t xml:space="preserve">New</t>
        </is>
      </c>
      <c r="H115" t="inlineStr">
        <is>
          <t xml:space="preserve">Ático en Elviria. Ático con solarium zew elviria west vive en armonía entre dise</t>
        </is>
      </c>
      <c r="I115" t="inlineStr">
        <is>
          <t xml:space="preserve">Sale</t>
        </is>
      </c>
      <c r="J115" t="inlineStr">
        <is>
          <t xml:space="preserve">Attic</t>
        </is>
      </c>
      <c r="K115" t="inlineStr">
        <is>
          <t xml:space="preserve">ES</t>
        </is>
      </c>
      <c r="L115"/>
      <c r="M115" t="inlineStr">
        <is>
          <t xml:space="preserve">Marbella</t>
        </is>
      </c>
      <c r="N115" t="inlineStr">
        <is>
          <t xml:space="preserve">Marbella</t>
        </is>
      </c>
      <c r="O115" t="inlineStr">
        <is>
          <t xml:space="preserve">Elviria</t>
        </is>
      </c>
      <c r="P115"/>
      <c r="Q115"/>
      <c r="R115"/>
      <c r="S115">
        <v>1200000</v>
      </c>
      <c r="T115"/>
      <c r="U115">
        <f>IFERROR((S115-T115)/T115,"")</f>
      </c>
      <c r="V115">
        <v>3</v>
      </c>
      <c r="W115" t="inlineStr">
        <is>
          <t xml:space="preserve">267.00</t>
        </is>
      </c>
      <c r="X115"/>
      <c r="Y115"/>
      <c r="Z115">
        <f>IFERROR(S115/W115,"")</f>
      </c>
      <c r="AA115">
        <f>IFERROR(INDEX(04_Area_Stats!$C$5:$C$7,MATCH(N115,04_Area_Stats!$A$5:$A$7,0)),"")</f>
      </c>
      <c r="AB115">
        <f>IFERROR((Z115-AA115)/AA115,"")</f>
      </c>
      <c r="AC115">
        <v>2</v>
      </c>
      <c r="AD115">
        <v>2</v>
      </c>
      <c r="AE115"/>
      <c r="AF115"/>
      <c r="AG115"/>
      <c r="AH115"/>
      <c r="AI115"/>
      <c r="AJ115"/>
      <c r="AK115"/>
      <c r="AL115"/>
      <c r="AM115"/>
      <c r="AN115"/>
      <c r="AO115"/>
      <c r="AP115"/>
      <c r="AQ115"/>
      <c r="AR115"/>
      <c r="AS115"/>
      <c r="AT115">
        <f>IFERROR(INDEX(04_Area_Stats!$E$5:$E$7,MATCH(N115,04_Area_Stats!$A$5:$A$7,0)),"")</f>
      </c>
      <c r="AU115">
        <f>IFERROR(ROUND(W115*AT115,0),"")</f>
      </c>
      <c r="AV115">
        <f>IFERROR(AU115*12/S115,"")</f>
      </c>
      <c r="AW115">
        <f>IFERROR(ROUND(100*(03_Assumptions!$B$18*MIN(AV115/03_Assumptions!$B$13,1)+03_Assumptions!$B$19*MIN(MAX(-AB115/0.25,0),1)+03_Assumptions!$B$20*IFERROR(INDEX(03_Assumptions!$B$28:$B$33,MATCH(AG115,03_Assumptions!$A$28:$A$33,0)),0.5)+03_Assumptions!$B$21*MIN(V115/180,1)+03_Assumptions!$B$22*(COUNTIF(AI115:AQ115,"Y")/9)),0),"")</f>
      </c>
      <c r="AX115"/>
      <c r="AY115"/>
      <c r="AZ115"/>
      <c r="BA115" t="inlineStr">
        <is>
          <t xml:space="preserve">https://images.habimg.com/imgh/23526-1299/atico-con-solarium-zew-elviria-west-vive-en-armonia-entre-dise-marbella_cb267b7e-1f48-4989-9b5a-b0fb61aa9ae0.jpg</t>
        </is>
      </c>
      <c r="BB115"/>
      <c r="BC115">
        <v>1</v>
      </c>
      <c r="BD115"/>
      <c r="BE115">
        <v>0</v>
      </c>
      <c r="BF115"/>
      <c r="BG115"/>
      <c r="BH115"/>
      <c r="BI115"/>
      <c r="BJ115"/>
      <c r="BK115"/>
      <c r="BL115" t="inlineStr">
        <is>
          <t xml:space="preserve">En attikvåning i Elviria, Marbella erbjuds till försäljning. Mycket lite information är tillgänglig från endast platsangivelsen.</t>
        </is>
      </c>
      <c r="BM115"/>
      <c r="BN115"/>
    </row>
    <row r="116">
      <c r="A116" t="inlineStr">
        <is>
          <t xml:space="preserve">HTC-26701000000545</t>
        </is>
      </c>
      <c r="B116" t="inlineStr">
        <is>
          <t xml:space="preserve">Habitaclia</t>
        </is>
      </c>
      <c r="C116" t="inlineStr">
        <is>
          <t xml:space="preserve">26701000000545</t>
        </is>
      </c>
      <c r="D116" t="inlineStr">
        <is>
          <t xml:space="preserve">https://www.habitaclia.com/comprar-apartamento-aries_111_los_naranjos-marbella-i26701000000545.htm</t>
        </is>
      </c>
      <c r="E116" t="inlineStr">
        <is>
          <t xml:space="preserve">2026-08-29</t>
        </is>
      </c>
      <c r="F116" t="inlineStr">
        <is>
          <t xml:space="preserve">2026-08-31</t>
        </is>
      </c>
      <c r="G116" t="inlineStr">
        <is>
          <t xml:space="preserve">New</t>
        </is>
      </c>
      <c r="H116" t="inlineStr">
        <is>
          <t xml:space="preserve">Apartamento en Calle aries 111</t>
        </is>
      </c>
      <c r="I116" t="inlineStr">
        <is>
          <t xml:space="preserve">Sale</t>
        </is>
      </c>
      <c r="J116" t="inlineStr">
        <is>
          <t xml:space="preserve">Apartment</t>
        </is>
      </c>
      <c r="K116" t="inlineStr">
        <is>
          <t xml:space="preserve">ES</t>
        </is>
      </c>
      <c r="L116"/>
      <c r="M116" t="inlineStr">
        <is>
          <t xml:space="preserve">Marbella</t>
        </is>
      </c>
      <c r="N116" t="inlineStr">
        <is>
          <t xml:space="preserve">Marbella</t>
        </is>
      </c>
      <c r="O116" t="inlineStr">
        <is>
          <t xml:space="preserve">Los Naranjos</t>
        </is>
      </c>
      <c r="P116"/>
      <c r="Q116"/>
      <c r="R116"/>
      <c r="S116">
        <v>390000</v>
      </c>
      <c r="T116"/>
      <c r="U116">
        <f>IFERROR((S116-T116)/T116,"")</f>
      </c>
      <c r="V116">
        <v>3</v>
      </c>
      <c r="W116" t="inlineStr">
        <is>
          <t xml:space="preserve">85.00</t>
        </is>
      </c>
      <c r="X116"/>
      <c r="Y116"/>
      <c r="Z116">
        <f>IFERROR(S116/W116,"")</f>
      </c>
      <c r="AA116">
        <f>IFERROR(INDEX(04_Area_Stats!$C$5:$C$7,MATCH(N116,04_Area_Stats!$A$5:$A$7,0)),"")</f>
      </c>
      <c r="AB116">
        <f>IFERROR((Z116-AA116)/AA116,"")</f>
      </c>
      <c r="AC116">
        <v>2</v>
      </c>
      <c r="AD116">
        <v>2</v>
      </c>
      <c r="AE116"/>
      <c r="AF116"/>
      <c r="AG116"/>
      <c r="AH116"/>
      <c r="AI116"/>
      <c r="AJ116"/>
      <c r="AK116"/>
      <c r="AL116"/>
      <c r="AM116"/>
      <c r="AN116"/>
      <c r="AO116"/>
      <c r="AP116"/>
      <c r="AQ116"/>
      <c r="AR116"/>
      <c r="AS116"/>
      <c r="AT116">
        <f>IFERROR(INDEX(04_Area_Stats!$E$5:$E$7,MATCH(N116,04_Area_Stats!$A$5:$A$7,0)),"")</f>
      </c>
      <c r="AU116">
        <f>IFERROR(ROUND(W116*AT116,0),"")</f>
      </c>
      <c r="AV116">
        <f>IFERROR(AU116*12/S116,"")</f>
      </c>
      <c r="AW116">
        <f>IFERROR(ROUND(100*(03_Assumptions!$B$18*MIN(AV116/03_Assumptions!$B$13,1)+03_Assumptions!$B$19*MIN(MAX(-AB116/0.25,0),1)+03_Assumptions!$B$20*IFERROR(INDEX(03_Assumptions!$B$28:$B$33,MATCH(AG116,03_Assumptions!$A$28:$A$33,0)),0.5)+03_Assumptions!$B$21*MIN(V116/180,1)+03_Assumptions!$B$22*(COUNTIF(AI116:AQ116,"Y")/9)),0),"")</f>
      </c>
      <c r="AX116"/>
      <c r="AY116"/>
      <c r="AZ116"/>
      <c r="BA116" t="inlineStr">
        <is>
          <t xml:space="preserve">https://images.habimg.com/imgh/26701-545/calle-aries-111-apartamento-marbella_9ed716ca-7247-483d-8c9e-0978dcd9a11c.jpg</t>
        </is>
      </c>
      <c r="BB116"/>
      <c r="BC116">
        <v>1</v>
      </c>
      <c r="BD116"/>
      <c r="BE116">
        <v>0</v>
      </c>
      <c r="BF116"/>
      <c r="BG116"/>
      <c r="BH116"/>
      <c r="BI116"/>
      <c r="BJ116"/>
      <c r="BK116"/>
      <c r="BL116" t="inlineStr">
        <is>
          <t xml:space="preserve">Lägenhet i Los Naranjos, Marbella. Mycket lite information är tillgänglig utöver platsen.</t>
        </is>
      </c>
      <c r="BM116"/>
      <c r="BN116"/>
    </row>
    <row r="117">
      <c r="A117" t="inlineStr">
        <is>
          <t xml:space="preserve">HTC-23972000001889</t>
        </is>
      </c>
      <c r="B117" t="inlineStr">
        <is>
          <t xml:space="preserve">Habitaclia</t>
        </is>
      </c>
      <c r="C117" t="inlineStr">
        <is>
          <t xml:space="preserve">23972000001889</t>
        </is>
      </c>
      <c r="D117" t="inlineStr">
        <is>
          <t xml:space="preserve">https://www.habitaclia.com/comprar-planta_baja-apartamento_en_bahia_de_bahia_de_marbella-marbella-i23972000001889.htm</t>
        </is>
      </c>
      <c r="E117" t="inlineStr">
        <is>
          <t xml:space="preserve">2026-08-29</t>
        </is>
      </c>
      <c r="F117" t="inlineStr">
        <is>
          <t xml:space="preserve">2026-08-31</t>
        </is>
      </c>
      <c r="G117" t="inlineStr">
        <is>
          <t xml:space="preserve">New</t>
        </is>
      </c>
      <c r="H117" t="inlineStr">
        <is>
          <t xml:space="preserve">Planta baja Alameda de levante. Apartamento en bahia de marbella</t>
        </is>
      </c>
      <c r="I117" t="inlineStr">
        <is>
          <t xml:space="preserve">Sale</t>
        </is>
      </c>
      <c r="J117" t="inlineStr">
        <is>
          <t xml:space="preserve">Apartment</t>
        </is>
      </c>
      <c r="K117" t="inlineStr">
        <is>
          <t xml:space="preserve">ES</t>
        </is>
      </c>
      <c r="L117"/>
      <c r="M117" t="inlineStr">
        <is>
          <t xml:space="preserve">Marbella</t>
        </is>
      </c>
      <c r="N117" t="inlineStr">
        <is>
          <t xml:space="preserve">Marbella</t>
        </is>
      </c>
      <c r="O117" t="inlineStr">
        <is>
          <t xml:space="preserve">Bahía de Marbella</t>
        </is>
      </c>
      <c r="P117"/>
      <c r="Q117"/>
      <c r="R117"/>
      <c r="S117">
        <v>646000</v>
      </c>
      <c r="T117"/>
      <c r="U117">
        <f>IFERROR((S117-T117)/T117,"")</f>
      </c>
      <c r="V117">
        <v>3</v>
      </c>
      <c r="W117" t="inlineStr">
        <is>
          <t xml:space="preserve">148.00</t>
        </is>
      </c>
      <c r="X117"/>
      <c r="Y117"/>
      <c r="Z117">
        <f>IFERROR(S117/W117,"")</f>
      </c>
      <c r="AA117">
        <f>IFERROR(INDEX(04_Area_Stats!$C$5:$C$7,MATCH(N117,04_Area_Stats!$A$5:$A$7,0)),"")</f>
      </c>
      <c r="AB117">
        <f>IFERROR((Z117-AA117)/AA117,"")</f>
      </c>
      <c r="AC117">
        <v>2</v>
      </c>
      <c r="AD117">
        <v>2</v>
      </c>
      <c r="AE117" t="inlineStr">
        <is>
          <t xml:space="preserve">0</t>
        </is>
      </c>
      <c r="AF117"/>
      <c r="AG117"/>
      <c r="AH117"/>
      <c r="AI117"/>
      <c r="AJ117"/>
      <c r="AK117"/>
      <c r="AL117"/>
      <c r="AM117"/>
      <c r="AN117"/>
      <c r="AO117"/>
      <c r="AP117"/>
      <c r="AQ117"/>
      <c r="AR117"/>
      <c r="AS117"/>
      <c r="AT117">
        <f>IFERROR(INDEX(04_Area_Stats!$E$5:$E$7,MATCH(N117,04_Area_Stats!$A$5:$A$7,0)),"")</f>
      </c>
      <c r="AU117">
        <f>IFERROR(ROUND(W117*AT117,0),"")</f>
      </c>
      <c r="AV117">
        <f>IFERROR(AU117*12/S117,"")</f>
      </c>
      <c r="AW117">
        <f>IFERROR(ROUND(100*(03_Assumptions!$B$18*MIN(AV117/03_Assumptions!$B$13,1)+03_Assumptions!$B$19*MIN(MAX(-AB117/0.25,0),1)+03_Assumptions!$B$20*IFERROR(INDEX(03_Assumptions!$B$28:$B$33,MATCH(AG117,03_Assumptions!$A$28:$A$33,0)),0.5)+03_Assumptions!$B$21*MIN(V117/180,1)+03_Assumptions!$B$22*(COUNTIF(AI117:AQ117,"Y")/9)),0),"")</f>
      </c>
      <c r="AX117"/>
      <c r="AY117"/>
      <c r="AZ117"/>
      <c r="BA117" t="inlineStr">
        <is>
          <t xml:space="preserve">https://images.habimg.com/imgh/23972-1889/apartamento-en-bahia-de-marbella-marbella_988884e6-8641-424e-9d30-97bb3df790e2.jpg</t>
        </is>
      </c>
      <c r="BB117"/>
      <c r="BC117">
        <v>1</v>
      </c>
      <c r="BD117"/>
      <c r="BE117">
        <v>0</v>
      </c>
      <c r="BF117"/>
      <c r="BG117"/>
      <c r="BH117"/>
      <c r="BI117"/>
      <c r="BJ117"/>
      <c r="BK117"/>
      <c r="BL117" t="inlineStr">
        <is>
          <t xml:space="preserve">Bottenvåningslägenheten i Bahía de Marbella, Marbella. Mycket lite information finns tillgänglig från annonsbeskrivningen.</t>
        </is>
      </c>
      <c r="BM117"/>
      <c r="BN117"/>
    </row>
    <row r="118">
      <c r="A118" t="inlineStr">
        <is>
          <t xml:space="preserve">HTC-24716000006011</t>
        </is>
      </c>
      <c r="B118" t="inlineStr">
        <is>
          <t xml:space="preserve">Habitaclia</t>
        </is>
      </c>
      <c r="C118" t="inlineStr">
        <is>
          <t xml:space="preserve">24716000006011</t>
        </is>
      </c>
      <c r="D118" t="inlineStr">
        <is>
          <t xml:space="preserve">https://www.habitaclia.com/comprar-atico-apartamento_duplex_casco_antiguo_de_casco_antiguo-marbella-i24716000006011.htm</t>
        </is>
      </c>
      <c r="E118" t="inlineStr">
        <is>
          <t xml:space="preserve">2026-08-29</t>
        </is>
      </c>
      <c r="F118" t="inlineStr">
        <is>
          <t xml:space="preserve">2026-08-31</t>
        </is>
      </c>
      <c r="G118" t="inlineStr">
        <is>
          <t xml:space="preserve">New</t>
        </is>
      </c>
      <c r="H118" t="inlineStr">
        <is>
          <t xml:space="preserve">Ático Calle san francisco #planta 1 #planta 1 #planta. Apartamento dúplex casco antiguo de marbella</t>
        </is>
      </c>
      <c r="I118" t="inlineStr">
        <is>
          <t xml:space="preserve">Sale</t>
        </is>
      </c>
      <c r="J118" t="inlineStr">
        <is>
          <t xml:space="preserve">Attic</t>
        </is>
      </c>
      <c r="K118" t="inlineStr">
        <is>
          <t xml:space="preserve">ES</t>
        </is>
      </c>
      <c r="L118"/>
      <c r="M118" t="inlineStr">
        <is>
          <t xml:space="preserve">Marbella</t>
        </is>
      </c>
      <c r="N118" t="inlineStr">
        <is>
          <t xml:space="preserve">Marbella</t>
        </is>
      </c>
      <c r="O118" t="inlineStr">
        <is>
          <t xml:space="preserve">Casco Antiguo</t>
        </is>
      </c>
      <c r="P118"/>
      <c r="Q118"/>
      <c r="R118"/>
      <c r="S118">
        <v>398000</v>
      </c>
      <c r="T118"/>
      <c r="U118">
        <f>IFERROR((S118-T118)/T118,"")</f>
      </c>
      <c r="V118">
        <v>3</v>
      </c>
      <c r="W118" t="inlineStr">
        <is>
          <t xml:space="preserve">52.00</t>
        </is>
      </c>
      <c r="X118"/>
      <c r="Y118"/>
      <c r="Z118">
        <f>IFERROR(S118/W118,"")</f>
      </c>
      <c r="AA118">
        <f>IFERROR(INDEX(04_Area_Stats!$C$5:$C$7,MATCH(N118,04_Area_Stats!$A$5:$A$7,0)),"")</f>
      </c>
      <c r="AB118">
        <f>IFERROR((Z118-AA118)/AA118,"")</f>
      </c>
      <c r="AC118"/>
      <c r="AD118">
        <v>1</v>
      </c>
      <c r="AE118" t="inlineStr">
        <is>
          <t xml:space="preserve">1</t>
        </is>
      </c>
      <c r="AF118"/>
      <c r="AG118"/>
      <c r="AH118"/>
      <c r="AI118"/>
      <c r="AJ118"/>
      <c r="AK118"/>
      <c r="AL118"/>
      <c r="AM118"/>
      <c r="AN118"/>
      <c r="AO118"/>
      <c r="AP118"/>
      <c r="AQ118"/>
      <c r="AR118"/>
      <c r="AS118"/>
      <c r="AT118">
        <f>IFERROR(INDEX(04_Area_Stats!$E$5:$E$7,MATCH(N118,04_Area_Stats!$A$5:$A$7,0)),"")</f>
      </c>
      <c r="AU118">
        <f>IFERROR(ROUND(W118*AT118,0),"")</f>
      </c>
      <c r="AV118">
        <f>IFERROR(AU118*12/S118,"")</f>
      </c>
      <c r="AW118">
        <f>IFERROR(ROUND(100*(03_Assumptions!$B$18*MIN(AV118/03_Assumptions!$B$13,1)+03_Assumptions!$B$19*MIN(MAX(-AB118/0.25,0),1)+03_Assumptions!$B$20*IFERROR(INDEX(03_Assumptions!$B$28:$B$33,MATCH(AG118,03_Assumptions!$A$28:$A$33,0)),0.5)+03_Assumptions!$B$21*MIN(V118/180,1)+03_Assumptions!$B$22*(COUNTIF(AI118:AQ118,"Y")/9)),0),"")</f>
      </c>
      <c r="AX118"/>
      <c r="AY118"/>
      <c r="AZ118"/>
      <c r="BA118" t="inlineStr">
        <is>
          <t xml:space="preserve">https://images.habimg.com/imgh/24716-6011/apartamento-duplex-casco-antiguo-de-marbella-marbella_764c9d67-3ab4-436d-a910-4c047f82dc61.jpg</t>
        </is>
      </c>
      <c r="BB118"/>
      <c r="BC118">
        <v>1</v>
      </c>
      <c r="BD118"/>
      <c r="BE118">
        <v>0</v>
      </c>
      <c r="BF118"/>
      <c r="BG118"/>
      <c r="BH118"/>
      <c r="BI118"/>
      <c r="BJ118"/>
      <c r="BK118"/>
      <c r="BL118" t="inlineStr">
        <is>
          <t xml:space="preserve">En duplex-vindsvåning i Marbellas gamla stad (Casco Antiguo) annonseras, men annonsen ger nästan ingen information om storlek, skick, bekvämligheter eller egenskaper. Mycket begränsad information är tillgänglig för bedömning.</t>
        </is>
      </c>
      <c r="BM118"/>
      <c r="BN118"/>
    </row>
    <row r="119">
      <c r="A119" t="inlineStr">
        <is>
          <t xml:space="preserve">HTC-22048000009557</t>
        </is>
      </c>
      <c r="B119" t="inlineStr">
        <is>
          <t xml:space="preserve">Habitaclia</t>
        </is>
      </c>
      <c r="C119" t="inlineStr">
        <is>
          <t xml:space="preserve">22048000009557</t>
        </is>
      </c>
      <c r="D119" t="inlineStr">
        <is>
          <t xml:space="preserve">https://www.habitaclia.com/comprar-apartamento-excepcionalmente_amplio_soleado_2_dormitorios_2_b_guadalmina_alta-marbella-i22048000009557.htm</t>
        </is>
      </c>
      <c r="E119" t="inlineStr">
        <is>
          <t xml:space="preserve">2026-08-29</t>
        </is>
      </c>
      <c r="F119" t="inlineStr">
        <is>
          <t xml:space="preserve">2026-08-31</t>
        </is>
      </c>
      <c r="G119" t="inlineStr">
        <is>
          <t xml:space="preserve">New</t>
        </is>
      </c>
      <c r="H119" t="inlineStr">
        <is>
          <t xml:space="preserve">Apartamento en Guadalmina Alta. Excepcionalmente amplio, soleado apartamento, 2 dormitorios, 2 b</t>
        </is>
      </c>
      <c r="I119" t="inlineStr">
        <is>
          <t xml:space="preserve">Sale</t>
        </is>
      </c>
      <c r="J119" t="inlineStr">
        <is>
          <t xml:space="preserve">Apartment</t>
        </is>
      </c>
      <c r="K119" t="inlineStr">
        <is>
          <t xml:space="preserve">ES</t>
        </is>
      </c>
      <c r="L119"/>
      <c r="M119" t="inlineStr">
        <is>
          <t xml:space="preserve">Marbella</t>
        </is>
      </c>
      <c r="N119" t="inlineStr">
        <is>
          <t xml:space="preserve">Marbella</t>
        </is>
      </c>
      <c r="O119" t="inlineStr">
        <is>
          <t xml:space="preserve">Guadalmina Alta</t>
        </is>
      </c>
      <c r="P119"/>
      <c r="Q119"/>
      <c r="R119"/>
      <c r="S119">
        <v>695000</v>
      </c>
      <c r="T119"/>
      <c r="U119">
        <f>IFERROR((S119-T119)/T119,"")</f>
      </c>
      <c r="V119">
        <v>3</v>
      </c>
      <c r="W119" t="inlineStr">
        <is>
          <t xml:space="preserve">234.00</t>
        </is>
      </c>
      <c r="X119"/>
      <c r="Y119"/>
      <c r="Z119">
        <f>IFERROR(S119/W119,"")</f>
      </c>
      <c r="AA119">
        <f>IFERROR(INDEX(04_Area_Stats!$C$5:$C$7,MATCH(N119,04_Area_Stats!$A$5:$A$7,0)),"")</f>
      </c>
      <c r="AB119">
        <f>IFERROR((Z119-AA119)/AA119,"")</f>
      </c>
      <c r="AC119">
        <v>2</v>
      </c>
      <c r="AD119">
        <v>2</v>
      </c>
      <c r="AE119"/>
      <c r="AF119"/>
      <c r="AG119"/>
      <c r="AH119"/>
      <c r="AI119"/>
      <c r="AJ119"/>
      <c r="AK119"/>
      <c r="AL119"/>
      <c r="AM119"/>
      <c r="AN119"/>
      <c r="AO119"/>
      <c r="AP119"/>
      <c r="AQ119"/>
      <c r="AR119"/>
      <c r="AS119"/>
      <c r="AT119">
        <f>IFERROR(INDEX(04_Area_Stats!$E$5:$E$7,MATCH(N119,04_Area_Stats!$A$5:$A$7,0)),"")</f>
      </c>
      <c r="AU119">
        <f>IFERROR(ROUND(W119*AT119,0),"")</f>
      </c>
      <c r="AV119">
        <f>IFERROR(AU119*12/S119,"")</f>
      </c>
      <c r="AW119">
        <f>IFERROR(ROUND(100*(03_Assumptions!$B$18*MIN(AV119/03_Assumptions!$B$13,1)+03_Assumptions!$B$19*MIN(MAX(-AB119/0.25,0),1)+03_Assumptions!$B$20*IFERROR(INDEX(03_Assumptions!$B$28:$B$33,MATCH(AG119,03_Assumptions!$A$28:$A$33,0)),0.5)+03_Assumptions!$B$21*MIN(V119/180,1)+03_Assumptions!$B$22*(COUNTIF(AI119:AQ119,"Y")/9)),0),"")</f>
      </c>
      <c r="AX119"/>
      <c r="AY119"/>
      <c r="AZ119"/>
      <c r="BA119" t="inlineStr">
        <is>
          <t xml:space="preserve">https://images.habimg.com/imgh/22048-9557/excepcionalmente-amplio-soleado-apartamento-2-dormitorios-2-b-marbella_cccf7026-8df2-4709-8485-8d809a27e557.jpg</t>
        </is>
      </c>
      <c r="BB119"/>
      <c r="BC119">
        <v>1</v>
      </c>
      <c r="BD119"/>
      <c r="BE119">
        <v>0</v>
      </c>
      <c r="BF119"/>
      <c r="BG119"/>
      <c r="BH119"/>
      <c r="BI119"/>
      <c r="BJ119"/>
      <c r="BK119"/>
      <c r="BL119" t="inlineStr">
        <is>
          <t xml:space="preserve">Mycket lite information är tillgänglig om denna fastighet; endast en platshänvisning (Marbella - Guadalmina Alta) och en trunkerad portaltitel som nämner en 2-sovrum, 2-badrum lägenhet har tillhandahållits. Inga meningsfulla fastighetsdetaljer kan extraheras från beskrivningen.</t>
        </is>
      </c>
      <c r="BM119"/>
      <c r="BN119"/>
    </row>
    <row r="120">
      <c r="A120" t="inlineStr">
        <is>
          <t xml:space="preserve">HTC-23979000001214</t>
        </is>
      </c>
      <c r="B120" t="inlineStr">
        <is>
          <t xml:space="preserve">Habitaclia</t>
        </is>
      </c>
      <c r="C120" t="inlineStr">
        <is>
          <t xml:space="preserve">23979000001214</t>
        </is>
      </c>
      <c r="D120" t="inlineStr">
        <is>
          <t xml:space="preserve">https://www.habitaclia.com/comprar-apartamento-exclusivo_en_primera_linea_de_playa_cerca_de_puerto_la_carolina_guadalpin-marbella-i23979000001214.htm</t>
        </is>
      </c>
      <c r="E120" t="inlineStr">
        <is>
          <t xml:space="preserve">2026-08-29</t>
        </is>
      </c>
      <c r="F120" t="inlineStr">
        <is>
          <t xml:space="preserve">2026-08-31</t>
        </is>
      </c>
      <c r="G120" t="inlineStr">
        <is>
          <t xml:space="preserve">New</t>
        </is>
      </c>
      <c r="H120" t="inlineStr">
        <is>
          <t xml:space="preserve">Apartamento en La Carolina - Guadalpín. Exclusivo apartamento en primera línea de playa cerca de puerto</t>
        </is>
      </c>
      <c r="I120" t="inlineStr">
        <is>
          <t xml:space="preserve">Sale</t>
        </is>
      </c>
      <c r="J120" t="inlineStr">
        <is>
          <t xml:space="preserve">Apartment</t>
        </is>
      </c>
      <c r="K120" t="inlineStr">
        <is>
          <t xml:space="preserve">ES</t>
        </is>
      </c>
      <c r="L120"/>
      <c r="M120" t="inlineStr">
        <is>
          <t xml:space="preserve">Marbella</t>
        </is>
      </c>
      <c r="N120" t="inlineStr">
        <is>
          <t xml:space="preserve">Marbella</t>
        </is>
      </c>
      <c r="O120" t="inlineStr">
        <is>
          <t xml:space="preserve">La Carolina - Guadalpín</t>
        </is>
      </c>
      <c r="P120"/>
      <c r="Q120"/>
      <c r="R120"/>
      <c r="S120">
        <v>950000</v>
      </c>
      <c r="T120"/>
      <c r="U120">
        <f>IFERROR((S120-T120)/T120,"")</f>
      </c>
      <c r="V120">
        <v>3</v>
      </c>
      <c r="W120" t="inlineStr">
        <is>
          <t xml:space="preserve">128.00</t>
        </is>
      </c>
      <c r="X120"/>
      <c r="Y120"/>
      <c r="Z120">
        <f>IFERROR(S120/W120,"")</f>
      </c>
      <c r="AA120">
        <f>IFERROR(INDEX(04_Area_Stats!$C$5:$C$7,MATCH(N120,04_Area_Stats!$A$5:$A$7,0)),"")</f>
      </c>
      <c r="AB120">
        <f>IFERROR((Z120-AA120)/AA120,"")</f>
      </c>
      <c r="AC120">
        <v>2</v>
      </c>
      <c r="AD120">
        <v>3</v>
      </c>
      <c r="AE120"/>
      <c r="AF120"/>
      <c r="AG120"/>
      <c r="AH120"/>
      <c r="AI120"/>
      <c r="AJ120"/>
      <c r="AK120"/>
      <c r="AL120"/>
      <c r="AM120"/>
      <c r="AN120"/>
      <c r="AO120"/>
      <c r="AP120"/>
      <c r="AQ120"/>
      <c r="AR120"/>
      <c r="AS120"/>
      <c r="AT120">
        <f>IFERROR(INDEX(04_Area_Stats!$E$5:$E$7,MATCH(N120,04_Area_Stats!$A$5:$A$7,0)),"")</f>
      </c>
      <c r="AU120">
        <f>IFERROR(ROUND(W120*AT120,0),"")</f>
      </c>
      <c r="AV120">
        <f>IFERROR(AU120*12/S120,"")</f>
      </c>
      <c r="AW120">
        <f>IFERROR(ROUND(100*(03_Assumptions!$B$18*MIN(AV120/03_Assumptions!$B$13,1)+03_Assumptions!$B$19*MIN(MAX(-AB120/0.25,0),1)+03_Assumptions!$B$20*IFERROR(INDEX(03_Assumptions!$B$28:$B$33,MATCH(AG120,03_Assumptions!$A$28:$A$33,0)),0.5)+03_Assumptions!$B$21*MIN(V120/180,1)+03_Assumptions!$B$22*(COUNTIF(AI120:AQ120,"Y")/9)),0),"")</f>
      </c>
      <c r="AX120"/>
      <c r="AY120"/>
      <c r="AZ120"/>
      <c r="BA120" t="inlineStr">
        <is>
          <t xml:space="preserve">https://images.habimg.com/imgh/23979-1214/exclusivo-apartamento-en-primera-linea-de-playa-cerca-de-puerto-marbella_7f82d1a5-2511-4238-a24d-839f1365de07.jpg</t>
        </is>
      </c>
      <c r="BB120"/>
      <c r="BC120">
        <v>1</v>
      </c>
      <c r="BD120"/>
      <c r="BE120">
        <v>0</v>
      </c>
      <c r="BF120"/>
      <c r="BG120"/>
      <c r="BH120"/>
      <c r="BI120"/>
      <c r="BJ120"/>
      <c r="BK120"/>
      <c r="BL120" t="inlineStr">
        <is>
          <t xml:space="preserve">Strandnära lägenhet i La Carolina, Guadalpín, Marbella. Mycket begränsad information tillhandahållen utöver plats och läge nära hamnen.</t>
        </is>
      </c>
      <c r="BM120"/>
      <c r="BN120"/>
    </row>
    <row r="121">
      <c r="A121" t="inlineStr">
        <is>
          <t xml:space="preserve">HTC-51358000000020</t>
        </is>
      </c>
      <c r="B121" t="inlineStr">
        <is>
          <t xml:space="preserve">Habitaclia</t>
        </is>
      </c>
      <c r="C121" t="inlineStr">
        <is>
          <t xml:space="preserve">51358000000020</t>
        </is>
      </c>
      <c r="D121" t="inlineStr">
        <is>
          <t xml:space="preserve">https://www.habitaclia.com/comprar-apartamento-puerto_banus-marbella-i51358000000020.htm</t>
        </is>
      </c>
      <c r="E121" t="inlineStr">
        <is>
          <t xml:space="preserve">2026-08-29</t>
        </is>
      </c>
      <c r="F121" t="inlineStr">
        <is>
          <t xml:space="preserve">2026-08-31</t>
        </is>
      </c>
      <c r="G121" t="inlineStr">
        <is>
          <t xml:space="preserve">New</t>
        </is>
      </c>
      <c r="H121" t="inlineStr">
        <is>
          <t xml:space="preserve">Apartamento en Puerto Banús</t>
        </is>
      </c>
      <c r="I121" t="inlineStr">
        <is>
          <t xml:space="preserve">Sale</t>
        </is>
      </c>
      <c r="J121" t="inlineStr">
        <is>
          <t xml:space="preserve">Apartment</t>
        </is>
      </c>
      <c r="K121" t="inlineStr">
        <is>
          <t xml:space="preserve">ES</t>
        </is>
      </c>
      <c r="L121"/>
      <c r="M121" t="inlineStr">
        <is>
          <t xml:space="preserve">Marbella</t>
        </is>
      </c>
      <c r="N121" t="inlineStr">
        <is>
          <t xml:space="preserve">Marbella</t>
        </is>
      </c>
      <c r="O121" t="inlineStr">
        <is>
          <t xml:space="preserve">Puerto Banús</t>
        </is>
      </c>
      <c r="P121"/>
      <c r="Q121"/>
      <c r="R121"/>
      <c r="S121">
        <v>630000</v>
      </c>
      <c r="T121"/>
      <c r="U121">
        <f>IFERROR((S121-T121)/T121,"")</f>
      </c>
      <c r="V121">
        <v>3</v>
      </c>
      <c r="W121" t="inlineStr">
        <is>
          <t xml:space="preserve">106.00</t>
        </is>
      </c>
      <c r="X121"/>
      <c r="Y121"/>
      <c r="Z121">
        <f>IFERROR(S121/W121,"")</f>
      </c>
      <c r="AA121">
        <f>IFERROR(INDEX(04_Area_Stats!$C$5:$C$7,MATCH(N121,04_Area_Stats!$A$5:$A$7,0)),"")</f>
      </c>
      <c r="AB121">
        <f>IFERROR((Z121-AA121)/AA121,"")</f>
      </c>
      <c r="AC121">
        <v>3</v>
      </c>
      <c r="AD121">
        <v>2</v>
      </c>
      <c r="AE121"/>
      <c r="AF121"/>
      <c r="AG121"/>
      <c r="AH121"/>
      <c r="AI121"/>
      <c r="AJ121"/>
      <c r="AK121"/>
      <c r="AL121"/>
      <c r="AM121"/>
      <c r="AN121"/>
      <c r="AO121"/>
      <c r="AP121"/>
      <c r="AQ121"/>
      <c r="AR121"/>
      <c r="AS121"/>
      <c r="AT121">
        <f>IFERROR(INDEX(04_Area_Stats!$E$5:$E$7,MATCH(N121,04_Area_Stats!$A$5:$A$7,0)),"")</f>
      </c>
      <c r="AU121">
        <f>IFERROR(ROUND(W121*AT121,0),"")</f>
      </c>
      <c r="AV121">
        <f>IFERROR(AU121*12/S121,"")</f>
      </c>
      <c r="AW121">
        <f>IFERROR(ROUND(100*(03_Assumptions!$B$18*MIN(AV121/03_Assumptions!$B$13,1)+03_Assumptions!$B$19*MIN(MAX(-AB121/0.25,0),1)+03_Assumptions!$B$20*IFERROR(INDEX(03_Assumptions!$B$28:$B$33,MATCH(AG121,03_Assumptions!$A$28:$A$33,0)),0.5)+03_Assumptions!$B$21*MIN(V121/180,1)+03_Assumptions!$B$22*(COUNTIF(AI121:AQ121,"Y")/9)),0),"")</f>
      </c>
      <c r="AX121"/>
      <c r="AY121"/>
      <c r="AZ121"/>
      <c r="BA121" t="inlineStr">
        <is>
          <t xml:space="preserve">https://images.habimg.com/imgh/51358-20/puerto-banus-apartamento-marbella_5b11396d-5925-43ff-8850-3f53e2aa84e5.jpg</t>
        </is>
      </c>
      <c r="BB121"/>
      <c r="BC121">
        <v>1</v>
      </c>
      <c r="BD121"/>
      <c r="BE121">
        <v>0</v>
      </c>
      <c r="BF121"/>
      <c r="BG121"/>
      <c r="BH121"/>
      <c r="BI121"/>
      <c r="BJ121"/>
      <c r="BK121"/>
      <c r="BL121" t="inlineStr">
        <is>
          <t xml:space="preserve">Annonsen innehåller endast en platsbeskrivning (Marbella – Puerto Banús) utan egenskapsinformation, tillståndsbeskrivning eller annat beskrivande innehål.</t>
        </is>
      </c>
      <c r="BM121"/>
      <c r="BN121"/>
    </row>
    <row r="122">
      <c r="A122" t="inlineStr">
        <is>
          <t xml:space="preserve">HTC-54079000000119</t>
        </is>
      </c>
      <c r="B122" t="inlineStr">
        <is>
          <t xml:space="preserve">Habitaclia</t>
        </is>
      </c>
      <c r="C122" t="inlineStr">
        <is>
          <t xml:space="preserve">54079000000119</t>
        </is>
      </c>
      <c r="D122" t="inlineStr">
        <is>
          <t xml:space="preserve">https://www.habitaclia.com/comprar-piso-ricardo_soriano-marbella-i54079000000119.htm</t>
        </is>
      </c>
      <c r="E122" t="inlineStr">
        <is>
          <t xml:space="preserve">2026-08-29</t>
        </is>
      </c>
      <c r="F122" t="inlineStr">
        <is>
          <t xml:space="preserve">2026-08-31</t>
        </is>
      </c>
      <c r="G122" t="inlineStr">
        <is>
          <t xml:space="preserve">New</t>
        </is>
      </c>
      <c r="H122" t="inlineStr">
        <is>
          <t xml:space="preserve">Piso en Ricardo Soriano</t>
        </is>
      </c>
      <c r="I122" t="inlineStr">
        <is>
          <t xml:space="preserve">Sale</t>
        </is>
      </c>
      <c r="J122" t="inlineStr">
        <is>
          <t xml:space="preserve">Apartment</t>
        </is>
      </c>
      <c r="K122" t="inlineStr">
        <is>
          <t xml:space="preserve">ES</t>
        </is>
      </c>
      <c r="L122"/>
      <c r="M122" t="inlineStr">
        <is>
          <t xml:space="preserve">Marbella</t>
        </is>
      </c>
      <c r="N122" t="inlineStr">
        <is>
          <t xml:space="preserve">Marbella</t>
        </is>
      </c>
      <c r="O122" t="inlineStr">
        <is>
          <t xml:space="preserve">Ricardo Soriano</t>
        </is>
      </c>
      <c r="P122"/>
      <c r="Q122"/>
      <c r="R122"/>
      <c r="S122">
        <v>779500</v>
      </c>
      <c r="T122"/>
      <c r="U122">
        <f>IFERROR((S122-T122)/T122,"")</f>
      </c>
      <c r="V122">
        <v>3</v>
      </c>
      <c r="W122" t="inlineStr">
        <is>
          <t xml:space="preserve">195.00</t>
        </is>
      </c>
      <c r="X122"/>
      <c r="Y122"/>
      <c r="Z122">
        <f>IFERROR(S122/W122,"")</f>
      </c>
      <c r="AA122">
        <f>IFERROR(INDEX(04_Area_Stats!$C$5:$C$7,MATCH(N122,04_Area_Stats!$A$5:$A$7,0)),"")</f>
      </c>
      <c r="AB122">
        <f>IFERROR((Z122-AA122)/AA122,"")</f>
      </c>
      <c r="AC122">
        <v>4</v>
      </c>
      <c r="AD122">
        <v>3</v>
      </c>
      <c r="AE122"/>
      <c r="AF122"/>
      <c r="AG122"/>
      <c r="AH122"/>
      <c r="AI122"/>
      <c r="AJ122"/>
      <c r="AK122"/>
      <c r="AL122"/>
      <c r="AM122"/>
      <c r="AN122"/>
      <c r="AO122"/>
      <c r="AP122"/>
      <c r="AQ122"/>
      <c r="AR122"/>
      <c r="AS122"/>
      <c r="AT122">
        <f>IFERROR(INDEX(04_Area_Stats!$E$5:$E$7,MATCH(N122,04_Area_Stats!$A$5:$A$7,0)),"")</f>
      </c>
      <c r="AU122">
        <f>IFERROR(ROUND(W122*AT122,0),"")</f>
      </c>
      <c r="AV122">
        <f>IFERROR(AU122*12/S122,"")</f>
      </c>
      <c r="AW122">
        <f>IFERROR(ROUND(100*(03_Assumptions!$B$18*MIN(AV122/03_Assumptions!$B$13,1)+03_Assumptions!$B$19*MIN(MAX(-AB122/0.25,0),1)+03_Assumptions!$B$20*IFERROR(INDEX(03_Assumptions!$B$28:$B$33,MATCH(AG122,03_Assumptions!$A$28:$A$33,0)),0.5)+03_Assumptions!$B$21*MIN(V122/180,1)+03_Assumptions!$B$22*(COUNTIF(AI122:AQ122,"Y")/9)),0),"")</f>
      </c>
      <c r="AX122"/>
      <c r="AY122"/>
      <c r="AZ122"/>
      <c r="BA122" t="inlineStr">
        <is>
          <t xml:space="preserve">https://images.habimg.com/imgh/54079-119/ricardo-soriano-piso-marbella_00429902-aecd-48dd-b9df-ea233456bbb5.jpg</t>
        </is>
      </c>
      <c r="BB122"/>
      <c r="BC122">
        <v>1</v>
      </c>
      <c r="BD122"/>
      <c r="BE122">
        <v>0</v>
      </c>
      <c r="BF122"/>
      <c r="BG122"/>
      <c r="BH122"/>
      <c r="BI122"/>
      <c r="BJ122"/>
      <c r="BK122"/>
      <c r="BL122" t="inlineStr">
        <is>
          <t xml:space="preserve">Lägenhet till salu i Marbella på Ricardo Soriano. För lite information tillhandahållen för att bedöma egenskaper eller skick.</t>
        </is>
      </c>
      <c r="BM122"/>
      <c r="BN122"/>
    </row>
    <row r="123">
      <c r="A123" t="inlineStr">
        <is>
          <t xml:space="preserve">HTC-10792003197744</t>
        </is>
      </c>
      <c r="B123" t="inlineStr">
        <is>
          <t xml:space="preserve">Habitaclia</t>
        </is>
      </c>
      <c r="C123" t="inlineStr">
        <is>
          <t xml:space="preserve">10792003197744</t>
        </is>
      </c>
      <c r="D123" t="inlineStr">
        <is>
          <t xml:space="preserve">https://www.habitaclia.com/comprar-apartamento-en_la_mairena_santa_maria-marbella-i10792003197744.htm</t>
        </is>
      </c>
      <c r="E123" t="inlineStr">
        <is>
          <t xml:space="preserve">2026-08-29</t>
        </is>
      </c>
      <c r="F123" t="inlineStr">
        <is>
          <t xml:space="preserve">2026-08-31</t>
        </is>
      </c>
      <c r="G123" t="inlineStr">
        <is>
          <t xml:space="preserve">New</t>
        </is>
      </c>
      <c r="H123" t="inlineStr">
        <is>
          <t xml:space="preserve">Apartamento Carretera mairena. Apartamento en la mairena</t>
        </is>
      </c>
      <c r="I123" t="inlineStr">
        <is>
          <t xml:space="preserve">Sale</t>
        </is>
      </c>
      <c r="J123" t="inlineStr">
        <is>
          <t xml:space="preserve">Apartment</t>
        </is>
      </c>
      <c r="K123" t="inlineStr">
        <is>
          <t xml:space="preserve">ES</t>
        </is>
      </c>
      <c r="L123"/>
      <c r="M123" t="inlineStr">
        <is>
          <t xml:space="preserve">Marbella</t>
        </is>
      </c>
      <c r="N123" t="inlineStr">
        <is>
          <t xml:space="preserve">Marbella</t>
        </is>
      </c>
      <c r="O123" t="inlineStr">
        <is>
          <t xml:space="preserve">Santa María</t>
        </is>
      </c>
      <c r="P123"/>
      <c r="Q123"/>
      <c r="R123"/>
      <c r="S123">
        <v>950000</v>
      </c>
      <c r="T123"/>
      <c r="U123">
        <f>IFERROR((S123-T123)/T123,"")</f>
      </c>
      <c r="V123">
        <v>3</v>
      </c>
      <c r="W123" t="inlineStr">
        <is>
          <t xml:space="preserve">332.00</t>
        </is>
      </c>
      <c r="X123"/>
      <c r="Y123"/>
      <c r="Z123">
        <f>IFERROR(S123/W123,"")</f>
      </c>
      <c r="AA123">
        <f>IFERROR(INDEX(04_Area_Stats!$C$5:$C$7,MATCH(N123,04_Area_Stats!$A$5:$A$7,0)),"")</f>
      </c>
      <c r="AB123">
        <f>IFERROR((Z123-AA123)/AA123,"")</f>
      </c>
      <c r="AC123">
        <v>3</v>
      </c>
      <c r="AD123">
        <v>4</v>
      </c>
      <c r="AE123"/>
      <c r="AF123"/>
      <c r="AG123"/>
      <c r="AH123"/>
      <c r="AI123"/>
      <c r="AJ123"/>
      <c r="AK123"/>
      <c r="AL123"/>
      <c r="AM123"/>
      <c r="AN123"/>
      <c r="AO123"/>
      <c r="AP123"/>
      <c r="AQ123"/>
      <c r="AR123"/>
      <c r="AS123"/>
      <c r="AT123">
        <f>IFERROR(INDEX(04_Area_Stats!$E$5:$E$7,MATCH(N123,04_Area_Stats!$A$5:$A$7,0)),"")</f>
      </c>
      <c r="AU123">
        <f>IFERROR(ROUND(W123*AT123,0),"")</f>
      </c>
      <c r="AV123">
        <f>IFERROR(AU123*12/S123,"")</f>
      </c>
      <c r="AW123">
        <f>IFERROR(ROUND(100*(03_Assumptions!$B$18*MIN(AV123/03_Assumptions!$B$13,1)+03_Assumptions!$B$19*MIN(MAX(-AB123/0.25,0),1)+03_Assumptions!$B$20*IFERROR(INDEX(03_Assumptions!$B$28:$B$33,MATCH(AG123,03_Assumptions!$A$28:$A$33,0)),0.5)+03_Assumptions!$B$21*MIN(V123/180,1)+03_Assumptions!$B$22*(COUNTIF(AI123:AQ123,"Y")/9)),0),"")</f>
      </c>
      <c r="AX123"/>
      <c r="AY123"/>
      <c r="AZ123"/>
      <c r="BA123" t="inlineStr">
        <is>
          <t xml:space="preserve">https://images.habimg.com/imgh/10792-3197744/apartamento-en-la-mairena-marbella_3460c2b1-5cba-4937-b20a-9da1398721c3.jpg</t>
        </is>
      </c>
      <c r="BB123"/>
      <c r="BC123">
        <v>1</v>
      </c>
      <c r="BD123"/>
      <c r="BE123">
        <v>0</v>
      </c>
      <c r="BF123"/>
      <c r="BG123"/>
      <c r="BH123"/>
      <c r="BI123"/>
      <c r="BJ123"/>
      <c r="BK123"/>
      <c r="BL123" t="inlineStr">
        <is>
          <t xml:space="preserve">Mycket lite information finns tillgänglig om denna lägenhet i Santa María-området i Marbella. Annonsen innehåller inga detaljer om storlek, skick eller bekvämligheter.</t>
        </is>
      </c>
      <c r="BM123"/>
      <c r="BN123"/>
    </row>
    <row r="124">
      <c r="A124" t="inlineStr">
        <is>
          <t xml:space="preserve">HTC-44024000000606</t>
        </is>
      </c>
      <c r="B124" t="inlineStr">
        <is>
          <t xml:space="preserve">Habitaclia</t>
        </is>
      </c>
      <c r="C124" t="inlineStr">
        <is>
          <t xml:space="preserve">44024000000606</t>
        </is>
      </c>
      <c r="D124" t="inlineStr">
        <is>
          <t xml:space="preserve">https://www.habitaclia.com/comprar-apartamento-rodeo_alto_guadaiza_la_campana-marbella-i44024000000606.htm</t>
        </is>
      </c>
      <c r="E124" t="inlineStr">
        <is>
          <t xml:space="preserve">2026-08-29</t>
        </is>
      </c>
      <c r="F124" t="inlineStr">
        <is>
          <t xml:space="preserve">2026-08-31</t>
        </is>
      </c>
      <c r="G124" t="inlineStr">
        <is>
          <t xml:space="preserve">New</t>
        </is>
      </c>
      <c r="H124" t="inlineStr">
        <is>
          <t xml:space="preserve">Apartamento en Rodeo Alto - Guadaiza - La Campana</t>
        </is>
      </c>
      <c r="I124" t="inlineStr">
        <is>
          <t xml:space="preserve">Sale</t>
        </is>
      </c>
      <c r="J124" t="inlineStr">
        <is>
          <t xml:space="preserve">Apartment</t>
        </is>
      </c>
      <c r="K124" t="inlineStr">
        <is>
          <t xml:space="preserve">ES</t>
        </is>
      </c>
      <c r="L124"/>
      <c r="M124" t="inlineStr">
        <is>
          <t xml:space="preserve">Marbella</t>
        </is>
      </c>
      <c r="N124" t="inlineStr">
        <is>
          <t xml:space="preserve">Marbella</t>
        </is>
      </c>
      <c r="O124" t="inlineStr">
        <is>
          <t xml:space="preserve">Rodeo Alto - Guadaiza - La Campana</t>
        </is>
      </c>
      <c r="P124"/>
      <c r="Q124"/>
      <c r="R124"/>
      <c r="S124">
        <v>335000</v>
      </c>
      <c r="T124"/>
      <c r="U124">
        <f>IFERROR((S124-T124)/T124,"")</f>
      </c>
      <c r="V124">
        <v>3</v>
      </c>
      <c r="W124" t="inlineStr">
        <is>
          <t xml:space="preserve">62.00</t>
        </is>
      </c>
      <c r="X124"/>
      <c r="Y124"/>
      <c r="Z124">
        <f>IFERROR(S124/W124,"")</f>
      </c>
      <c r="AA124">
        <f>IFERROR(INDEX(04_Area_Stats!$C$5:$C$7,MATCH(N124,04_Area_Stats!$A$5:$A$7,0)),"")</f>
      </c>
      <c r="AB124">
        <f>IFERROR((Z124-AA124)/AA124,"")</f>
      </c>
      <c r="AC124">
        <v>2</v>
      </c>
      <c r="AD124">
        <v>1</v>
      </c>
      <c r="AE124"/>
      <c r="AF124"/>
      <c r="AG124"/>
      <c r="AH124"/>
      <c r="AI124"/>
      <c r="AJ124"/>
      <c r="AK124"/>
      <c r="AL124"/>
      <c r="AM124"/>
      <c r="AN124"/>
      <c r="AO124"/>
      <c r="AP124"/>
      <c r="AQ124"/>
      <c r="AR124"/>
      <c r="AS124"/>
      <c r="AT124">
        <f>IFERROR(INDEX(04_Area_Stats!$E$5:$E$7,MATCH(N124,04_Area_Stats!$A$5:$A$7,0)),"")</f>
      </c>
      <c r="AU124">
        <f>IFERROR(ROUND(W124*AT124,0),"")</f>
      </c>
      <c r="AV124">
        <f>IFERROR(AU124*12/S124,"")</f>
      </c>
      <c r="AW124">
        <f>IFERROR(ROUND(100*(03_Assumptions!$B$18*MIN(AV124/03_Assumptions!$B$13,1)+03_Assumptions!$B$19*MIN(MAX(-AB124/0.25,0),1)+03_Assumptions!$B$20*IFERROR(INDEX(03_Assumptions!$B$28:$B$33,MATCH(AG124,03_Assumptions!$A$28:$A$33,0)),0.5)+03_Assumptions!$B$21*MIN(V124/180,1)+03_Assumptions!$B$22*(COUNTIF(AI124:AQ124,"Y")/9)),0),"")</f>
      </c>
      <c r="AX124"/>
      <c r="AY124"/>
      <c r="AZ124"/>
      <c r="BA124" t="inlineStr">
        <is>
          <t xml:space="preserve">https://images.habimg.com/imgh/44024-606/rodeo-alto-guadaiza-la-campana-apartamento-marbella_15fb0667-d765-4892-9d8c-299a4c94652d.jpg</t>
        </is>
      </c>
      <c r="BB124"/>
      <c r="BC124">
        <v>1</v>
      </c>
      <c r="BD124"/>
      <c r="BE124">
        <v>0</v>
      </c>
      <c r="BF124"/>
      <c r="BG124"/>
      <c r="BH124"/>
      <c r="BI124"/>
      <c r="BJ124"/>
      <c r="BK124"/>
      <c r="BL124" t="inlineStr">
        <is>
          <t xml:space="preserve">Otillräcklig information tillgänglig; endast platsbeskrivning är tillgänglig (Marbella – Rodeo Alto – Guadaiza – La Campana).</t>
        </is>
      </c>
      <c r="BM124"/>
      <c r="BN124"/>
    </row>
    <row r="125">
      <c r="A125" t="inlineStr">
        <is>
          <t xml:space="preserve">HTC-50569000000255</t>
        </is>
      </c>
      <c r="B125" t="inlineStr">
        <is>
          <t xml:space="preserve">Habitaclia</t>
        </is>
      </c>
      <c r="C125" t="inlineStr">
        <is>
          <t xml:space="preserve">50569000000255</t>
        </is>
      </c>
      <c r="D125" t="inlineStr">
        <is>
          <t xml:space="preserve">https://www.habitaclia.com/comprar-apartamento-de_dos_dormitorios_con_licencia_de_alquiler_turistic_cabopino_artola-marbella-i50569000000255.htm</t>
        </is>
      </c>
      <c r="E125" t="inlineStr">
        <is>
          <t xml:space="preserve">2026-08-29</t>
        </is>
      </c>
      <c r="F125" t="inlineStr">
        <is>
          <t xml:space="preserve">2026-08-31</t>
        </is>
      </c>
      <c r="G125" t="inlineStr">
        <is>
          <t xml:space="preserve">New</t>
        </is>
      </c>
      <c r="H125" t="inlineStr">
        <is>
          <t xml:space="preserve">Apartamento en Cabopino - Artola. Apartamento de dos dormitorios con licencia de alquiler turístic</t>
        </is>
      </c>
      <c r="I125" t="inlineStr">
        <is>
          <t xml:space="preserve">Sale</t>
        </is>
      </c>
      <c r="J125" t="inlineStr">
        <is>
          <t xml:space="preserve">Apartment</t>
        </is>
      </c>
      <c r="K125" t="inlineStr">
        <is>
          <t xml:space="preserve">ES</t>
        </is>
      </c>
      <c r="L125"/>
      <c r="M125" t="inlineStr">
        <is>
          <t xml:space="preserve">Marbella</t>
        </is>
      </c>
      <c r="N125" t="inlineStr">
        <is>
          <t xml:space="preserve">Marbella</t>
        </is>
      </c>
      <c r="O125" t="inlineStr">
        <is>
          <t xml:space="preserve">Cabopino - Artola</t>
        </is>
      </c>
      <c r="P125"/>
      <c r="Q125"/>
      <c r="R125"/>
      <c r="S125">
        <v>329000</v>
      </c>
      <c r="T125"/>
      <c r="U125">
        <f>IFERROR((S125-T125)/T125,"")</f>
      </c>
      <c r="V125">
        <v>3</v>
      </c>
      <c r="W125" t="inlineStr">
        <is>
          <t xml:space="preserve">76.00</t>
        </is>
      </c>
      <c r="X125"/>
      <c r="Y125"/>
      <c r="Z125">
        <f>IFERROR(S125/W125,"")</f>
      </c>
      <c r="AA125">
        <f>IFERROR(INDEX(04_Area_Stats!$C$5:$C$7,MATCH(N125,04_Area_Stats!$A$5:$A$7,0)),"")</f>
      </c>
      <c r="AB125">
        <f>IFERROR((Z125-AA125)/AA125,"")</f>
      </c>
      <c r="AC125">
        <v>2</v>
      </c>
      <c r="AD125">
        <v>1</v>
      </c>
      <c r="AE125"/>
      <c r="AF125"/>
      <c r="AG125"/>
      <c r="AH125"/>
      <c r="AI125"/>
      <c r="AJ125"/>
      <c r="AK125"/>
      <c r="AL125"/>
      <c r="AM125"/>
      <c r="AN125"/>
      <c r="AO125"/>
      <c r="AP125"/>
      <c r="AQ125"/>
      <c r="AR125"/>
      <c r="AS125"/>
      <c r="AT125">
        <f>IFERROR(INDEX(04_Area_Stats!$E$5:$E$7,MATCH(N125,04_Area_Stats!$A$5:$A$7,0)),"")</f>
      </c>
      <c r="AU125">
        <f>IFERROR(ROUND(W125*AT125,0),"")</f>
      </c>
      <c r="AV125">
        <f>IFERROR(AU125*12/S125,"")</f>
      </c>
      <c r="AW125">
        <f>IFERROR(ROUND(100*(03_Assumptions!$B$18*MIN(AV125/03_Assumptions!$B$13,1)+03_Assumptions!$B$19*MIN(MAX(-AB125/0.25,0),1)+03_Assumptions!$B$20*IFERROR(INDEX(03_Assumptions!$B$28:$B$33,MATCH(AG125,03_Assumptions!$A$28:$A$33,0)),0.5)+03_Assumptions!$B$21*MIN(V125/180,1)+03_Assumptions!$B$22*(COUNTIF(AI125:AQ125,"Y")/9)),0),"")</f>
      </c>
      <c r="AX125"/>
      <c r="AY125"/>
      <c r="AZ125"/>
      <c r="BA125" t="inlineStr">
        <is>
          <t xml:space="preserve">https://images.habimg.com/imgh/50569-255/apartamento-de-dos-dormitorios-con-licencia-de-alquiler-turistic-marbella_55e4aecd-a713-43d8-b8c4-f89c8ab7d318.jpg</t>
        </is>
      </c>
      <c r="BB125"/>
      <c r="BC125">
        <v>1</v>
      </c>
      <c r="BD125"/>
      <c r="BE125">
        <v>0</v>
      </c>
      <c r="BF125"/>
      <c r="BG125"/>
      <c r="BH125"/>
      <c r="BI125"/>
      <c r="BJ125"/>
      <c r="BK125"/>
      <c r="BL125" t="inlineStr">
        <is>
          <t xml:space="preserve">Lägenhet med två sovrum i Cabopino, Marbella med turistuthyrningslicens. Otillräckliga fastighetsdetaljer för att bedöma skick och egenskaper.</t>
        </is>
      </c>
      <c r="BM125"/>
      <c r="BN125"/>
    </row>
    <row r="126">
      <c r="A126" t="inlineStr">
        <is>
          <t xml:space="preserve">HTC-22179000001473</t>
        </is>
      </c>
      <c r="B126" t="inlineStr">
        <is>
          <t xml:space="preserve">Habitaclia</t>
        </is>
      </c>
      <c r="C126" t="inlineStr">
        <is>
          <t xml:space="preserve">22179000001473</t>
        </is>
      </c>
      <c r="D126" t="inlineStr">
        <is>
          <t xml:space="preserve">https://www.habitaclia.com/comprar-apartamento-espectacular_moderno_de_esquina_con_gran_terraza_y_j_los_naranjos-marbella-i22179000001473.htm</t>
        </is>
      </c>
      <c r="E126" t="inlineStr">
        <is>
          <t xml:space="preserve">2026-08-29</t>
        </is>
      </c>
      <c r="F126" t="inlineStr">
        <is>
          <t xml:space="preserve">2026-08-31</t>
        </is>
      </c>
      <c r="G126" t="inlineStr">
        <is>
          <t xml:space="preserve">New</t>
        </is>
      </c>
      <c r="H126" t="inlineStr">
        <is>
          <t xml:space="preserve">Apartamento N andalucia j. Espectacular apartamento moderno de esquina con gran terraza y j</t>
        </is>
      </c>
      <c r="I126" t="inlineStr">
        <is>
          <t xml:space="preserve">Sale</t>
        </is>
      </c>
      <c r="J126" t="inlineStr">
        <is>
          <t xml:space="preserve">Apartment</t>
        </is>
      </c>
      <c r="K126" t="inlineStr">
        <is>
          <t xml:space="preserve">ES</t>
        </is>
      </c>
      <c r="L126"/>
      <c r="M126" t="inlineStr">
        <is>
          <t xml:space="preserve">Marbella</t>
        </is>
      </c>
      <c r="N126" t="inlineStr">
        <is>
          <t xml:space="preserve">Marbella</t>
        </is>
      </c>
      <c r="O126" t="inlineStr">
        <is>
          <t xml:space="preserve">Los Naranjos</t>
        </is>
      </c>
      <c r="P126"/>
      <c r="Q126"/>
      <c r="R126"/>
      <c r="S126">
        <v>850000</v>
      </c>
      <c r="T126"/>
      <c r="U126">
        <f>IFERROR((S126-T126)/T126,"")</f>
      </c>
      <c r="V126">
        <v>3</v>
      </c>
      <c r="W126" t="inlineStr">
        <is>
          <t xml:space="preserve">164.00</t>
        </is>
      </c>
      <c r="X126"/>
      <c r="Y126"/>
      <c r="Z126">
        <f>IFERROR(S126/W126,"")</f>
      </c>
      <c r="AA126">
        <f>IFERROR(INDEX(04_Area_Stats!$C$5:$C$7,MATCH(N126,04_Area_Stats!$A$5:$A$7,0)),"")</f>
      </c>
      <c r="AB126">
        <f>IFERROR((Z126-AA126)/AA126,"")</f>
      </c>
      <c r="AC126">
        <v>3</v>
      </c>
      <c r="AD126">
        <v>2</v>
      </c>
      <c r="AE126"/>
      <c r="AF126"/>
      <c r="AG126"/>
      <c r="AH126"/>
      <c r="AI126"/>
      <c r="AJ126" t="inlineStr">
        <is>
          <t xml:space="preserve">Y</t>
        </is>
      </c>
      <c r="AK126"/>
      <c r="AL126"/>
      <c r="AM126"/>
      <c r="AN126"/>
      <c r="AO126"/>
      <c r="AP126"/>
      <c r="AQ126"/>
      <c r="AR126"/>
      <c r="AS126"/>
      <c r="AT126">
        <f>IFERROR(INDEX(04_Area_Stats!$E$5:$E$7,MATCH(N126,04_Area_Stats!$A$5:$A$7,0)),"")</f>
      </c>
      <c r="AU126">
        <f>IFERROR(ROUND(W126*AT126,0),"")</f>
      </c>
      <c r="AV126">
        <f>IFERROR(AU126*12/S126,"")</f>
      </c>
      <c r="AW126">
        <f>IFERROR(ROUND(100*(03_Assumptions!$B$18*MIN(AV126/03_Assumptions!$B$13,1)+03_Assumptions!$B$19*MIN(MAX(-AB126/0.25,0),1)+03_Assumptions!$B$20*IFERROR(INDEX(03_Assumptions!$B$28:$B$33,MATCH(AG126,03_Assumptions!$A$28:$A$33,0)),0.5)+03_Assumptions!$B$21*MIN(V126/180,1)+03_Assumptions!$B$22*(COUNTIF(AI126:AQ126,"Y")/9)),0),"")</f>
      </c>
      <c r="AX126"/>
      <c r="AY126"/>
      <c r="AZ126"/>
      <c r="BA126" t="inlineStr">
        <is>
          <t xml:space="preserve">https://images.habimg.com/imgh/22179-1473/espectacular-apartamento-moderno-de-esquina-con-gran-terraza-y-j-marbella_63662c0d-32bb-4970-aa86-f02b73cfc49e.jpg</t>
        </is>
      </c>
      <c r="BB126"/>
      <c r="BC126">
        <v>1</v>
      </c>
      <c r="BD126"/>
      <c r="BE126">
        <v>0</v>
      </c>
      <c r="BF126"/>
      <c r="BG126"/>
      <c r="BH126"/>
      <c r="BI126"/>
      <c r="BJ126"/>
      <c r="BK126"/>
      <c r="BL126" t="inlineStr">
        <is>
          <t xml:space="preserve">Mycket lite information är tillgänglig utöver platsen och att det är en modern hörnlägenhel med stor terrass i Marbellas Los Naranjos-område.</t>
        </is>
      </c>
      <c r="BM126" t="inlineStr">
        <is>
          <t xml:space="preserve">terrace</t>
        </is>
      </c>
      <c r="BN126"/>
    </row>
    <row r="127">
      <c r="A127" t="inlineStr">
        <is>
          <t xml:space="preserve">HTC-50948000000787</t>
        </is>
      </c>
      <c r="B127" t="inlineStr">
        <is>
          <t xml:space="preserve">Habitaclia</t>
        </is>
      </c>
      <c r="C127" t="inlineStr">
        <is>
          <t xml:space="preserve">50948000000787</t>
        </is>
      </c>
      <c r="D127" t="inlineStr">
        <is>
          <t xml:space="preserve">https://www.habitaclia.com/comprar-apartamento-orientado_al_oeste_situado_en_planta_media_de_la_ex_nueva_andalucia_centro-marbella-i50948000000787.htm</t>
        </is>
      </c>
      <c r="E127" t="inlineStr">
        <is>
          <t xml:space="preserve">2026-08-29</t>
        </is>
      </c>
      <c r="F127" t="inlineStr">
        <is>
          <t xml:space="preserve">2026-08-31</t>
        </is>
      </c>
      <c r="G127" t="inlineStr">
        <is>
          <t xml:space="preserve">New</t>
        </is>
      </c>
      <c r="H127" t="inlineStr">
        <is>
          <t xml:space="preserve">Apartamento en Nueva Andalucía centro. Apartamento orientado al oeste, situado en planta media de la ex</t>
        </is>
      </c>
      <c r="I127" t="inlineStr">
        <is>
          <t xml:space="preserve">Sale</t>
        </is>
      </c>
      <c r="J127" t="inlineStr">
        <is>
          <t xml:space="preserve">Apartment</t>
        </is>
      </c>
      <c r="K127" t="inlineStr">
        <is>
          <t xml:space="preserve">ES</t>
        </is>
      </c>
      <c r="L127"/>
      <c r="M127" t="inlineStr">
        <is>
          <t xml:space="preserve">Marbella</t>
        </is>
      </c>
      <c r="N127" t="inlineStr">
        <is>
          <t xml:space="preserve">Marbella</t>
        </is>
      </c>
      <c r="O127" t="inlineStr">
        <is>
          <t xml:space="preserve">Nueva Andalucía centro</t>
        </is>
      </c>
      <c r="P127"/>
      <c r="Q127"/>
      <c r="R127"/>
      <c r="S127">
        <v>890000</v>
      </c>
      <c r="T127"/>
      <c r="U127">
        <f>IFERROR((S127-T127)/T127,"")</f>
      </c>
      <c r="V127">
        <v>3</v>
      </c>
      <c r="W127" t="inlineStr">
        <is>
          <t xml:space="preserve">115.00</t>
        </is>
      </c>
      <c r="X127"/>
      <c r="Y127"/>
      <c r="Z127">
        <f>IFERROR(S127/W127,"")</f>
      </c>
      <c r="AA127">
        <f>IFERROR(INDEX(04_Area_Stats!$C$5:$C$7,MATCH(N127,04_Area_Stats!$A$5:$A$7,0)),"")</f>
      </c>
      <c r="AB127">
        <f>IFERROR((Z127-AA127)/AA127,"")</f>
      </c>
      <c r="AC127">
        <v>2</v>
      </c>
      <c r="AD127">
        <v>3</v>
      </c>
      <c r="AE127"/>
      <c r="AF127"/>
      <c r="AG127"/>
      <c r="AH127"/>
      <c r="AI127"/>
      <c r="AJ127"/>
      <c r="AK127"/>
      <c r="AL127"/>
      <c r="AM127"/>
      <c r="AN127"/>
      <c r="AO127"/>
      <c r="AP127"/>
      <c r="AQ127"/>
      <c r="AR127"/>
      <c r="AS127"/>
      <c r="AT127">
        <f>IFERROR(INDEX(04_Area_Stats!$E$5:$E$7,MATCH(N127,04_Area_Stats!$A$5:$A$7,0)),"")</f>
      </c>
      <c r="AU127">
        <f>IFERROR(ROUND(W127*AT127,0),"")</f>
      </c>
      <c r="AV127">
        <f>IFERROR(AU127*12/S127,"")</f>
      </c>
      <c r="AW127">
        <f>IFERROR(ROUND(100*(03_Assumptions!$B$18*MIN(AV127/03_Assumptions!$B$13,1)+03_Assumptions!$B$19*MIN(MAX(-AB127/0.25,0),1)+03_Assumptions!$B$20*IFERROR(INDEX(03_Assumptions!$B$28:$B$33,MATCH(AG127,03_Assumptions!$A$28:$A$33,0)),0.5)+03_Assumptions!$B$21*MIN(V127/180,1)+03_Assumptions!$B$22*(COUNTIF(AI127:AQ127,"Y")/9)),0),"")</f>
      </c>
      <c r="AX127"/>
      <c r="AY127"/>
      <c r="AZ127"/>
      <c r="BA127" t="inlineStr">
        <is>
          <t xml:space="preserve">https://images.habimg.com/imgh/50948-787/apartamento-orientado-al-oeste-situado-en-planta-media-de-la-ex-marbella_c1d20dcd-4815-409d-98d7-767ebd93b9cc.jpg</t>
        </is>
      </c>
      <c r="BB127"/>
      <c r="BC127">
        <v>1</v>
      </c>
      <c r="BD127"/>
      <c r="BE127">
        <v>0</v>
      </c>
      <c r="BF127"/>
      <c r="BG127"/>
      <c r="BH127"/>
      <c r="BI127"/>
      <c r="BJ127"/>
      <c r="BK127"/>
      <c r="BL127" t="inlineStr">
        <is>
          <t xml:space="preserve">Mycket begränsad information tillgänglig: bara en platshänvisning för en lägenhet i Nueva Andalucía, Marbella med västerlig orientering på mittplan; inga andra detaljer angivna.</t>
        </is>
      </c>
      <c r="BM127"/>
      <c r="BN127"/>
    </row>
    <row r="128">
      <c r="A128" t="inlineStr">
        <is>
          <t xml:space="preserve">HTC-25097000000422</t>
        </is>
      </c>
      <c r="B128" t="inlineStr">
        <is>
          <t xml:space="preserve">Habitaclia</t>
        </is>
      </c>
      <c r="C128" t="inlineStr">
        <is>
          <t xml:space="preserve">25097000000422</t>
        </is>
      </c>
      <c r="D128" t="inlineStr">
        <is>
          <t xml:space="preserve">https://www.habitaclia.com/comprar-apartamento-nagueles_alto-marbella-i25097000000422.htm</t>
        </is>
      </c>
      <c r="E128" t="inlineStr">
        <is>
          <t xml:space="preserve">2026-08-29</t>
        </is>
      </c>
      <c r="F128" t="inlineStr">
        <is>
          <t xml:space="preserve">2026-08-31</t>
        </is>
      </c>
      <c r="G128" t="inlineStr">
        <is>
          <t xml:space="preserve">New</t>
        </is>
      </c>
      <c r="H128" t="inlineStr">
        <is>
          <t xml:space="preserve">Apartamento en Nagüeles Alto</t>
        </is>
      </c>
      <c r="I128" t="inlineStr">
        <is>
          <t xml:space="preserve">Sale</t>
        </is>
      </c>
      <c r="J128" t="inlineStr">
        <is>
          <t xml:space="preserve">Apartment</t>
        </is>
      </c>
      <c r="K128" t="inlineStr">
        <is>
          <t xml:space="preserve">ES</t>
        </is>
      </c>
      <c r="L128"/>
      <c r="M128" t="inlineStr">
        <is>
          <t xml:space="preserve">Marbella</t>
        </is>
      </c>
      <c r="N128" t="inlineStr">
        <is>
          <t xml:space="preserve">Marbella</t>
        </is>
      </c>
      <c r="O128" t="inlineStr">
        <is>
          <t xml:space="preserve">Nagüeles Alto</t>
        </is>
      </c>
      <c r="P128"/>
      <c r="Q128"/>
      <c r="R128"/>
      <c r="S128">
        <v>1675000</v>
      </c>
      <c r="T128"/>
      <c r="U128">
        <f>IFERROR((S128-T128)/T128,"")</f>
      </c>
      <c r="V128">
        <v>3</v>
      </c>
      <c r="W128" t="inlineStr">
        <is>
          <t xml:space="preserve">214.00</t>
        </is>
      </c>
      <c r="X128"/>
      <c r="Y128"/>
      <c r="Z128">
        <f>IFERROR(S128/W128,"")</f>
      </c>
      <c r="AA128">
        <f>IFERROR(INDEX(04_Area_Stats!$C$5:$C$7,MATCH(N128,04_Area_Stats!$A$5:$A$7,0)),"")</f>
      </c>
      <c r="AB128">
        <f>IFERROR((Z128-AA128)/AA128,"")</f>
      </c>
      <c r="AC128">
        <v>3</v>
      </c>
      <c r="AD128">
        <v>3</v>
      </c>
      <c r="AE128"/>
      <c r="AF128"/>
      <c r="AG128"/>
      <c r="AH128"/>
      <c r="AI128"/>
      <c r="AJ128"/>
      <c r="AK128"/>
      <c r="AL128"/>
      <c r="AM128"/>
      <c r="AN128"/>
      <c r="AO128"/>
      <c r="AP128"/>
      <c r="AQ128"/>
      <c r="AR128"/>
      <c r="AS128"/>
      <c r="AT128">
        <f>IFERROR(INDEX(04_Area_Stats!$E$5:$E$7,MATCH(N128,04_Area_Stats!$A$5:$A$7,0)),"")</f>
      </c>
      <c r="AU128">
        <f>IFERROR(ROUND(W128*AT128,0),"")</f>
      </c>
      <c r="AV128">
        <f>IFERROR(AU128*12/S128,"")</f>
      </c>
      <c r="AW128">
        <f>IFERROR(ROUND(100*(03_Assumptions!$B$18*MIN(AV128/03_Assumptions!$B$13,1)+03_Assumptions!$B$19*MIN(MAX(-AB128/0.25,0),1)+03_Assumptions!$B$20*IFERROR(INDEX(03_Assumptions!$B$28:$B$33,MATCH(AG128,03_Assumptions!$A$28:$A$33,0)),0.5)+03_Assumptions!$B$21*MIN(V128/180,1)+03_Assumptions!$B$22*(COUNTIF(AI128:AQ128,"Y")/9)),0),"")</f>
      </c>
      <c r="AX128"/>
      <c r="AY128"/>
      <c r="AZ128"/>
      <c r="BA128" t="inlineStr">
        <is>
          <t xml:space="preserve">https://images.habimg.com/imgh/25097-422/nagueles-alto-apartamento-marbella_469d956d-5105-42c1-b76a-c825efd8a828.jpg</t>
        </is>
      </c>
      <c r="BB128"/>
      <c r="BC128">
        <v>1</v>
      </c>
      <c r="BD128"/>
      <c r="BE128">
        <v>0</v>
      </c>
      <c r="BF128"/>
      <c r="BG128"/>
      <c r="BH128"/>
      <c r="BI128"/>
      <c r="BJ128"/>
      <c r="BK128"/>
      <c r="BL128" t="inlineStr">
        <is>
          <t xml:space="preserve">En lägenhet i Nagüeles Alto-området i Marbella; mycket lite specifik information är tillgänglig från denna annons.</t>
        </is>
      </c>
      <c r="BM128"/>
      <c r="BN128"/>
    </row>
    <row r="129">
      <c r="A129" t="inlineStr">
        <is>
          <t xml:space="preserve">HTC-52417000000381</t>
        </is>
      </c>
      <c r="B129" t="inlineStr">
        <is>
          <t xml:space="preserve">Habitaclia</t>
        </is>
      </c>
      <c r="C129" t="inlineStr">
        <is>
          <t xml:space="preserve">52417000000381</t>
        </is>
      </c>
      <c r="D129" t="inlineStr">
        <is>
          <t xml:space="preserve">https://www.habitaclia.com/comprar-piso-sierra_blanca-marbella-i52417000000381.htm</t>
        </is>
      </c>
      <c r="E129" t="inlineStr">
        <is>
          <t xml:space="preserve">2026-08-29</t>
        </is>
      </c>
      <c r="F129" t="inlineStr">
        <is>
          <t xml:space="preserve">2026-08-31</t>
        </is>
      </c>
      <c r="G129" t="inlineStr">
        <is>
          <t xml:space="preserve">New</t>
        </is>
      </c>
      <c r="H129" t="inlineStr">
        <is>
          <t xml:space="preserve">Piso Urbanización cortijo de nagüeles</t>
        </is>
      </c>
      <c r="I129" t="inlineStr">
        <is>
          <t xml:space="preserve">Sale</t>
        </is>
      </c>
      <c r="J129" t="inlineStr">
        <is>
          <t xml:space="preserve">Apartment</t>
        </is>
      </c>
      <c r="K129" t="inlineStr">
        <is>
          <t xml:space="preserve">ES</t>
        </is>
      </c>
      <c r="L129"/>
      <c r="M129" t="inlineStr">
        <is>
          <t xml:space="preserve">Marbella</t>
        </is>
      </c>
      <c r="N129" t="inlineStr">
        <is>
          <t xml:space="preserve">Marbella</t>
        </is>
      </c>
      <c r="O129" t="inlineStr">
        <is>
          <t xml:space="preserve">Sierra Blanca</t>
        </is>
      </c>
      <c r="P129"/>
      <c r="Q129"/>
      <c r="R129"/>
      <c r="S129">
        <v>525000</v>
      </c>
      <c r="T129"/>
      <c r="U129">
        <f>IFERROR((S129-T129)/T129,"")</f>
      </c>
      <c r="V129">
        <v>3</v>
      </c>
      <c r="W129" t="inlineStr">
        <is>
          <t xml:space="preserve">118.00</t>
        </is>
      </c>
      <c r="X129"/>
      <c r="Y129"/>
      <c r="Z129">
        <f>IFERROR(S129/W129,"")</f>
      </c>
      <c r="AA129">
        <f>IFERROR(INDEX(04_Area_Stats!$C$5:$C$7,MATCH(N129,04_Area_Stats!$A$5:$A$7,0)),"")</f>
      </c>
      <c r="AB129">
        <f>IFERROR((Z129-AA129)/AA129,"")</f>
      </c>
      <c r="AC129">
        <v>2</v>
      </c>
      <c r="AD129">
        <v>2</v>
      </c>
      <c r="AE129"/>
      <c r="AF129"/>
      <c r="AG129"/>
      <c r="AH129"/>
      <c r="AI129"/>
      <c r="AJ129"/>
      <c r="AK129"/>
      <c r="AL129"/>
      <c r="AM129"/>
      <c r="AN129"/>
      <c r="AO129"/>
      <c r="AP129"/>
      <c r="AQ129"/>
      <c r="AR129"/>
      <c r="AS129"/>
      <c r="AT129">
        <f>IFERROR(INDEX(04_Area_Stats!$E$5:$E$7,MATCH(N129,04_Area_Stats!$A$5:$A$7,0)),"")</f>
      </c>
      <c r="AU129">
        <f>IFERROR(ROUND(W129*AT129,0),"")</f>
      </c>
      <c r="AV129">
        <f>IFERROR(AU129*12/S129,"")</f>
      </c>
      <c r="AW129">
        <f>IFERROR(ROUND(100*(03_Assumptions!$B$18*MIN(AV129/03_Assumptions!$B$13,1)+03_Assumptions!$B$19*MIN(MAX(-AB129/0.25,0),1)+03_Assumptions!$B$20*IFERROR(INDEX(03_Assumptions!$B$28:$B$33,MATCH(AG129,03_Assumptions!$A$28:$A$33,0)),0.5)+03_Assumptions!$B$21*MIN(V129/180,1)+03_Assumptions!$B$22*(COUNTIF(AI129:AQ129,"Y")/9)),0),"")</f>
      </c>
      <c r="AX129"/>
      <c r="AY129"/>
      <c r="AZ129"/>
      <c r="BA129" t="inlineStr">
        <is>
          <t xml:space="preserve">https://images.habimg.com/imgh/52417-381/urbanizacion-cortijo-de-nagueles-piso-marbella_ec1870d4-283a-496f-946f-d03faf22018a.jpg</t>
        </is>
      </c>
      <c r="BB129"/>
      <c r="BC129">
        <v>1</v>
      </c>
      <c r="BD129"/>
      <c r="BE129">
        <v>0</v>
      </c>
      <c r="BF129"/>
      <c r="BG129"/>
      <c r="BH129"/>
      <c r="BI129"/>
      <c r="BJ129"/>
      <c r="BK129"/>
      <c r="BL129" t="inlineStr">
        <is>
          <t xml:space="preserve">En lägenhet i Cortijo de Nagüeles-urbaniseringen, i Marbella's Sierra Blanca-område. Det finns otillräcklig information från annonsen för att bedöma dess egenskaper eller skick.</t>
        </is>
      </c>
      <c r="BM129"/>
      <c r="BN129"/>
    </row>
    <row r="130">
      <c r="A130" t="inlineStr">
        <is>
          <t xml:space="preserve">HTC-38129000001345</t>
        </is>
      </c>
      <c r="B130" t="inlineStr">
        <is>
          <t xml:space="preserve">Habitaclia</t>
        </is>
      </c>
      <c r="C130" t="inlineStr">
        <is>
          <t xml:space="preserve">38129000001345</t>
        </is>
      </c>
      <c r="D130" t="inlineStr">
        <is>
          <t xml:space="preserve">https://www.habitaclia.com/comprar-apartamento-en_centro_junto_a_la_playa_a_la_venta_la_carolina_guadalpin-marbella-i38129000001345.htm</t>
        </is>
      </c>
      <c r="E130" t="inlineStr">
        <is>
          <t xml:space="preserve">2026-08-29</t>
        </is>
      </c>
      <c r="F130" t="inlineStr">
        <is>
          <t xml:space="preserve">2026-08-31</t>
        </is>
      </c>
      <c r="G130" t="inlineStr">
        <is>
          <t xml:space="preserve">New</t>
        </is>
      </c>
      <c r="H130" t="inlineStr">
        <is>
          <t xml:space="preserve">Apartamento en La Carolina - Guadalpín. Apartamento en marbella centro junto a la playa a la venta</t>
        </is>
      </c>
      <c r="I130" t="inlineStr">
        <is>
          <t xml:space="preserve">Sale</t>
        </is>
      </c>
      <c r="J130" t="inlineStr">
        <is>
          <t xml:space="preserve">Apartment</t>
        </is>
      </c>
      <c r="K130" t="inlineStr">
        <is>
          <t xml:space="preserve">ES</t>
        </is>
      </c>
      <c r="L130"/>
      <c r="M130" t="inlineStr">
        <is>
          <t xml:space="preserve">Marbella</t>
        </is>
      </c>
      <c r="N130" t="inlineStr">
        <is>
          <t xml:space="preserve">Marbella</t>
        </is>
      </c>
      <c r="O130" t="inlineStr">
        <is>
          <t xml:space="preserve">La Carolina - Guadalpín</t>
        </is>
      </c>
      <c r="P130"/>
      <c r="Q130"/>
      <c r="R130"/>
      <c r="S130">
        <v>560000</v>
      </c>
      <c r="T130"/>
      <c r="U130">
        <f>IFERROR((S130-T130)/T130,"")</f>
      </c>
      <c r="V130">
        <v>3</v>
      </c>
      <c r="W130" t="inlineStr">
        <is>
          <t xml:space="preserve">85.00</t>
        </is>
      </c>
      <c r="X130"/>
      <c r="Y130"/>
      <c r="Z130">
        <f>IFERROR(S130/W130,"")</f>
      </c>
      <c r="AA130">
        <f>IFERROR(INDEX(04_Area_Stats!$C$5:$C$7,MATCH(N130,04_Area_Stats!$A$5:$A$7,0)),"")</f>
      </c>
      <c r="AB130">
        <f>IFERROR((Z130-AA130)/AA130,"")</f>
      </c>
      <c r="AC130"/>
      <c r="AD130">
        <v>1</v>
      </c>
      <c r="AE130"/>
      <c r="AF130"/>
      <c r="AG130"/>
      <c r="AH130"/>
      <c r="AI130"/>
      <c r="AJ130"/>
      <c r="AK130"/>
      <c r="AL130"/>
      <c r="AM130"/>
      <c r="AN130"/>
      <c r="AO130"/>
      <c r="AP130"/>
      <c r="AQ130"/>
      <c r="AR130"/>
      <c r="AS130"/>
      <c r="AT130">
        <f>IFERROR(INDEX(04_Area_Stats!$E$5:$E$7,MATCH(N130,04_Area_Stats!$A$5:$A$7,0)),"")</f>
      </c>
      <c r="AU130">
        <f>IFERROR(ROUND(W130*AT130,0),"")</f>
      </c>
      <c r="AV130">
        <f>IFERROR(AU130*12/S130,"")</f>
      </c>
      <c r="AW130">
        <f>IFERROR(ROUND(100*(03_Assumptions!$B$18*MIN(AV130/03_Assumptions!$B$13,1)+03_Assumptions!$B$19*MIN(MAX(-AB130/0.25,0),1)+03_Assumptions!$B$20*IFERROR(INDEX(03_Assumptions!$B$28:$B$33,MATCH(AG130,03_Assumptions!$A$28:$A$33,0)),0.5)+03_Assumptions!$B$21*MIN(V130/180,1)+03_Assumptions!$B$22*(COUNTIF(AI130:AQ130,"Y")/9)),0),"")</f>
      </c>
      <c r="AX130"/>
      <c r="AY130"/>
      <c r="AZ130"/>
      <c r="BA130" t="inlineStr">
        <is>
          <t xml:space="preserve">https://images.habimg.com/imgh/38129-1345/apartamento-en-marbella-centro-junto-a-la-playa-a-la-venta-marbella_8a1c2dad-e388-46cd-acd0-8a74b74ff2a4.jpg</t>
        </is>
      </c>
      <c r="BB130"/>
      <c r="BC130">
        <v>1</v>
      </c>
      <c r="BD130"/>
      <c r="BE130">
        <v>0</v>
      </c>
      <c r="BF130"/>
      <c r="BG130"/>
      <c r="BH130"/>
      <c r="BI130"/>
      <c r="BJ130"/>
      <c r="BK130"/>
      <c r="BL130" t="inlineStr">
        <is>
          <t xml:space="preserve">Otillräcklig information för att beskriva denna fastighet; endast platsbeteckningar (Marbella, La Carolina, Guadalpín) tillhandahålls.</t>
        </is>
      </c>
      <c r="BM130"/>
      <c r="BN130"/>
    </row>
    <row r="131">
      <c r="A131" t="inlineStr">
        <is>
          <t xml:space="preserve">HTC-23979000001273</t>
        </is>
      </c>
      <c r="B131" t="inlineStr">
        <is>
          <t xml:space="preserve">Habitaclia</t>
        </is>
      </c>
      <c r="C131" t="inlineStr">
        <is>
          <t xml:space="preserve">23979000001273</t>
        </is>
      </c>
      <c r="D131" t="inlineStr">
        <is>
          <t xml:space="preserve">https://www.habitaclia.com/comprar-piso-descubre_una_autentica_oportunidad_de_inversion_y_estilo_de_vida_puerto_banus-marbella-i23979000001273.htm</t>
        </is>
      </c>
      <c r="E131" t="inlineStr">
        <is>
          <t xml:space="preserve">2026-08-29</t>
        </is>
      </c>
      <c r="F131" t="inlineStr">
        <is>
          <t xml:space="preserve">2026-08-31</t>
        </is>
      </c>
      <c r="G131" t="inlineStr">
        <is>
          <t xml:space="preserve">New</t>
        </is>
      </c>
      <c r="H131" t="inlineStr">
        <is>
          <t xml:space="preserve">Piso en Puerto Banús. Descubre una auténtica oportunidad de inversión y estilo de vida</t>
        </is>
      </c>
      <c r="I131" t="inlineStr">
        <is>
          <t xml:space="preserve">Sale</t>
        </is>
      </c>
      <c r="J131" t="inlineStr">
        <is>
          <t xml:space="preserve">Apartment</t>
        </is>
      </c>
      <c r="K131" t="inlineStr">
        <is>
          <t xml:space="preserve">ES</t>
        </is>
      </c>
      <c r="L131"/>
      <c r="M131" t="inlineStr">
        <is>
          <t xml:space="preserve">Marbella</t>
        </is>
      </c>
      <c r="N131" t="inlineStr">
        <is>
          <t xml:space="preserve">Marbella</t>
        </is>
      </c>
      <c r="O131" t="inlineStr">
        <is>
          <t xml:space="preserve">Puerto Banús</t>
        </is>
      </c>
      <c r="P131"/>
      <c r="Q131"/>
      <c r="R131"/>
      <c r="S131">
        <v>559000</v>
      </c>
      <c r="T131"/>
      <c r="U131">
        <f>IFERROR((S131-T131)/T131,"")</f>
      </c>
      <c r="V131">
        <v>3</v>
      </c>
      <c r="W131" t="inlineStr">
        <is>
          <t xml:space="preserve">111.00</t>
        </is>
      </c>
      <c r="X131"/>
      <c r="Y131"/>
      <c r="Z131">
        <f>IFERROR(S131/W131,"")</f>
      </c>
      <c r="AA131">
        <f>IFERROR(INDEX(04_Area_Stats!$C$5:$C$7,MATCH(N131,04_Area_Stats!$A$5:$A$7,0)),"")</f>
      </c>
      <c r="AB131">
        <f>IFERROR((Z131-AA131)/AA131,"")</f>
      </c>
      <c r="AC131">
        <v>2</v>
      </c>
      <c r="AD131">
        <v>2</v>
      </c>
      <c r="AE131"/>
      <c r="AF131"/>
      <c r="AG131"/>
      <c r="AH131"/>
      <c r="AI131"/>
      <c r="AJ131"/>
      <c r="AK131"/>
      <c r="AL131"/>
      <c r="AM131"/>
      <c r="AN131"/>
      <c r="AO131"/>
      <c r="AP131"/>
      <c r="AQ131"/>
      <c r="AR131"/>
      <c r="AS131"/>
      <c r="AT131">
        <f>IFERROR(INDEX(04_Area_Stats!$E$5:$E$7,MATCH(N131,04_Area_Stats!$A$5:$A$7,0)),"")</f>
      </c>
      <c r="AU131">
        <f>IFERROR(ROUND(W131*AT131,0),"")</f>
      </c>
      <c r="AV131">
        <f>IFERROR(AU131*12/S131,"")</f>
      </c>
      <c r="AW131">
        <f>IFERROR(ROUND(100*(03_Assumptions!$B$18*MIN(AV131/03_Assumptions!$B$13,1)+03_Assumptions!$B$19*MIN(MAX(-AB131/0.25,0),1)+03_Assumptions!$B$20*IFERROR(INDEX(03_Assumptions!$B$28:$B$33,MATCH(AG131,03_Assumptions!$A$28:$A$33,0)),0.5)+03_Assumptions!$B$21*MIN(V131/180,1)+03_Assumptions!$B$22*(COUNTIF(AI131:AQ131,"Y")/9)),0),"")</f>
      </c>
      <c r="AX131"/>
      <c r="AY131"/>
      <c r="AZ131"/>
      <c r="BA131" t="inlineStr">
        <is>
          <t xml:space="preserve">https://images.habimg.com/imgh/23979-1273/descubre-una-autentica-oportunidad-de-inversion-y-estilo-de-vida-marbella_43c22e12-a476-4bf4-a4e4-ca3890346f28.jpg</t>
        </is>
      </c>
      <c r="BB131"/>
      <c r="BC131">
        <v>1</v>
      </c>
      <c r="BD131"/>
      <c r="BE131">
        <v>0</v>
      </c>
      <c r="BF131"/>
      <c r="BG131"/>
      <c r="BH131"/>
      <c r="BI131"/>
      <c r="BJ131"/>
      <c r="BK131"/>
      <c r="BL131"/>
      <c r="BM131"/>
      <c r="BN131"/>
    </row>
    <row r="132">
      <c r="A132" t="inlineStr">
        <is>
          <t xml:space="preserve">HTC-25723000000124</t>
        </is>
      </c>
      <c r="B132" t="inlineStr">
        <is>
          <t xml:space="preserve">Habitaclia</t>
        </is>
      </c>
      <c r="C132" t="inlineStr">
        <is>
          <t xml:space="preserve">25723000000124</t>
        </is>
      </c>
      <c r="D132" t="inlineStr">
        <is>
          <t xml:space="preserve">https://www.habitaclia.com/comprar-piso-en_pleno_centro_de_san_pedro_san_pedro_de_alcantara_pueblo-marbella-i25723000000124.htm</t>
        </is>
      </c>
      <c r="E132" t="inlineStr">
        <is>
          <t xml:space="preserve">2026-08-29</t>
        </is>
      </c>
      <c r="F132" t="inlineStr">
        <is>
          <t xml:space="preserve">2026-08-31</t>
        </is>
      </c>
      <c r="G132" t="inlineStr">
        <is>
          <t xml:space="preserve">New</t>
        </is>
      </c>
      <c r="H132" t="inlineStr">
        <is>
          <t xml:space="preserve">Piso en San Pedro de Alcántara Pueblo. Piso en pleno centro de san pedro</t>
        </is>
      </c>
      <c r="I132" t="inlineStr">
        <is>
          <t xml:space="preserve">Sale</t>
        </is>
      </c>
      <c r="J132" t="inlineStr">
        <is>
          <t xml:space="preserve">Apartment</t>
        </is>
      </c>
      <c r="K132" t="inlineStr">
        <is>
          <t xml:space="preserve">ES</t>
        </is>
      </c>
      <c r="L132"/>
      <c r="M132" t="inlineStr">
        <is>
          <t xml:space="preserve">Marbella</t>
        </is>
      </c>
      <c r="N132" t="inlineStr">
        <is>
          <t xml:space="preserve">Marbella</t>
        </is>
      </c>
      <c r="O132" t="inlineStr">
        <is>
          <t xml:space="preserve">San Pedro de Alcántara Pueblo</t>
        </is>
      </c>
      <c r="P132"/>
      <c r="Q132"/>
      <c r="R132"/>
      <c r="S132">
        <v>320000</v>
      </c>
      <c r="T132"/>
      <c r="U132">
        <f>IFERROR((S132-T132)/T132,"")</f>
      </c>
      <c r="V132">
        <v>3</v>
      </c>
      <c r="W132" t="inlineStr">
        <is>
          <t xml:space="preserve">92.00</t>
        </is>
      </c>
      <c r="X132"/>
      <c r="Y132"/>
      <c r="Z132">
        <f>IFERROR(S132/W132,"")</f>
      </c>
      <c r="AA132">
        <f>IFERROR(INDEX(04_Area_Stats!$C$5:$C$7,MATCH(N132,04_Area_Stats!$A$5:$A$7,0)),"")</f>
      </c>
      <c r="AB132">
        <f>IFERROR((Z132-AA132)/AA132,"")</f>
      </c>
      <c r="AC132">
        <v>3</v>
      </c>
      <c r="AD132">
        <v>1</v>
      </c>
      <c r="AE132"/>
      <c r="AF132"/>
      <c r="AG132"/>
      <c r="AH132"/>
      <c r="AI132"/>
      <c r="AJ132"/>
      <c r="AK132"/>
      <c r="AL132"/>
      <c r="AM132"/>
      <c r="AN132"/>
      <c r="AO132"/>
      <c r="AP132"/>
      <c r="AQ132"/>
      <c r="AR132"/>
      <c r="AS132"/>
      <c r="AT132">
        <f>IFERROR(INDEX(04_Area_Stats!$E$5:$E$7,MATCH(N132,04_Area_Stats!$A$5:$A$7,0)),"")</f>
      </c>
      <c r="AU132">
        <f>IFERROR(ROUND(W132*AT132,0),"")</f>
      </c>
      <c r="AV132">
        <f>IFERROR(AU132*12/S132,"")</f>
      </c>
      <c r="AW132">
        <f>IFERROR(ROUND(100*(03_Assumptions!$B$18*MIN(AV132/03_Assumptions!$B$13,1)+03_Assumptions!$B$19*MIN(MAX(-AB132/0.25,0),1)+03_Assumptions!$B$20*IFERROR(INDEX(03_Assumptions!$B$28:$B$33,MATCH(AG132,03_Assumptions!$A$28:$A$33,0)),0.5)+03_Assumptions!$B$21*MIN(V132/180,1)+03_Assumptions!$B$22*(COUNTIF(AI132:AQ132,"Y")/9)),0),"")</f>
      </c>
      <c r="AX132"/>
      <c r="AY132"/>
      <c r="AZ132"/>
      <c r="BA132" t="inlineStr">
        <is>
          <t xml:space="preserve">https://images.habimg.com/imgh/25723-124/piso-en-pleno-centro-de-san-pedro-marbella_7c76d4d9-e8aa-45a9-b9e4-a53500440d63.jpg</t>
        </is>
      </c>
      <c r="BB132"/>
      <c r="BC132">
        <v>1</v>
      </c>
      <c r="BD132"/>
      <c r="BE132">
        <v>0</v>
      </c>
      <c r="BF132"/>
      <c r="BG132"/>
      <c r="BH132"/>
      <c r="BI132"/>
      <c r="BJ132"/>
      <c r="BK132"/>
      <c r="BL132" t="inlineStr">
        <is>
          <t xml:space="preserve">Lägenhet till salu i San Pedro de Alcántara Pueblo, Marbella. Annonsen innehåller ingen information om egenskapen.</t>
        </is>
      </c>
      <c r="BM132"/>
      <c r="BN132"/>
    </row>
    <row r="133">
      <c r="A133" t="inlineStr">
        <is>
          <t xml:space="preserve">HTC-24716000006021</t>
        </is>
      </c>
      <c r="B133" t="inlineStr">
        <is>
          <t xml:space="preserve">Habitaclia</t>
        </is>
      </c>
      <c r="C133" t="inlineStr">
        <is>
          <t xml:space="preserve">24716000006021</t>
        </is>
      </c>
      <c r="D133" t="inlineStr">
        <is>
          <t xml:space="preserve">https://www.habitaclia.com/comprar-apartamento-seafront_luxury_apartment_in_the_golden_mile_of_la_carolina_guadalpin-marbella-i24716000006021.htm</t>
        </is>
      </c>
      <c r="E133" t="inlineStr">
        <is>
          <t xml:space="preserve">2026-08-29</t>
        </is>
      </c>
      <c r="F133" t="inlineStr">
        <is>
          <t xml:space="preserve">2026-08-31</t>
        </is>
      </c>
      <c r="G133" t="inlineStr">
        <is>
          <t xml:space="preserve">New</t>
        </is>
      </c>
      <c r="H133" t="inlineStr">
        <is>
          <t xml:space="preserve">Apartamento Calle pepe carleton #planta 2. Seafront luxury apartment in the golden mile of marbella</t>
        </is>
      </c>
      <c r="I133" t="inlineStr">
        <is>
          <t xml:space="preserve">Sale</t>
        </is>
      </c>
      <c r="J133" t="inlineStr">
        <is>
          <t xml:space="preserve">Apartment</t>
        </is>
      </c>
      <c r="K133" t="inlineStr">
        <is>
          <t xml:space="preserve">ES</t>
        </is>
      </c>
      <c r="L133"/>
      <c r="M133" t="inlineStr">
        <is>
          <t xml:space="preserve">Marbella</t>
        </is>
      </c>
      <c r="N133" t="inlineStr">
        <is>
          <t xml:space="preserve">Marbella</t>
        </is>
      </c>
      <c r="O133" t="inlineStr">
        <is>
          <t xml:space="preserve">La Carolina - Guadalpín</t>
        </is>
      </c>
      <c r="P133"/>
      <c r="Q133"/>
      <c r="R133"/>
      <c r="S133">
        <v>1210000</v>
      </c>
      <c r="T133"/>
      <c r="U133">
        <f>IFERROR((S133-T133)/T133,"")</f>
      </c>
      <c r="V133">
        <v>3</v>
      </c>
      <c r="W133" t="inlineStr">
        <is>
          <t xml:space="preserve">127.00</t>
        </is>
      </c>
      <c r="X133"/>
      <c r="Y133"/>
      <c r="Z133">
        <f>IFERROR(S133/W133,"")</f>
      </c>
      <c r="AA133">
        <f>IFERROR(INDEX(04_Area_Stats!$C$5:$C$7,MATCH(N133,04_Area_Stats!$A$5:$A$7,0)),"")</f>
      </c>
      <c r="AB133">
        <f>IFERROR((Z133-AA133)/AA133,"")</f>
      </c>
      <c r="AC133">
        <v>2</v>
      </c>
      <c r="AD133">
        <v>2</v>
      </c>
      <c r="AE133" t="inlineStr">
        <is>
          <t xml:space="preserve">2</t>
        </is>
      </c>
      <c r="AF133"/>
      <c r="AG133"/>
      <c r="AH133"/>
      <c r="AI133"/>
      <c r="AJ133"/>
      <c r="AK133"/>
      <c r="AL133"/>
      <c r="AM133"/>
      <c r="AN133"/>
      <c r="AO133"/>
      <c r="AP133"/>
      <c r="AQ133"/>
      <c r="AR133"/>
      <c r="AS133"/>
      <c r="AT133">
        <f>IFERROR(INDEX(04_Area_Stats!$E$5:$E$7,MATCH(N133,04_Area_Stats!$A$5:$A$7,0)),"")</f>
      </c>
      <c r="AU133">
        <f>IFERROR(ROUND(W133*AT133,0),"")</f>
      </c>
      <c r="AV133">
        <f>IFERROR(AU133*12/S133,"")</f>
      </c>
      <c r="AW133">
        <f>IFERROR(ROUND(100*(03_Assumptions!$B$18*MIN(AV133/03_Assumptions!$B$13,1)+03_Assumptions!$B$19*MIN(MAX(-AB133/0.25,0),1)+03_Assumptions!$B$20*IFERROR(INDEX(03_Assumptions!$B$28:$B$33,MATCH(AG133,03_Assumptions!$A$28:$A$33,0)),0.5)+03_Assumptions!$B$21*MIN(V133/180,1)+03_Assumptions!$B$22*(COUNTIF(AI133:AQ133,"Y")/9)),0),"")</f>
      </c>
      <c r="AX133"/>
      <c r="AY133"/>
      <c r="AZ133"/>
      <c r="BA133" t="inlineStr">
        <is>
          <t xml:space="preserve">https://images.habimg.com/imgh/24716-6021/seafront-luxury-apartment-in-the-golden-mile-of-marbella-marbella_9e71eedd-d8a3-4a62-9c69-3748e3f8b14b.jpg</t>
        </is>
      </c>
      <c r="BB133"/>
      <c r="BC133">
        <v>1</v>
      </c>
      <c r="BD133"/>
      <c r="BE133">
        <v>0</v>
      </c>
      <c r="BF133"/>
      <c r="BG133"/>
      <c r="BH133"/>
      <c r="BI133"/>
      <c r="BJ133"/>
      <c r="BK133"/>
      <c r="BL133" t="inlineStr">
        <is>
          <t xml:space="preserve">Otillräcklig information är tillgänglig bortom platsen och portaltiteln.</t>
        </is>
      </c>
      <c r="BM133"/>
      <c r="BN133"/>
    </row>
    <row r="134">
      <c r="A134" t="inlineStr">
        <is>
          <t xml:space="preserve">HTC-24141000000578</t>
        </is>
      </c>
      <c r="B134" t="inlineStr">
        <is>
          <t xml:space="preserve">Habitaclia</t>
        </is>
      </c>
      <c r="C134" t="inlineStr">
        <is>
          <t xml:space="preserve">24141000000578</t>
        </is>
      </c>
      <c r="D134" t="inlineStr">
        <is>
          <t xml:space="preserve">https://www.habitaclia.com/comprar-piso-exclusivo_apartamento_en_jardines_de_sierra_blanca_nagueles_alto-marbella-i24141000000578.htm</t>
        </is>
      </c>
      <c r="E134" t="inlineStr">
        <is>
          <t xml:space="preserve">2026-08-29</t>
        </is>
      </c>
      <c r="F134" t="inlineStr">
        <is>
          <t xml:space="preserve">2026-08-31</t>
        </is>
      </c>
      <c r="G134" t="inlineStr">
        <is>
          <t xml:space="preserve">New</t>
        </is>
      </c>
      <c r="H134" t="inlineStr">
        <is>
          <t xml:space="preserve">Piso en Nagüeles Alto. Exclusivo apartamento en jardines de sierra blanca, marbella</t>
        </is>
      </c>
      <c r="I134" t="inlineStr">
        <is>
          <t xml:space="preserve">Sale</t>
        </is>
      </c>
      <c r="J134" t="inlineStr">
        <is>
          <t xml:space="preserve">Apartment</t>
        </is>
      </c>
      <c r="K134" t="inlineStr">
        <is>
          <t xml:space="preserve">ES</t>
        </is>
      </c>
      <c r="L134"/>
      <c r="M134" t="inlineStr">
        <is>
          <t xml:space="preserve">Marbella</t>
        </is>
      </c>
      <c r="N134" t="inlineStr">
        <is>
          <t xml:space="preserve">Marbella</t>
        </is>
      </c>
      <c r="O134" t="inlineStr">
        <is>
          <t xml:space="preserve">Nagüeles Alto</t>
        </is>
      </c>
      <c r="P134"/>
      <c r="Q134"/>
      <c r="R134"/>
      <c r="S134">
        <v>699000</v>
      </c>
      <c r="T134"/>
      <c r="U134">
        <f>IFERROR((S134-T134)/T134,"")</f>
      </c>
      <c r="V134">
        <v>3</v>
      </c>
      <c r="W134" t="inlineStr">
        <is>
          <t xml:space="preserve">148.00</t>
        </is>
      </c>
      <c r="X134"/>
      <c r="Y134"/>
      <c r="Z134">
        <f>IFERROR(S134/W134,"")</f>
      </c>
      <c r="AA134">
        <f>IFERROR(INDEX(04_Area_Stats!$C$5:$C$7,MATCH(N134,04_Area_Stats!$A$5:$A$7,0)),"")</f>
      </c>
      <c r="AB134">
        <f>IFERROR((Z134-AA134)/AA134,"")</f>
      </c>
      <c r="AC134">
        <v>3</v>
      </c>
      <c r="AD134">
        <v>3</v>
      </c>
      <c r="AE134"/>
      <c r="AF134"/>
      <c r="AG134"/>
      <c r="AH134"/>
      <c r="AI134"/>
      <c r="AJ134"/>
      <c r="AK134"/>
      <c r="AL134"/>
      <c r="AM134"/>
      <c r="AN134"/>
      <c r="AO134"/>
      <c r="AP134"/>
      <c r="AQ134"/>
      <c r="AR134"/>
      <c r="AS134"/>
      <c r="AT134">
        <f>IFERROR(INDEX(04_Area_Stats!$E$5:$E$7,MATCH(N134,04_Area_Stats!$A$5:$A$7,0)),"")</f>
      </c>
      <c r="AU134">
        <f>IFERROR(ROUND(W134*AT134,0),"")</f>
      </c>
      <c r="AV134">
        <f>IFERROR(AU134*12/S134,"")</f>
      </c>
      <c r="AW134">
        <f>IFERROR(ROUND(100*(03_Assumptions!$B$18*MIN(AV134/03_Assumptions!$B$13,1)+03_Assumptions!$B$19*MIN(MAX(-AB134/0.25,0),1)+03_Assumptions!$B$20*IFERROR(INDEX(03_Assumptions!$B$28:$B$33,MATCH(AG134,03_Assumptions!$A$28:$A$33,0)),0.5)+03_Assumptions!$B$21*MIN(V134/180,1)+03_Assumptions!$B$22*(COUNTIF(AI134:AQ134,"Y")/9)),0),"")</f>
      </c>
      <c r="AX134"/>
      <c r="AY134"/>
      <c r="AZ134"/>
      <c r="BA134" t="inlineStr">
        <is>
          <t xml:space="preserve">https://images.habimg.com/imgh/24141-578/exclusivo-apartamento-en-jardines-de-sierra-blanca-marbella-marbella_f160c89b-85f7-4820-a19b-9ae30cb09e21.jpg</t>
        </is>
      </c>
      <c r="BB134"/>
      <c r="BC134">
        <v>1</v>
      </c>
      <c r="BD134"/>
      <c r="BE134">
        <v>0</v>
      </c>
      <c r="BF134"/>
      <c r="BG134"/>
      <c r="BH134"/>
      <c r="BI134"/>
      <c r="BJ134"/>
      <c r="BK134"/>
      <c r="BL134" t="inlineStr">
        <is>
          <t xml:space="preserve">Detta är en exklusiv lägenhet i Sierra Blanca-trädgårdarna, Nagüeles Alto, Marbella. Minimalt med information tillhandahålls utöver läget.</t>
        </is>
      </c>
      <c r="BM134"/>
      <c r="BN134"/>
    </row>
    <row r="135">
      <c r="A135" t="inlineStr">
        <is>
          <t xml:space="preserve">HTC-23979000001283</t>
        </is>
      </c>
      <c r="B135" t="inlineStr">
        <is>
          <t xml:space="preserve">Habitaclia</t>
        </is>
      </c>
      <c r="C135" t="inlineStr">
        <is>
          <t xml:space="preserve">23979000001283</t>
        </is>
      </c>
      <c r="D135" t="inlineStr">
        <is>
          <t xml:space="preserve">https://www.habitaclia.com/comprar-duplex-elegante_de_3_dormitorios_en_la_milla_de_oro_de_u_lomas_de_marbella_club-marbella-i23979000001283.htm</t>
        </is>
      </c>
      <c r="E135" t="inlineStr">
        <is>
          <t xml:space="preserve">2026-08-29</t>
        </is>
      </c>
      <c r="F135" t="inlineStr">
        <is>
          <t xml:space="preserve">2026-08-31</t>
        </is>
      </c>
      <c r="G135" t="inlineStr">
        <is>
          <t xml:space="preserve">New</t>
        </is>
      </c>
      <c r="H135" t="inlineStr">
        <is>
          <t xml:space="preserve">Dúplex en Lomas de Marbella Club. Elegante dúplex de 3 dormitorios en la milla de oro de marbellau</t>
        </is>
      </c>
      <c r="I135" t="inlineStr">
        <is>
          <t xml:space="preserve">Sale</t>
        </is>
      </c>
      <c r="J135" t="inlineStr">
        <is>
          <t xml:space="preserve">Duplex</t>
        </is>
      </c>
      <c r="K135" t="inlineStr">
        <is>
          <t xml:space="preserve">ES</t>
        </is>
      </c>
      <c r="L135"/>
      <c r="M135" t="inlineStr">
        <is>
          <t xml:space="preserve">Marbella</t>
        </is>
      </c>
      <c r="N135" t="inlineStr">
        <is>
          <t xml:space="preserve">Marbella</t>
        </is>
      </c>
      <c r="O135" t="inlineStr">
        <is>
          <t xml:space="preserve">Lomas de Marbella Club</t>
        </is>
      </c>
      <c r="P135"/>
      <c r="Q135"/>
      <c r="R135"/>
      <c r="S135">
        <v>775000</v>
      </c>
      <c r="T135"/>
      <c r="U135">
        <f>IFERROR((S135-T135)/T135,"")</f>
      </c>
      <c r="V135">
        <v>3</v>
      </c>
      <c r="W135" t="inlineStr">
        <is>
          <t xml:space="preserve">162.00</t>
        </is>
      </c>
      <c r="X135"/>
      <c r="Y135"/>
      <c r="Z135">
        <f>IFERROR(S135/W135,"")</f>
      </c>
      <c r="AA135">
        <f>IFERROR(INDEX(04_Area_Stats!$C$5:$C$7,MATCH(N135,04_Area_Stats!$A$5:$A$7,0)),"")</f>
      </c>
      <c r="AB135">
        <f>IFERROR((Z135-AA135)/AA135,"")</f>
      </c>
      <c r="AC135">
        <v>3</v>
      </c>
      <c r="AD135">
        <v>2</v>
      </c>
      <c r="AE135"/>
      <c r="AF135"/>
      <c r="AG135"/>
      <c r="AH135"/>
      <c r="AI135"/>
      <c r="AJ135"/>
      <c r="AK135"/>
      <c r="AL135"/>
      <c r="AM135"/>
      <c r="AN135"/>
      <c r="AO135"/>
      <c r="AP135"/>
      <c r="AQ135"/>
      <c r="AR135"/>
      <c r="AS135"/>
      <c r="AT135">
        <f>IFERROR(INDEX(04_Area_Stats!$E$5:$E$7,MATCH(N135,04_Area_Stats!$A$5:$A$7,0)),"")</f>
      </c>
      <c r="AU135">
        <f>IFERROR(ROUND(W135*AT135,0),"")</f>
      </c>
      <c r="AV135">
        <f>IFERROR(AU135*12/S135,"")</f>
      </c>
      <c r="AW135">
        <f>IFERROR(ROUND(100*(03_Assumptions!$B$18*MIN(AV135/03_Assumptions!$B$13,1)+03_Assumptions!$B$19*MIN(MAX(-AB135/0.25,0),1)+03_Assumptions!$B$20*IFERROR(INDEX(03_Assumptions!$B$28:$B$33,MATCH(AG135,03_Assumptions!$A$28:$A$33,0)),0.5)+03_Assumptions!$B$21*MIN(V135/180,1)+03_Assumptions!$B$22*(COUNTIF(AI135:AQ135,"Y")/9)),0),"")</f>
      </c>
      <c r="AX135"/>
      <c r="AY135"/>
      <c r="AZ135"/>
      <c r="BA135" t="inlineStr">
        <is>
          <t xml:space="preserve">https://images.habimg.com/imgh/23979-1283/elegante-duplex-de-3-dormitorios-en-la-milla-de-oro-de-marbellau-marbella_64827ed3-2dec-401f-a7f1-553f316ca2e0.jpg</t>
        </is>
      </c>
      <c r="BB135"/>
      <c r="BC135">
        <v>1</v>
      </c>
      <c r="BD135"/>
      <c r="BE135">
        <v>0</v>
      </c>
      <c r="BF135"/>
      <c r="BG135"/>
      <c r="BH135"/>
      <c r="BI135"/>
      <c r="BJ135"/>
      <c r="BK135"/>
      <c r="BL135" t="inlineStr">
        <is>
          <t xml:space="preserve">Elegant tvåbostadshus med 3 sovrum beläget i den prestigefulla Lomas de Marbella Club i Marbella. Otillräcklig beskrivning för att bedöma skick eller specifika egenskaper.</t>
        </is>
      </c>
      <c r="BM135"/>
      <c r="BN135"/>
    </row>
    <row r="136">
      <c r="A136" t="inlineStr">
        <is>
          <t xml:space="preserve">HTC-43993000002354</t>
        </is>
      </c>
      <c r="B136" t="inlineStr">
        <is>
          <t xml:space="preserve">Habitaclia</t>
        </is>
      </c>
      <c r="C136" t="inlineStr">
        <is>
          <t xml:space="preserve">43993000002354</t>
        </is>
      </c>
      <c r="D136" t="inlineStr">
        <is>
          <t xml:space="preserve">https://www.habitaclia.com/comprar-piso-medblue_iii_lomas_de_marbella_alto_de_los_monteros-marbella-i43993000002354.htm</t>
        </is>
      </c>
      <c r="E136" t="inlineStr">
        <is>
          <t xml:space="preserve">2026-08-29</t>
        </is>
      </c>
      <c r="F136" t="inlineStr">
        <is>
          <t xml:space="preserve">2026-08-31</t>
        </is>
      </c>
      <c r="G136" t="inlineStr">
        <is>
          <t xml:space="preserve">New</t>
        </is>
      </c>
      <c r="H136" t="inlineStr">
        <is>
          <t xml:space="preserve">Piso en Lomas de marbella. Medblue iii</t>
        </is>
      </c>
      <c r="I136" t="inlineStr">
        <is>
          <t xml:space="preserve">Sale</t>
        </is>
      </c>
      <c r="J136" t="inlineStr">
        <is>
          <t xml:space="preserve">Apartment</t>
        </is>
      </c>
      <c r="K136" t="inlineStr">
        <is>
          <t xml:space="preserve">ES</t>
        </is>
      </c>
      <c r="L136"/>
      <c r="M136" t="inlineStr">
        <is>
          <t xml:space="preserve">Marbella</t>
        </is>
      </c>
      <c r="N136" t="inlineStr">
        <is>
          <t xml:space="preserve">Marbella</t>
        </is>
      </c>
      <c r="O136" t="inlineStr">
        <is>
          <t xml:space="preserve">Alto de los Monteros</t>
        </is>
      </c>
      <c r="P136"/>
      <c r="Q136"/>
      <c r="R136"/>
      <c r="S136">
        <v>509000</v>
      </c>
      <c r="T136"/>
      <c r="U136">
        <f>IFERROR((S136-T136)/T136,"")</f>
      </c>
      <c r="V136">
        <v>3</v>
      </c>
      <c r="W136" t="inlineStr">
        <is>
          <t xml:space="preserve">113.00</t>
        </is>
      </c>
      <c r="X136"/>
      <c r="Y136"/>
      <c r="Z136">
        <f>IFERROR(S136/W136,"")</f>
      </c>
      <c r="AA136">
        <f>IFERROR(INDEX(04_Area_Stats!$C$5:$C$7,MATCH(N136,04_Area_Stats!$A$5:$A$7,0)),"")</f>
      </c>
      <c r="AB136">
        <f>IFERROR((Z136-AA136)/AA136,"")</f>
      </c>
      <c r="AC136">
        <v>2</v>
      </c>
      <c r="AD136">
        <v>2</v>
      </c>
      <c r="AE136"/>
      <c r="AF136"/>
      <c r="AG136"/>
      <c r="AH136"/>
      <c r="AI136"/>
      <c r="AJ136"/>
      <c r="AK136"/>
      <c r="AL136"/>
      <c r="AM136"/>
      <c r="AN136"/>
      <c r="AO136"/>
      <c r="AP136"/>
      <c r="AQ136"/>
      <c r="AR136"/>
      <c r="AS136"/>
      <c r="AT136">
        <f>IFERROR(INDEX(04_Area_Stats!$E$5:$E$7,MATCH(N136,04_Area_Stats!$A$5:$A$7,0)),"")</f>
      </c>
      <c r="AU136">
        <f>IFERROR(ROUND(W136*AT136,0),"")</f>
      </c>
      <c r="AV136">
        <f>IFERROR(AU136*12/S136,"")</f>
      </c>
      <c r="AW136">
        <f>IFERROR(ROUND(100*(03_Assumptions!$B$18*MIN(AV136/03_Assumptions!$B$13,1)+03_Assumptions!$B$19*MIN(MAX(-AB136/0.25,0),1)+03_Assumptions!$B$20*IFERROR(INDEX(03_Assumptions!$B$28:$B$33,MATCH(AG136,03_Assumptions!$A$28:$A$33,0)),0.5)+03_Assumptions!$B$21*MIN(V136/180,1)+03_Assumptions!$B$22*(COUNTIF(AI136:AQ136,"Y")/9)),0),"")</f>
      </c>
      <c r="AX136"/>
      <c r="AY136"/>
      <c r="AZ136"/>
      <c r="BA136" t="inlineStr">
        <is>
          <t xml:space="preserve">https://images.habimg.com/imgh/43993-2354/medblue-iii-marbella_4c5cc702-c3a6-473f-b7d7-923f1a6c2475.jpg</t>
        </is>
      </c>
      <c r="BB136"/>
      <c r="BC136">
        <v>1</v>
      </c>
      <c r="BD136"/>
      <c r="BE136">
        <v>0</v>
      </c>
      <c r="BF136"/>
      <c r="BG136"/>
      <c r="BH136"/>
      <c r="BI136"/>
      <c r="BJ136"/>
      <c r="BK136"/>
      <c r="BL136" t="inlineStr">
        <is>
          <t xml:space="preserve">Lägenhet i Marbella (området Lomas/Alto de los Monteros). Mycket lite information finns tillgänglig i beskrivningen.</t>
        </is>
      </c>
      <c r="BM136"/>
      <c r="BN136"/>
    </row>
    <row r="137">
      <c r="A137" t="inlineStr">
        <is>
          <t xml:space="preserve">HTC-23979000001281</t>
        </is>
      </c>
      <c r="B137" t="inlineStr">
        <is>
          <t xml:space="preserve">Habitaclia</t>
        </is>
      </c>
      <c r="C137" t="inlineStr">
        <is>
          <t xml:space="preserve">23979000001281</t>
        </is>
      </c>
      <c r="D137" t="inlineStr">
        <is>
          <t xml:space="preserve">https://www.habitaclia.com/comprar-apartamento-de_3_dormitorios_en_guadalmina_baja_una_de_las_zona_guadalmina_baja-marbella-i23979000001281.htm</t>
        </is>
      </c>
      <c r="E137" t="inlineStr">
        <is>
          <t xml:space="preserve">2026-08-29</t>
        </is>
      </c>
      <c r="F137" t="inlineStr">
        <is>
          <t xml:space="preserve">2026-08-31</t>
        </is>
      </c>
      <c r="G137" t="inlineStr">
        <is>
          <t xml:space="preserve">New</t>
        </is>
      </c>
      <c r="H137" t="inlineStr">
        <is>
          <t xml:space="preserve">Apartamento en Guadalmina Baja. Apartamento de 3 dormitorios en guadalmina baja, una de las zona</t>
        </is>
      </c>
      <c r="I137" t="inlineStr">
        <is>
          <t xml:space="preserve">Sale</t>
        </is>
      </c>
      <c r="J137" t="inlineStr">
        <is>
          <t xml:space="preserve">Apartment</t>
        </is>
      </c>
      <c r="K137" t="inlineStr">
        <is>
          <t xml:space="preserve">ES</t>
        </is>
      </c>
      <c r="L137"/>
      <c r="M137" t="inlineStr">
        <is>
          <t xml:space="preserve">Marbella</t>
        </is>
      </c>
      <c r="N137" t="inlineStr">
        <is>
          <t xml:space="preserve">Marbella</t>
        </is>
      </c>
      <c r="O137" t="inlineStr">
        <is>
          <t xml:space="preserve">Guadalmina Baja</t>
        </is>
      </c>
      <c r="P137"/>
      <c r="Q137"/>
      <c r="R137"/>
      <c r="S137">
        <v>660000</v>
      </c>
      <c r="T137"/>
      <c r="U137">
        <f>IFERROR((S137-T137)/T137,"")</f>
      </c>
      <c r="V137">
        <v>3</v>
      </c>
      <c r="W137" t="inlineStr">
        <is>
          <t xml:space="preserve">151.00</t>
        </is>
      </c>
      <c r="X137"/>
      <c r="Y137"/>
      <c r="Z137">
        <f>IFERROR(S137/W137,"")</f>
      </c>
      <c r="AA137">
        <f>IFERROR(INDEX(04_Area_Stats!$C$5:$C$7,MATCH(N137,04_Area_Stats!$A$5:$A$7,0)),"")</f>
      </c>
      <c r="AB137">
        <f>IFERROR((Z137-AA137)/AA137,"")</f>
      </c>
      <c r="AC137">
        <v>3</v>
      </c>
      <c r="AD137">
        <v>2</v>
      </c>
      <c r="AE137"/>
      <c r="AF137"/>
      <c r="AG137"/>
      <c r="AH137"/>
      <c r="AI137"/>
      <c r="AJ137"/>
      <c r="AK137"/>
      <c r="AL137"/>
      <c r="AM137"/>
      <c r="AN137"/>
      <c r="AO137"/>
      <c r="AP137"/>
      <c r="AQ137"/>
      <c r="AR137"/>
      <c r="AS137"/>
      <c r="AT137">
        <f>IFERROR(INDEX(04_Area_Stats!$E$5:$E$7,MATCH(N137,04_Area_Stats!$A$5:$A$7,0)),"")</f>
      </c>
      <c r="AU137">
        <f>IFERROR(ROUND(W137*AT137,0),"")</f>
      </c>
      <c r="AV137">
        <f>IFERROR(AU137*12/S137,"")</f>
      </c>
      <c r="AW137">
        <f>IFERROR(ROUND(100*(03_Assumptions!$B$18*MIN(AV137/03_Assumptions!$B$13,1)+03_Assumptions!$B$19*MIN(MAX(-AB137/0.25,0),1)+03_Assumptions!$B$20*IFERROR(INDEX(03_Assumptions!$B$28:$B$33,MATCH(AG137,03_Assumptions!$A$28:$A$33,0)),0.5)+03_Assumptions!$B$21*MIN(V137/180,1)+03_Assumptions!$B$22*(COUNTIF(AI137:AQ137,"Y")/9)),0),"")</f>
      </c>
      <c r="AX137"/>
      <c r="AY137"/>
      <c r="AZ137"/>
      <c r="BA137" t="inlineStr">
        <is>
          <t xml:space="preserve">https://images.habimg.com/imgh/23979-1281/apartamento-de-3-dormitorios-en-guadalmina-baja-una-de-las-zona-marbella_2acc2d51-2cee-4471-a1f6-ff74d816707f.jpg</t>
        </is>
      </c>
      <c r="BB137"/>
      <c r="BC137">
        <v>1</v>
      </c>
      <c r="BD137"/>
      <c r="BE137">
        <v>0</v>
      </c>
      <c r="BF137"/>
      <c r="BG137"/>
      <c r="BH137"/>
      <c r="BI137"/>
      <c r="BJ137"/>
      <c r="BK137"/>
      <c r="BL137" t="inlineStr">
        <is>
          <t xml:space="preserve">Begränsad information tillgänglig: endast platsen i Marbella, Guadalmina Baja anges i beskrivningen.</t>
        </is>
      </c>
      <c r="BM137"/>
      <c r="BN137"/>
    </row>
    <row r="138">
      <c r="A138" t="inlineStr">
        <is>
          <t xml:space="preserve">HTC-23149000000342</t>
        </is>
      </c>
      <c r="B138" t="inlineStr">
        <is>
          <t xml:space="preserve">Habitaclia</t>
        </is>
      </c>
      <c r="C138" t="inlineStr">
        <is>
          <t xml:space="preserve">23149000000342</t>
        </is>
      </c>
      <c r="D138" t="inlineStr">
        <is>
          <t xml:space="preserve">https://www.habitaclia.com/comprar-apartamento-de_lujo_en_primera_linea_de_golf_en_los_granados_gol_londres_nva_andalucia_d_2_las_brisas-marbella-i23149000000342.htm</t>
        </is>
      </c>
      <c r="E138" t="inlineStr">
        <is>
          <t xml:space="preserve">2026-08-29</t>
        </is>
      </c>
      <c r="F138" t="inlineStr">
        <is>
          <t xml:space="preserve">2026-08-31</t>
        </is>
      </c>
      <c r="G138" t="inlineStr">
        <is>
          <t xml:space="preserve">New</t>
        </is>
      </c>
      <c r="H138" t="inlineStr">
        <is>
          <t xml:space="preserve">Apartamento en Londres-nva andalucia d 2. Apartamento de lujo en primera línea de golf en los granados gol</t>
        </is>
      </c>
      <c r="I138" t="inlineStr">
        <is>
          <t xml:space="preserve">Sale</t>
        </is>
      </c>
      <c r="J138" t="inlineStr">
        <is>
          <t xml:space="preserve">Apartment</t>
        </is>
      </c>
      <c r="K138" t="inlineStr">
        <is>
          <t xml:space="preserve">ES</t>
        </is>
      </c>
      <c r="L138"/>
      <c r="M138" t="inlineStr">
        <is>
          <t xml:space="preserve">Marbella</t>
        </is>
      </c>
      <c r="N138" t="inlineStr">
        <is>
          <t xml:space="preserve">Marbella</t>
        </is>
      </c>
      <c r="O138" t="inlineStr">
        <is>
          <t xml:space="preserve">Las Brisas</t>
        </is>
      </c>
      <c r="P138"/>
      <c r="Q138"/>
      <c r="R138"/>
      <c r="S138">
        <v>1249000</v>
      </c>
      <c r="T138"/>
      <c r="U138">
        <f>IFERROR((S138-T138)/T138,"")</f>
      </c>
      <c r="V138">
        <v>3</v>
      </c>
      <c r="W138" t="inlineStr">
        <is>
          <t xml:space="preserve">120.00</t>
        </is>
      </c>
      <c r="X138"/>
      <c r="Y138"/>
      <c r="Z138">
        <f>IFERROR(S138/W138,"")</f>
      </c>
      <c r="AA138">
        <f>IFERROR(INDEX(04_Area_Stats!$C$5:$C$7,MATCH(N138,04_Area_Stats!$A$5:$A$7,0)),"")</f>
      </c>
      <c r="AB138">
        <f>IFERROR((Z138-AA138)/AA138,"")</f>
      </c>
      <c r="AC138">
        <v>3</v>
      </c>
      <c r="AD138">
        <v>3</v>
      </c>
      <c r="AE138"/>
      <c r="AF138"/>
      <c r="AG138"/>
      <c r="AH138"/>
      <c r="AI138"/>
      <c r="AJ138"/>
      <c r="AK138"/>
      <c r="AL138"/>
      <c r="AM138"/>
      <c r="AN138"/>
      <c r="AO138"/>
      <c r="AP138"/>
      <c r="AQ138"/>
      <c r="AR138"/>
      <c r="AS138"/>
      <c r="AT138">
        <f>IFERROR(INDEX(04_Area_Stats!$E$5:$E$7,MATCH(N138,04_Area_Stats!$A$5:$A$7,0)),"")</f>
      </c>
      <c r="AU138">
        <f>IFERROR(ROUND(W138*AT138,0),"")</f>
      </c>
      <c r="AV138">
        <f>IFERROR(AU138*12/S138,"")</f>
      </c>
      <c r="AW138">
        <f>IFERROR(ROUND(100*(03_Assumptions!$B$18*MIN(AV138/03_Assumptions!$B$13,1)+03_Assumptions!$B$19*MIN(MAX(-AB138/0.25,0),1)+03_Assumptions!$B$20*IFERROR(INDEX(03_Assumptions!$B$28:$B$33,MATCH(AG138,03_Assumptions!$A$28:$A$33,0)),0.5)+03_Assumptions!$B$21*MIN(V138/180,1)+03_Assumptions!$B$22*(COUNTIF(AI138:AQ138,"Y")/9)),0),"")</f>
      </c>
      <c r="AX138"/>
      <c r="AY138"/>
      <c r="AZ138"/>
      <c r="BA138" t="inlineStr">
        <is>
          <t xml:space="preserve">https://images.habimg.com/imgh/23149-342/apartamento-de-lujo-en-primera-linea-de-golf-en-los-granados-gol-marbella_8cb524f1-46c8-4b71-8e3a-a387f312d058.jpg</t>
        </is>
      </c>
      <c r="BB138"/>
      <c r="BC138">
        <v>1</v>
      </c>
      <c r="BD138"/>
      <c r="BE138">
        <v>0</v>
      </c>
      <c r="BF138"/>
      <c r="BG138"/>
      <c r="BH138"/>
      <c r="BI138"/>
      <c r="BJ138"/>
      <c r="BK138"/>
      <c r="BL138" t="inlineStr">
        <is>
          <t xml:space="preserve">Lyxig golffront-lägenhet i Las Brisas-området i Marbella; inga väsentliga detaljer tillhandahålls bortom plats och portalens titel.</t>
        </is>
      </c>
      <c r="BM138"/>
      <c r="BN138"/>
    </row>
    <row r="139">
      <c r="A139" t="inlineStr">
        <is>
          <t xml:space="preserve">HTC-24286000001342</t>
        </is>
      </c>
      <c r="B139" t="inlineStr">
        <is>
          <t xml:space="preserve">Habitaclia</t>
        </is>
      </c>
      <c r="C139" t="inlineStr">
        <is>
          <t xml:space="preserve">24286000001342</t>
        </is>
      </c>
      <c r="D139" t="inlineStr">
        <is>
          <t xml:space="preserve">https://www.habitaclia.com/comprar-piso-la_carolina_guadalpin-marbella-i24286000001342.htm</t>
        </is>
      </c>
      <c r="E139" t="inlineStr">
        <is>
          <t xml:space="preserve">2026-08-29</t>
        </is>
      </c>
      <c r="F139" t="inlineStr">
        <is>
          <t xml:space="preserve">2026-08-31</t>
        </is>
      </c>
      <c r="G139" t="inlineStr">
        <is>
          <t xml:space="preserve">New</t>
        </is>
      </c>
      <c r="H139" t="inlineStr">
        <is>
          <t xml:space="preserve">Piso Avenida avenida del conde rudi</t>
        </is>
      </c>
      <c r="I139" t="inlineStr">
        <is>
          <t xml:space="preserve">Sale</t>
        </is>
      </c>
      <c r="J139" t="inlineStr">
        <is>
          <t xml:space="preserve">Apartment</t>
        </is>
      </c>
      <c r="K139" t="inlineStr">
        <is>
          <t xml:space="preserve">ES</t>
        </is>
      </c>
      <c r="L139"/>
      <c r="M139" t="inlineStr">
        <is>
          <t xml:space="preserve">Marbella</t>
        </is>
      </c>
      <c r="N139" t="inlineStr">
        <is>
          <t xml:space="preserve">Marbella</t>
        </is>
      </c>
      <c r="O139" t="inlineStr">
        <is>
          <t xml:space="preserve">La Carolina - Guadalpín</t>
        </is>
      </c>
      <c r="P139"/>
      <c r="Q139"/>
      <c r="R139"/>
      <c r="S139">
        <v>390000</v>
      </c>
      <c r="T139"/>
      <c r="U139">
        <f>IFERROR((S139-T139)/T139,"")</f>
      </c>
      <c r="V139">
        <v>3</v>
      </c>
      <c r="W139" t="inlineStr">
        <is>
          <t xml:space="preserve">71.00</t>
        </is>
      </c>
      <c r="X139"/>
      <c r="Y139"/>
      <c r="Z139">
        <f>IFERROR(S139/W139,"")</f>
      </c>
      <c r="AA139">
        <f>IFERROR(INDEX(04_Area_Stats!$C$5:$C$7,MATCH(N139,04_Area_Stats!$A$5:$A$7,0)),"")</f>
      </c>
      <c r="AB139">
        <f>IFERROR((Z139-AA139)/AA139,"")</f>
      </c>
      <c r="AC139"/>
      <c r="AD139">
        <v>1</v>
      </c>
      <c r="AE139"/>
      <c r="AF139"/>
      <c r="AG139"/>
      <c r="AH139"/>
      <c r="AI139"/>
      <c r="AJ139"/>
      <c r="AK139"/>
      <c r="AL139"/>
      <c r="AM139"/>
      <c r="AN139"/>
      <c r="AO139"/>
      <c r="AP139"/>
      <c r="AQ139"/>
      <c r="AR139"/>
      <c r="AS139"/>
      <c r="AT139">
        <f>IFERROR(INDEX(04_Area_Stats!$E$5:$E$7,MATCH(N139,04_Area_Stats!$A$5:$A$7,0)),"")</f>
      </c>
      <c r="AU139">
        <f>IFERROR(ROUND(W139*AT139,0),"")</f>
      </c>
      <c r="AV139">
        <f>IFERROR(AU139*12/S139,"")</f>
      </c>
      <c r="AW139">
        <f>IFERROR(ROUND(100*(03_Assumptions!$B$18*MIN(AV139/03_Assumptions!$B$13,1)+03_Assumptions!$B$19*MIN(MAX(-AB139/0.25,0),1)+03_Assumptions!$B$20*IFERROR(INDEX(03_Assumptions!$B$28:$B$33,MATCH(AG139,03_Assumptions!$A$28:$A$33,0)),0.5)+03_Assumptions!$B$21*MIN(V139/180,1)+03_Assumptions!$B$22*(COUNTIF(AI139:AQ139,"Y")/9)),0),"")</f>
      </c>
      <c r="AX139"/>
      <c r="AY139"/>
      <c r="AZ139"/>
      <c r="BA139" t="inlineStr">
        <is>
          <t xml:space="preserve">https://images.habimg.com/imgh/24286-1342/avenida-avenida-del-conde-rudi-piso-marbella_5ae19b0f-38a1-4d17-85bb-6039d1981b91.jpg</t>
        </is>
      </c>
      <c r="BB139"/>
      <c r="BC139">
        <v>1</v>
      </c>
      <c r="BD139"/>
      <c r="BE139">
        <v>0</v>
      </c>
      <c r="BF139"/>
      <c r="BG139"/>
      <c r="BH139"/>
      <c r="BI139"/>
      <c r="BJ139"/>
      <c r="BK139"/>
      <c r="BL139" t="inlineStr">
        <is>
          <t xml:space="preserve">Det finns mycket lite information om denna lägenhet i Marbella, La Carolina – Guadalpín-området; endast en platsbeskrivning tillhandahålls.</t>
        </is>
      </c>
      <c r="BM139"/>
      <c r="BN139"/>
    </row>
    <row r="140">
      <c r="A140" t="inlineStr">
        <is>
          <t xml:space="preserve">HTC-21938000012949</t>
        </is>
      </c>
      <c r="B140" t="inlineStr">
        <is>
          <t xml:space="preserve">Habitaclia</t>
        </is>
      </c>
      <c r="C140" t="inlineStr">
        <is>
          <t xml:space="preserve">21938000012949</t>
        </is>
      </c>
      <c r="D140" t="inlineStr">
        <is>
          <t xml:space="preserve">https://www.habitaclia.com/comprar-atico-de_2_dormitorios_en_reserva_de_reserva_de_marbella-marbella-i21938000012949.htm</t>
        </is>
      </c>
      <c r="E140" t="inlineStr">
        <is>
          <t xml:space="preserve">2026-08-29</t>
        </is>
      </c>
      <c r="F140" t="inlineStr">
        <is>
          <t xml:space="preserve">2026-08-31</t>
        </is>
      </c>
      <c r="G140" t="inlineStr">
        <is>
          <t xml:space="preserve">New</t>
        </is>
      </c>
      <c r="H140" t="inlineStr">
        <is>
          <t xml:space="preserve">Ático en Reserva de Marbella. Ático de 2 dormitorios en reserva de marbella</t>
        </is>
      </c>
      <c r="I140" t="inlineStr">
        <is>
          <t xml:space="preserve">Sale</t>
        </is>
      </c>
      <c r="J140" t="inlineStr">
        <is>
          <t xml:space="preserve">Attic</t>
        </is>
      </c>
      <c r="K140" t="inlineStr">
        <is>
          <t xml:space="preserve">ES</t>
        </is>
      </c>
      <c r="L140"/>
      <c r="M140" t="inlineStr">
        <is>
          <t xml:space="preserve">Marbella</t>
        </is>
      </c>
      <c r="N140" t="inlineStr">
        <is>
          <t xml:space="preserve">Marbella</t>
        </is>
      </c>
      <c r="O140" t="inlineStr">
        <is>
          <t xml:space="preserve">Reserva de Marbella</t>
        </is>
      </c>
      <c r="P140"/>
      <c r="Q140"/>
      <c r="R140"/>
      <c r="S140">
        <v>325000</v>
      </c>
      <c r="T140"/>
      <c r="U140">
        <f>IFERROR((S140-T140)/T140,"")</f>
      </c>
      <c r="V140">
        <v>3</v>
      </c>
      <c r="W140" t="inlineStr">
        <is>
          <t xml:space="preserve">205.00</t>
        </is>
      </c>
      <c r="X140"/>
      <c r="Y140"/>
      <c r="Z140">
        <f>IFERROR(S140/W140,"")</f>
      </c>
      <c r="AA140">
        <f>IFERROR(INDEX(04_Area_Stats!$C$5:$C$7,MATCH(N140,04_Area_Stats!$A$5:$A$7,0)),"")</f>
      </c>
      <c r="AB140">
        <f>IFERROR((Z140-AA140)/AA140,"")</f>
      </c>
      <c r="AC140">
        <v>2</v>
      </c>
      <c r="AD140">
        <v>2</v>
      </c>
      <c r="AE140"/>
      <c r="AF140"/>
      <c r="AG140"/>
      <c r="AH140"/>
      <c r="AI140"/>
      <c r="AJ140"/>
      <c r="AK140"/>
      <c r="AL140"/>
      <c r="AM140"/>
      <c r="AN140"/>
      <c r="AO140"/>
      <c r="AP140"/>
      <c r="AQ140"/>
      <c r="AR140"/>
      <c r="AS140"/>
      <c r="AT140">
        <f>IFERROR(INDEX(04_Area_Stats!$E$5:$E$7,MATCH(N140,04_Area_Stats!$A$5:$A$7,0)),"")</f>
      </c>
      <c r="AU140">
        <f>IFERROR(ROUND(W140*AT140,0),"")</f>
      </c>
      <c r="AV140">
        <f>IFERROR(AU140*12/S140,"")</f>
      </c>
      <c r="AW140">
        <f>IFERROR(ROUND(100*(03_Assumptions!$B$18*MIN(AV140/03_Assumptions!$B$13,1)+03_Assumptions!$B$19*MIN(MAX(-AB140/0.25,0),1)+03_Assumptions!$B$20*IFERROR(INDEX(03_Assumptions!$B$28:$B$33,MATCH(AG140,03_Assumptions!$A$28:$A$33,0)),0.5)+03_Assumptions!$B$21*MIN(V140/180,1)+03_Assumptions!$B$22*(COUNTIF(AI140:AQ140,"Y")/9)),0),"")</f>
      </c>
      <c r="AX140"/>
      <c r="AY140"/>
      <c r="AZ140"/>
      <c r="BA140" t="inlineStr">
        <is>
          <t xml:space="preserve">https://images.habimg.com/imgh/21938-12949/atico-de-2-dormitorios-en-reserva-de-marbella-marbella_e8cdf9b2-fc97-4f56-807a-e62eb086bc71.jpg</t>
        </is>
      </c>
      <c r="BB140"/>
      <c r="BC140">
        <v>1</v>
      </c>
      <c r="BD140"/>
      <c r="BE140">
        <v>0</v>
      </c>
      <c r="BF140"/>
      <c r="BG140"/>
      <c r="BH140"/>
      <c r="BI140"/>
      <c r="BJ140"/>
      <c r="BK140"/>
      <c r="BL140" t="inlineStr">
        <is>
          <t xml:space="preserve">En tvårumsakvilla i Reserva de Marbella, Marbella. Mycket lite information är tillgänglig från annonsbeskrivningen.</t>
        </is>
      </c>
      <c r="BM140"/>
      <c r="BN140"/>
    </row>
    <row r="141">
      <c r="A141" t="inlineStr">
        <is>
          <t xml:space="preserve">HTC-58812000000150</t>
        </is>
      </c>
      <c r="B141" t="inlineStr">
        <is>
          <t xml:space="preserve">Habitaclia</t>
        </is>
      </c>
      <c r="C141" t="inlineStr">
        <is>
          <t xml:space="preserve">58812000000150</t>
        </is>
      </c>
      <c r="D141" t="inlineStr">
        <is>
          <t xml:space="preserve">https://www.habitaclia.com/comprar-apartamento-s_modernos_con_vistas_en_casco_antiguo-marbella-i58812000000150.htm</t>
        </is>
      </c>
      <c r="E141" t="inlineStr">
        <is>
          <t xml:space="preserve">2026-08-29</t>
        </is>
      </c>
      <c r="F141" t="inlineStr">
        <is>
          <t xml:space="preserve">2026-08-31</t>
        </is>
      </c>
      <c r="G141" t="inlineStr">
        <is>
          <t xml:space="preserve">New</t>
        </is>
      </c>
      <c r="H141" t="inlineStr">
        <is>
          <t xml:space="preserve">Apartamento en Casco Antiguo. Apartamentos modernos con vistas en marbella</t>
        </is>
      </c>
      <c r="I141" t="inlineStr">
        <is>
          <t xml:space="preserve">Sale</t>
        </is>
      </c>
      <c r="J141" t="inlineStr">
        <is>
          <t xml:space="preserve">Apartment</t>
        </is>
      </c>
      <c r="K141" t="inlineStr">
        <is>
          <t xml:space="preserve">ES</t>
        </is>
      </c>
      <c r="L141"/>
      <c r="M141" t="inlineStr">
        <is>
          <t xml:space="preserve">Marbella</t>
        </is>
      </c>
      <c r="N141" t="inlineStr">
        <is>
          <t xml:space="preserve">Marbella</t>
        </is>
      </c>
      <c r="O141" t="inlineStr">
        <is>
          <t xml:space="preserve">Casco Antiguo</t>
        </is>
      </c>
      <c r="P141"/>
      <c r="Q141"/>
      <c r="R141"/>
      <c r="S141">
        <v>350000</v>
      </c>
      <c r="T141"/>
      <c r="U141">
        <f>IFERROR((S141-T141)/T141,"")</f>
      </c>
      <c r="V141">
        <v>3</v>
      </c>
      <c r="W141" t="inlineStr">
        <is>
          <t xml:space="preserve">99.00</t>
        </is>
      </c>
      <c r="X141"/>
      <c r="Y141"/>
      <c r="Z141">
        <f>IFERROR(S141/W141,"")</f>
      </c>
      <c r="AA141">
        <f>IFERROR(INDEX(04_Area_Stats!$C$5:$C$7,MATCH(N141,04_Area_Stats!$A$5:$A$7,0)),"")</f>
      </c>
      <c r="AB141">
        <f>IFERROR((Z141-AA141)/AA141,"")</f>
      </c>
      <c r="AC141">
        <v>2</v>
      </c>
      <c r="AD141">
        <v>2</v>
      </c>
      <c r="AE141"/>
      <c r="AF141"/>
      <c r="AG141"/>
      <c r="AH141"/>
      <c r="AI141"/>
      <c r="AJ141"/>
      <c r="AK141"/>
      <c r="AL141"/>
      <c r="AM141"/>
      <c r="AN141"/>
      <c r="AO141"/>
      <c r="AP141"/>
      <c r="AQ141"/>
      <c r="AR141"/>
      <c r="AS141"/>
      <c r="AT141">
        <f>IFERROR(INDEX(04_Area_Stats!$E$5:$E$7,MATCH(N141,04_Area_Stats!$A$5:$A$7,0)),"")</f>
      </c>
      <c r="AU141">
        <f>IFERROR(ROUND(W141*AT141,0),"")</f>
      </c>
      <c r="AV141">
        <f>IFERROR(AU141*12/S141,"")</f>
      </c>
      <c r="AW141">
        <f>IFERROR(ROUND(100*(03_Assumptions!$B$18*MIN(AV141/03_Assumptions!$B$13,1)+03_Assumptions!$B$19*MIN(MAX(-AB141/0.25,0),1)+03_Assumptions!$B$20*IFERROR(INDEX(03_Assumptions!$B$28:$B$33,MATCH(AG141,03_Assumptions!$A$28:$A$33,0)),0.5)+03_Assumptions!$B$21*MIN(V141/180,1)+03_Assumptions!$B$22*(COUNTIF(AI141:AQ141,"Y")/9)),0),"")</f>
      </c>
      <c r="AX141"/>
      <c r="AY141"/>
      <c r="AZ141"/>
      <c r="BA141" t="inlineStr">
        <is>
          <t xml:space="preserve">https://images.habimg.com/imgh/58812-150/apartamentos-modernos-con-vistas-en-marbella-marbella_99e393b1-ca54-4229-8da2-542f18b494f8.jpg</t>
        </is>
      </c>
      <c r="BB141"/>
      <c r="BC141">
        <v>1</v>
      </c>
      <c r="BD141"/>
      <c r="BE141">
        <v>0</v>
      </c>
      <c r="BF141"/>
      <c r="BG141"/>
      <c r="BH141"/>
      <c r="BI141"/>
      <c r="BJ141"/>
      <c r="BK141"/>
      <c r="BL141" t="inlineStr">
        <is>
          <t xml:space="preserve">Det finns mycket lite information tillgänglig utöver plats och fastighetstyp. Beskrivningen ger endast en platshänvisning (Marbella - Casco Antiguo) och portalrubrik.</t>
        </is>
      </c>
      <c r="BM141"/>
      <c r="BN141"/>
    </row>
    <row r="142">
      <c r="A142" t="inlineStr">
        <is>
          <t xml:space="preserve">HTC-48378000000902</t>
        </is>
      </c>
      <c r="B142" t="inlineStr">
        <is>
          <t xml:space="preserve">Habitaclia</t>
        </is>
      </c>
      <c r="C142" t="inlineStr">
        <is>
          <t xml:space="preserve">48378000000902</t>
        </is>
      </c>
      <c r="D142" t="inlineStr">
        <is>
          <t xml:space="preserve">https://www.habitaclia.com/comprar-atico-gran_oportunidad_cuatro_apartamentos_estudio_y_de_1_dormitorio_jose_manuel_valles_32_9b_32_los_jardi-marbella-i48378000000902.htm</t>
        </is>
      </c>
      <c r="E142" t="inlineStr">
        <is>
          <t xml:space="preserve">2026-08-29</t>
        </is>
      </c>
      <c r="F142" t="inlineStr">
        <is>
          <t xml:space="preserve">2026-08-31</t>
        </is>
      </c>
      <c r="G142" t="inlineStr">
        <is>
          <t xml:space="preserve">New</t>
        </is>
      </c>
      <c r="H142" t="inlineStr">
        <is>
          <t xml:space="preserve">Ático en Avenida josé manuel vallés, 32. 9b 32. Gran oportunidad! cuatro apartamentos estudio y de 1 dormitorio,</t>
        </is>
      </c>
      <c r="I142" t="inlineStr">
        <is>
          <t xml:space="preserve">Sale</t>
        </is>
      </c>
      <c r="J142" t="inlineStr">
        <is>
          <t xml:space="preserve">Attic</t>
        </is>
      </c>
      <c r="K142" t="inlineStr">
        <is>
          <t xml:space="preserve">ES</t>
        </is>
      </c>
      <c r="L142"/>
      <c r="M142" t="inlineStr">
        <is>
          <t xml:space="preserve">Marbella</t>
        </is>
      </c>
      <c r="N142" t="inlineStr">
        <is>
          <t xml:space="preserve">Marbella</t>
        </is>
      </c>
      <c r="O142" t="inlineStr">
        <is>
          <t xml:space="preserve">Los Jardines de Marbella - La Ermita</t>
        </is>
      </c>
      <c r="P142"/>
      <c r="Q142"/>
      <c r="R142"/>
      <c r="S142">
        <v>255000</v>
      </c>
      <c r="T142"/>
      <c r="U142">
        <f>IFERROR((S142-T142)/T142,"")</f>
      </c>
      <c r="V142">
        <v>3</v>
      </c>
      <c r="W142" t="inlineStr">
        <is>
          <t xml:space="preserve">47.00</t>
        </is>
      </c>
      <c r="X142"/>
      <c r="Y142"/>
      <c r="Z142">
        <f>IFERROR(S142/W142,"")</f>
      </c>
      <c r="AA142">
        <f>IFERROR(INDEX(04_Area_Stats!$C$5:$C$7,MATCH(N142,04_Area_Stats!$A$5:$A$7,0)),"")</f>
      </c>
      <c r="AB142">
        <f>IFERROR((Z142-AA142)/AA142,"")</f>
      </c>
      <c r="AC142">
        <v>1</v>
      </c>
      <c r="AD142">
        <v>1</v>
      </c>
      <c r="AE142"/>
      <c r="AF142"/>
      <c r="AG142"/>
      <c r="AH142"/>
      <c r="AI142"/>
      <c r="AJ142"/>
      <c r="AK142"/>
      <c r="AL142"/>
      <c r="AM142"/>
      <c r="AN142"/>
      <c r="AO142"/>
      <c r="AP142"/>
      <c r="AQ142"/>
      <c r="AR142"/>
      <c r="AS142"/>
      <c r="AT142">
        <f>IFERROR(INDEX(04_Area_Stats!$E$5:$E$7,MATCH(N142,04_Area_Stats!$A$5:$A$7,0)),"")</f>
      </c>
      <c r="AU142">
        <f>IFERROR(ROUND(W142*AT142,0),"")</f>
      </c>
      <c r="AV142">
        <f>IFERROR(AU142*12/S142,"")</f>
      </c>
      <c r="AW142">
        <f>IFERROR(ROUND(100*(03_Assumptions!$B$18*MIN(AV142/03_Assumptions!$B$13,1)+03_Assumptions!$B$19*MIN(MAX(-AB142/0.25,0),1)+03_Assumptions!$B$20*IFERROR(INDEX(03_Assumptions!$B$28:$B$33,MATCH(AG142,03_Assumptions!$A$28:$A$33,0)),0.5)+03_Assumptions!$B$21*MIN(V142/180,1)+03_Assumptions!$B$22*(COUNTIF(AI142:AQ142,"Y")/9)),0),"")</f>
      </c>
      <c r="AX142"/>
      <c r="AY142"/>
      <c r="AZ142"/>
      <c r="BA142" t="inlineStr">
        <is>
          <t xml:space="preserve">https://images.habimg.com/imgh/48378-902/gran-oportunidad-cuatro-apartamentos-estudio-y-de-1-dormitorio-marbella_f48dd2c7-7f58-4d45-a82c-9f4011de66a4.jpg</t>
        </is>
      </c>
      <c r="BB142"/>
      <c r="BC142">
        <v>1</v>
      </c>
      <c r="BD142"/>
      <c r="BE142">
        <v>0</v>
      </c>
      <c r="BF142"/>
      <c r="BG142"/>
      <c r="BH142"/>
      <c r="BI142" t="inlineStr">
        <is>
          <t xml:space="preserve">Gran oportunidad!</t>
        </is>
      </c>
      <c r="BJ142"/>
      <c r="BK142"/>
      <c r="BL142" t="inlineStr">
        <is>
          <t xml:space="preserve">Minimal information tillgänglig: endast plats (Marbella, Los Jardines de Marbella, La Ermita) och portaltiteln nämner en takvåning med flera studio- och ettrumsenheter. Inga fastighetsdetaljer, skicktillståndet eller specifikationer tillgängliga i beskrivningen.</t>
        </is>
      </c>
      <c r="BM142"/>
      <c r="BN142"/>
    </row>
    <row r="143">
      <c r="A143" t="inlineStr">
        <is>
          <t xml:space="preserve">HTC-24716000006102</t>
        </is>
      </c>
      <c r="B143" t="inlineStr">
        <is>
          <t xml:space="preserve">Habitaclia</t>
        </is>
      </c>
      <c r="C143" t="inlineStr">
        <is>
          <t xml:space="preserve">24716000006102</t>
        </is>
      </c>
      <c r="D143" t="inlineStr">
        <is>
          <t xml:space="preserve">https://www.habitaclia.com/comprar-atico-luxury_duplex_with_sea_views_in_s_golden_mile_la_carolina_guadalpin-marbella-i24716000006102.htm</t>
        </is>
      </c>
      <c r="E143" t="inlineStr">
        <is>
          <t xml:space="preserve">2026-08-29</t>
        </is>
      </c>
      <c r="F143" t="inlineStr">
        <is>
          <t xml:space="preserve">2026-08-31</t>
        </is>
      </c>
      <c r="G143" t="inlineStr">
        <is>
          <t xml:space="preserve">New</t>
        </is>
      </c>
      <c r="H143" t="inlineStr">
        <is>
          <t xml:space="preserve">Ático Calle teba. Luxury duplex with sea views in marbellas golden mile</t>
        </is>
      </c>
      <c r="I143" t="inlineStr">
        <is>
          <t xml:space="preserve">Sale</t>
        </is>
      </c>
      <c r="J143" t="inlineStr">
        <is>
          <t xml:space="preserve">Attic</t>
        </is>
      </c>
      <c r="K143" t="inlineStr">
        <is>
          <t xml:space="preserve">ES</t>
        </is>
      </c>
      <c r="L143"/>
      <c r="M143" t="inlineStr">
        <is>
          <t xml:space="preserve">Marbella</t>
        </is>
      </c>
      <c r="N143" t="inlineStr">
        <is>
          <t xml:space="preserve">Marbella</t>
        </is>
      </c>
      <c r="O143" t="inlineStr">
        <is>
          <t xml:space="preserve">La Carolina - Guadalpín</t>
        </is>
      </c>
      <c r="P143"/>
      <c r="Q143"/>
      <c r="R143"/>
      <c r="S143">
        <v>530000</v>
      </c>
      <c r="T143"/>
      <c r="U143">
        <f>IFERROR((S143-T143)/T143,"")</f>
      </c>
      <c r="V143">
        <v>3</v>
      </c>
      <c r="W143" t="inlineStr">
        <is>
          <t xml:space="preserve">124.00</t>
        </is>
      </c>
      <c r="X143"/>
      <c r="Y143"/>
      <c r="Z143">
        <f>IFERROR(S143/W143,"")</f>
      </c>
      <c r="AA143">
        <f>IFERROR(INDEX(04_Area_Stats!$C$5:$C$7,MATCH(N143,04_Area_Stats!$A$5:$A$7,0)),"")</f>
      </c>
      <c r="AB143">
        <f>IFERROR((Z143-AA143)/AA143,"")</f>
      </c>
      <c r="AC143">
        <v>3</v>
      </c>
      <c r="AD143">
        <v>3</v>
      </c>
      <c r="AE143"/>
      <c r="AF143"/>
      <c r="AG143"/>
      <c r="AH143"/>
      <c r="AI143"/>
      <c r="AJ143"/>
      <c r="AK143"/>
      <c r="AL143"/>
      <c r="AM143"/>
      <c r="AN143"/>
      <c r="AO143"/>
      <c r="AP143"/>
      <c r="AQ143"/>
      <c r="AR143"/>
      <c r="AS143"/>
      <c r="AT143">
        <f>IFERROR(INDEX(04_Area_Stats!$E$5:$E$7,MATCH(N143,04_Area_Stats!$A$5:$A$7,0)),"")</f>
      </c>
      <c r="AU143">
        <f>IFERROR(ROUND(W143*AT143,0),"")</f>
      </c>
      <c r="AV143">
        <f>IFERROR(AU143*12/S143,"")</f>
      </c>
      <c r="AW143">
        <f>IFERROR(ROUND(100*(03_Assumptions!$B$18*MIN(AV143/03_Assumptions!$B$13,1)+03_Assumptions!$B$19*MIN(MAX(-AB143/0.25,0),1)+03_Assumptions!$B$20*IFERROR(INDEX(03_Assumptions!$B$28:$B$33,MATCH(AG143,03_Assumptions!$A$28:$A$33,0)),0.5)+03_Assumptions!$B$21*MIN(V143/180,1)+03_Assumptions!$B$22*(COUNTIF(AI143:AQ143,"Y")/9)),0),"")</f>
      </c>
      <c r="AX143"/>
      <c r="AY143"/>
      <c r="AZ143"/>
      <c r="BA143" t="inlineStr">
        <is>
          <t xml:space="preserve">https://images.habimg.com/imgh/24716-6102/luxury-duplex-with-sea-views-in-marbellas-golden-mile-marbella_7e0a9299-9a92-422b-a22b-2dfee72445c6.jpg</t>
        </is>
      </c>
      <c r="BB143"/>
      <c r="BC143">
        <v>1</v>
      </c>
      <c r="BD143"/>
      <c r="BE143">
        <v>0</v>
      </c>
      <c r="BF143"/>
      <c r="BG143"/>
      <c r="BH143"/>
      <c r="BI143"/>
      <c r="BJ143"/>
      <c r="BK143"/>
      <c r="BL143" t="inlineStr">
        <is>
          <t xml:space="preserve">Takvåning till försäljning i Marbellas La Carolina-Guadalpín-område. Annonsen innehåller endast en platsbeskrivning utan några detaljerade uppgifter om fastigheten.</t>
        </is>
      </c>
      <c r="BM143"/>
      <c r="BN143"/>
    </row>
    <row r="144">
      <c r="A144" t="inlineStr">
        <is>
          <t xml:space="preserve">HTC-23526000000957</t>
        </is>
      </c>
      <c r="B144" t="inlineStr">
        <is>
          <t xml:space="preserve">Habitaclia</t>
        </is>
      </c>
      <c r="C144" t="inlineStr">
        <is>
          <t xml:space="preserve">23526000000957</t>
        </is>
      </c>
      <c r="D144" t="inlineStr">
        <is>
          <t xml:space="preserve">https://www.habitaclia.com/comprar-apartamento-entrega_en_2026_breeze_bienvenido_a_casa_magnificas_san_pedro_de_alcantara_pueblo-marbella-i23526000000957.htm</t>
        </is>
      </c>
      <c r="E144" t="inlineStr">
        <is>
          <t xml:space="preserve">2026-08-29</t>
        </is>
      </c>
      <c r="F144" t="inlineStr">
        <is>
          <t xml:space="preserve">2026-08-31</t>
        </is>
      </c>
      <c r="G144" t="inlineStr">
        <is>
          <t xml:space="preserve">New</t>
        </is>
      </c>
      <c r="H144" t="inlineStr">
        <is>
          <t xml:space="preserve">Apartamento en San Pedro de Alcántara Pueblo. Entrega en 2026 breeze marbella bienvenido a casa! magnificas</t>
        </is>
      </c>
      <c r="I144" t="inlineStr">
        <is>
          <t xml:space="preserve">Sale</t>
        </is>
      </c>
      <c r="J144" t="inlineStr">
        <is>
          <t xml:space="preserve">Apartment</t>
        </is>
      </c>
      <c r="K144" t="inlineStr">
        <is>
          <t xml:space="preserve">ES</t>
        </is>
      </c>
      <c r="L144"/>
      <c r="M144" t="inlineStr">
        <is>
          <t xml:space="preserve">Marbella</t>
        </is>
      </c>
      <c r="N144" t="inlineStr">
        <is>
          <t xml:space="preserve">Marbella</t>
        </is>
      </c>
      <c r="O144" t="inlineStr">
        <is>
          <t xml:space="preserve">San Pedro de Alcántara Pueblo</t>
        </is>
      </c>
      <c r="P144"/>
      <c r="Q144"/>
      <c r="R144"/>
      <c r="S144">
        <v>690000</v>
      </c>
      <c r="T144"/>
      <c r="U144">
        <f>IFERROR((S144-T144)/T144,"")</f>
      </c>
      <c r="V144">
        <v>3</v>
      </c>
      <c r="W144" t="inlineStr">
        <is>
          <t xml:space="preserve">107.00</t>
        </is>
      </c>
      <c r="X144"/>
      <c r="Y144"/>
      <c r="Z144">
        <f>IFERROR(S144/W144,"")</f>
      </c>
      <c r="AA144">
        <f>IFERROR(INDEX(04_Area_Stats!$C$5:$C$7,MATCH(N144,04_Area_Stats!$A$5:$A$7,0)),"")</f>
      </c>
      <c r="AB144">
        <f>IFERROR((Z144-AA144)/AA144,"")</f>
      </c>
      <c r="AC144">
        <v>2</v>
      </c>
      <c r="AD144">
        <v>2</v>
      </c>
      <c r="AE144"/>
      <c r="AF144"/>
      <c r="AG144"/>
      <c r="AH144"/>
      <c r="AI144"/>
      <c r="AJ144"/>
      <c r="AK144"/>
      <c r="AL144"/>
      <c r="AM144"/>
      <c r="AN144"/>
      <c r="AO144"/>
      <c r="AP144"/>
      <c r="AQ144"/>
      <c r="AR144"/>
      <c r="AS144"/>
      <c r="AT144">
        <f>IFERROR(INDEX(04_Area_Stats!$E$5:$E$7,MATCH(N144,04_Area_Stats!$A$5:$A$7,0)),"")</f>
      </c>
      <c r="AU144">
        <f>IFERROR(ROUND(W144*AT144,0),"")</f>
      </c>
      <c r="AV144">
        <f>IFERROR(AU144*12/S144,"")</f>
      </c>
      <c r="AW144">
        <f>IFERROR(ROUND(100*(03_Assumptions!$B$18*MIN(AV144/03_Assumptions!$B$13,1)+03_Assumptions!$B$19*MIN(MAX(-AB144/0.25,0),1)+03_Assumptions!$B$20*IFERROR(INDEX(03_Assumptions!$B$28:$B$33,MATCH(AG144,03_Assumptions!$A$28:$A$33,0)),0.5)+03_Assumptions!$B$21*MIN(V144/180,1)+03_Assumptions!$B$22*(COUNTIF(AI144:AQ144,"Y")/9)),0),"")</f>
      </c>
      <c r="AX144"/>
      <c r="AY144"/>
      <c r="AZ144"/>
      <c r="BA144" t="inlineStr">
        <is>
          <t xml:space="preserve">https://images.habimg.com/imgh/23526-957/entrega-en-2026-breeze-marbella-bienvenido-a-casa-magnificas-marbella_b2926078-3bb3-4a4a-9ea4-0eede76f7567.jpg</t>
        </is>
      </c>
      <c r="BB144"/>
      <c r="BC144">
        <v>1</v>
      </c>
      <c r="BD144"/>
      <c r="BE144">
        <v>0</v>
      </c>
      <c r="BF144"/>
      <c r="BG144"/>
      <c r="BH144"/>
      <c r="BI144"/>
      <c r="BJ144"/>
      <c r="BK144"/>
      <c r="BL144" t="inlineStr">
        <is>
          <t xml:space="preserve">Nybyggd lägenhetsutveckling i San Pedro de Alcántara, Marbella med planerad slutgivning 2026. Mycket begränsad information finns tillgänglig bortom läge och leveransdatum.</t>
        </is>
      </c>
      <c r="BM144"/>
      <c r="BN144"/>
    </row>
    <row r="145">
      <c r="A145" t="inlineStr">
        <is>
          <t xml:space="preserve">HTC-23972000001913</t>
        </is>
      </c>
      <c r="B145" t="inlineStr">
        <is>
          <t xml:space="preserve">Habitaclia</t>
        </is>
      </c>
      <c r="C145" t="inlineStr">
        <is>
          <t xml:space="preserve">23972000001913</t>
        </is>
      </c>
      <c r="D145" t="inlineStr">
        <is>
          <t xml:space="preserve">https://www.habitaclia.com/comprar-piso-apartamento_en_ciudad_ricardo_soriano-marbella-i23972000001913.htm</t>
        </is>
      </c>
      <c r="E145" t="inlineStr">
        <is>
          <t xml:space="preserve">2026-08-29</t>
        </is>
      </c>
      <c r="F145" t="inlineStr">
        <is>
          <t xml:space="preserve">2026-08-31</t>
        </is>
      </c>
      <c r="G145" t="inlineStr">
        <is>
          <t xml:space="preserve">New</t>
        </is>
      </c>
      <c r="H145" t="inlineStr">
        <is>
          <t xml:space="preserve">Piso Avenida ricardo soriano. Apartamento en marbella ciudad</t>
        </is>
      </c>
      <c r="I145" t="inlineStr">
        <is>
          <t xml:space="preserve">Sale</t>
        </is>
      </c>
      <c r="J145" t="inlineStr">
        <is>
          <t xml:space="preserve">Apartment</t>
        </is>
      </c>
      <c r="K145" t="inlineStr">
        <is>
          <t xml:space="preserve">ES</t>
        </is>
      </c>
      <c r="L145"/>
      <c r="M145" t="inlineStr">
        <is>
          <t xml:space="preserve">Marbella</t>
        </is>
      </c>
      <c r="N145" t="inlineStr">
        <is>
          <t xml:space="preserve">Marbella</t>
        </is>
      </c>
      <c r="O145" t="inlineStr">
        <is>
          <t xml:space="preserve">Ricardo Soriano</t>
        </is>
      </c>
      <c r="P145"/>
      <c r="Q145"/>
      <c r="R145"/>
      <c r="S145">
        <v>975000</v>
      </c>
      <c r="T145"/>
      <c r="U145">
        <f>IFERROR((S145-T145)/T145,"")</f>
      </c>
      <c r="V145">
        <v>3</v>
      </c>
      <c r="W145" t="inlineStr">
        <is>
          <t xml:space="preserve">206.00</t>
        </is>
      </c>
      <c r="X145"/>
      <c r="Y145"/>
      <c r="Z145">
        <f>IFERROR(S145/W145,"")</f>
      </c>
      <c r="AA145">
        <f>IFERROR(INDEX(04_Area_Stats!$C$5:$C$7,MATCH(N145,04_Area_Stats!$A$5:$A$7,0)),"")</f>
      </c>
      <c r="AB145">
        <f>IFERROR((Z145-AA145)/AA145,"")</f>
      </c>
      <c r="AC145">
        <v>4</v>
      </c>
      <c r="AD145">
        <v>3</v>
      </c>
      <c r="AE145"/>
      <c r="AF145"/>
      <c r="AG145"/>
      <c r="AH145"/>
      <c r="AI145"/>
      <c r="AJ145"/>
      <c r="AK145"/>
      <c r="AL145"/>
      <c r="AM145"/>
      <c r="AN145"/>
      <c r="AO145"/>
      <c r="AP145"/>
      <c r="AQ145"/>
      <c r="AR145"/>
      <c r="AS145"/>
      <c r="AT145">
        <f>IFERROR(INDEX(04_Area_Stats!$E$5:$E$7,MATCH(N145,04_Area_Stats!$A$5:$A$7,0)),"")</f>
      </c>
      <c r="AU145">
        <f>IFERROR(ROUND(W145*AT145,0),"")</f>
      </c>
      <c r="AV145">
        <f>IFERROR(AU145*12/S145,"")</f>
      </c>
      <c r="AW145">
        <f>IFERROR(ROUND(100*(03_Assumptions!$B$18*MIN(AV145/03_Assumptions!$B$13,1)+03_Assumptions!$B$19*MIN(MAX(-AB145/0.25,0),1)+03_Assumptions!$B$20*IFERROR(INDEX(03_Assumptions!$B$28:$B$33,MATCH(AG145,03_Assumptions!$A$28:$A$33,0)),0.5)+03_Assumptions!$B$21*MIN(V145/180,1)+03_Assumptions!$B$22*(COUNTIF(AI145:AQ145,"Y")/9)),0),"")</f>
      </c>
      <c r="AX145"/>
      <c r="AY145"/>
      <c r="AZ145"/>
      <c r="BA145" t="inlineStr">
        <is>
          <t xml:space="preserve">https://images.habimg.com/imgh/23972-1913/apartamento-en-marbella-ciudad-marbella_bdd0b6e7-27e3-4358-b209-aad1269e9df3.jpg</t>
        </is>
      </c>
      <c r="BB145"/>
      <c r="BC145">
        <v>1</v>
      </c>
      <c r="BD145"/>
      <c r="BE145">
        <v>0</v>
      </c>
      <c r="BF145"/>
      <c r="BG145"/>
      <c r="BH145"/>
      <c r="BI145"/>
      <c r="BJ145"/>
      <c r="BK145"/>
      <c r="BL145" t="inlineStr">
        <is>
          <t xml:space="preserve">Det finns mycket lite information tillgänglig bortom placeringen. Annonsen ger endast en gatuadress (Avenida Ricardo Soriano) i Marbella stad, utan fastighetsbeskrivning, egenskaper eller utgångspris.</t>
        </is>
      </c>
      <c r="BM145"/>
      <c r="BN145"/>
    </row>
    <row r="146">
      <c r="A146" t="inlineStr">
        <is>
          <t xml:space="preserve">HTC-37443000000449</t>
        </is>
      </c>
      <c r="B146" t="inlineStr">
        <is>
          <t xml:space="preserve">Habitaclia</t>
        </is>
      </c>
      <c r="C146" t="inlineStr">
        <is>
          <t xml:space="preserve">37443000000449</t>
        </is>
      </c>
      <c r="D146" t="inlineStr">
        <is>
          <t xml:space="preserve">https://www.habitaclia.com/comprar-piso-tu_oasis_de_3_habitaciones_en_el_centro_de_san_pedro_151_m2_2_cuenca_8_san_pedro_de_alcantara_pueblo-marbella-i37443000000449.htm</t>
        </is>
      </c>
      <c r="E146" t="inlineStr">
        <is>
          <t xml:space="preserve">2026-08-29</t>
        </is>
      </c>
      <c r="F146" t="inlineStr">
        <is>
          <t xml:space="preserve">2026-08-31</t>
        </is>
      </c>
      <c r="G146" t="inlineStr">
        <is>
          <t xml:space="preserve">New</t>
        </is>
      </c>
      <c r="H146" t="inlineStr">
        <is>
          <t xml:space="preserve">Piso en Calle cuenca 8. ¡tu oasis de 3 habitaciones en el centro de san pedro! 151 m², 2</t>
        </is>
      </c>
      <c r="I146" t="inlineStr">
        <is>
          <t xml:space="preserve">Sale</t>
        </is>
      </c>
      <c r="J146" t="inlineStr">
        <is>
          <t xml:space="preserve">Apartment</t>
        </is>
      </c>
      <c r="K146" t="inlineStr">
        <is>
          <t xml:space="preserve">ES</t>
        </is>
      </c>
      <c r="L146"/>
      <c r="M146" t="inlineStr">
        <is>
          <t xml:space="preserve">Marbella</t>
        </is>
      </c>
      <c r="N146" t="inlineStr">
        <is>
          <t xml:space="preserve">Marbella</t>
        </is>
      </c>
      <c r="O146" t="inlineStr">
        <is>
          <t xml:space="preserve">San Pedro de Alcántara Pueblo</t>
        </is>
      </c>
      <c r="P146"/>
      <c r="Q146"/>
      <c r="R146"/>
      <c r="S146">
        <v>649000</v>
      </c>
      <c r="T146"/>
      <c r="U146">
        <f>IFERROR((S146-T146)/T146,"")</f>
      </c>
      <c r="V146">
        <v>3</v>
      </c>
      <c r="W146" t="inlineStr">
        <is>
          <t xml:space="preserve">151.00</t>
        </is>
      </c>
      <c r="X146"/>
      <c r="Y146"/>
      <c r="Z146">
        <f>IFERROR(S146/W146,"")</f>
      </c>
      <c r="AA146">
        <f>IFERROR(INDEX(04_Area_Stats!$C$5:$C$7,MATCH(N146,04_Area_Stats!$A$5:$A$7,0)),"")</f>
      </c>
      <c r="AB146">
        <f>IFERROR((Z146-AA146)/AA146,"")</f>
      </c>
      <c r="AC146">
        <v>3</v>
      </c>
      <c r="AD146">
        <v>2</v>
      </c>
      <c r="AE146"/>
      <c r="AF146"/>
      <c r="AG146"/>
      <c r="AH146"/>
      <c r="AI146"/>
      <c r="AJ146"/>
      <c r="AK146"/>
      <c r="AL146"/>
      <c r="AM146"/>
      <c r="AN146"/>
      <c r="AO146"/>
      <c r="AP146"/>
      <c r="AQ146"/>
      <c r="AR146"/>
      <c r="AS146"/>
      <c r="AT146">
        <f>IFERROR(INDEX(04_Area_Stats!$E$5:$E$7,MATCH(N146,04_Area_Stats!$A$5:$A$7,0)),"")</f>
      </c>
      <c r="AU146">
        <f>IFERROR(ROUND(W146*AT146,0),"")</f>
      </c>
      <c r="AV146">
        <f>IFERROR(AU146*12/S146,"")</f>
      </c>
      <c r="AW146">
        <f>IFERROR(ROUND(100*(03_Assumptions!$B$18*MIN(AV146/03_Assumptions!$B$13,1)+03_Assumptions!$B$19*MIN(MAX(-AB146/0.25,0),1)+03_Assumptions!$B$20*IFERROR(INDEX(03_Assumptions!$B$28:$B$33,MATCH(AG146,03_Assumptions!$A$28:$A$33,0)),0.5)+03_Assumptions!$B$21*MIN(V146/180,1)+03_Assumptions!$B$22*(COUNTIF(AI146:AQ146,"Y")/9)),0),"")</f>
      </c>
      <c r="AX146"/>
      <c r="AY146"/>
      <c r="AZ146"/>
      <c r="BA146" t="inlineStr">
        <is>
          <t xml:space="preserve">https://images.habimg.com/imgh/37443-449/tu-oasis-de-3-habitaciones-en-el-centro-de-san-pedro-151-m2-2-marbella_6ee2e569-3653-4de0-a49e-9234932f70c3.jpg</t>
        </is>
      </c>
      <c r="BB146"/>
      <c r="BC146">
        <v>1</v>
      </c>
      <c r="BD146"/>
      <c r="BE146">
        <v>0</v>
      </c>
      <c r="BF146"/>
      <c r="BG146"/>
      <c r="BH146"/>
      <c r="BI146"/>
      <c r="BJ146"/>
      <c r="BK146"/>
      <c r="BL146" t="inlineStr">
        <is>
          <t xml:space="preserve">Otillräcklig information tillhandahållen. Endast plats (Marbella - San Pedro de Alcántara Pueblo) och grundläggande specifikationer från portalens titel (3 sovrum, 2 badrum, 151 m²) är tillgängliga.</t>
        </is>
      </c>
      <c r="BM146"/>
      <c r="BN146"/>
    </row>
    <row r="147">
      <c r="A147" t="inlineStr">
        <is>
          <t xml:space="preserve">HTC-52417000000386</t>
        </is>
      </c>
      <c r="B147" t="inlineStr">
        <is>
          <t xml:space="preserve">Habitaclia</t>
        </is>
      </c>
      <c r="C147" t="inlineStr">
        <is>
          <t xml:space="preserve">52417000000386</t>
        </is>
      </c>
      <c r="D147" t="inlineStr">
        <is>
          <t xml:space="preserve">https://www.habitaclia.com/comprar-piso-ricardo_soriano-marbella-i52417000000386.htm</t>
        </is>
      </c>
      <c r="E147" t="inlineStr">
        <is>
          <t xml:space="preserve">2026-08-29</t>
        </is>
      </c>
      <c r="F147" t="inlineStr">
        <is>
          <t xml:space="preserve">2026-08-31</t>
        </is>
      </c>
      <c r="G147" t="inlineStr">
        <is>
          <t xml:space="preserve">New</t>
        </is>
      </c>
      <c r="H147" t="inlineStr">
        <is>
          <t xml:space="preserve">Piso Avenida ricardo soriano</t>
        </is>
      </c>
      <c r="I147" t="inlineStr">
        <is>
          <t xml:space="preserve">Sale</t>
        </is>
      </c>
      <c r="J147" t="inlineStr">
        <is>
          <t xml:space="preserve">Apartment</t>
        </is>
      </c>
      <c r="K147" t="inlineStr">
        <is>
          <t xml:space="preserve">ES</t>
        </is>
      </c>
      <c r="L147"/>
      <c r="M147" t="inlineStr">
        <is>
          <t xml:space="preserve">Marbella</t>
        </is>
      </c>
      <c r="N147" t="inlineStr">
        <is>
          <t xml:space="preserve">Marbella</t>
        </is>
      </c>
      <c r="O147" t="inlineStr">
        <is>
          <t xml:space="preserve">Ricardo Soriano</t>
        </is>
      </c>
      <c r="P147"/>
      <c r="Q147"/>
      <c r="R147"/>
      <c r="S147">
        <v>390000</v>
      </c>
      <c r="T147"/>
      <c r="U147">
        <f>IFERROR((S147-T147)/T147,"")</f>
      </c>
      <c r="V147">
        <v>3</v>
      </c>
      <c r="W147" t="inlineStr">
        <is>
          <t xml:space="preserve">85.00</t>
        </is>
      </c>
      <c r="X147"/>
      <c r="Y147"/>
      <c r="Z147">
        <f>IFERROR(S147/W147,"")</f>
      </c>
      <c r="AA147">
        <f>IFERROR(INDEX(04_Area_Stats!$C$5:$C$7,MATCH(N147,04_Area_Stats!$A$5:$A$7,0)),"")</f>
      </c>
      <c r="AB147">
        <f>IFERROR((Z147-AA147)/AA147,"")</f>
      </c>
      <c r="AC147">
        <v>2</v>
      </c>
      <c r="AD147">
        <v>2</v>
      </c>
      <c r="AE147"/>
      <c r="AF147"/>
      <c r="AG147"/>
      <c r="AH147"/>
      <c r="AI147"/>
      <c r="AJ147"/>
      <c r="AK147"/>
      <c r="AL147"/>
      <c r="AM147"/>
      <c r="AN147"/>
      <c r="AO147"/>
      <c r="AP147"/>
      <c r="AQ147"/>
      <c r="AR147"/>
      <c r="AS147"/>
      <c r="AT147">
        <f>IFERROR(INDEX(04_Area_Stats!$E$5:$E$7,MATCH(N147,04_Area_Stats!$A$5:$A$7,0)),"")</f>
      </c>
      <c r="AU147">
        <f>IFERROR(ROUND(W147*AT147,0),"")</f>
      </c>
      <c r="AV147">
        <f>IFERROR(AU147*12/S147,"")</f>
      </c>
      <c r="AW147">
        <f>IFERROR(ROUND(100*(03_Assumptions!$B$18*MIN(AV147/03_Assumptions!$B$13,1)+03_Assumptions!$B$19*MIN(MAX(-AB147/0.25,0),1)+03_Assumptions!$B$20*IFERROR(INDEX(03_Assumptions!$B$28:$B$33,MATCH(AG147,03_Assumptions!$A$28:$A$33,0)),0.5)+03_Assumptions!$B$21*MIN(V147/180,1)+03_Assumptions!$B$22*(COUNTIF(AI147:AQ147,"Y")/9)),0),"")</f>
      </c>
      <c r="AX147"/>
      <c r="AY147"/>
      <c r="AZ147"/>
      <c r="BA147" t="inlineStr">
        <is>
          <t xml:space="preserve">https://images.habimg.com/imgh/52417-386/avenida-ricardo-soriano-piso-marbella_287d7c06-34b1-42e5-b86e-16b07db63d8c.jpg</t>
        </is>
      </c>
      <c r="BB147"/>
      <c r="BC147">
        <v>1</v>
      </c>
      <c r="BD147"/>
      <c r="BE147">
        <v>0</v>
      </c>
      <c r="BF147"/>
      <c r="BG147"/>
      <c r="BH147"/>
      <c r="BI147"/>
      <c r="BJ147"/>
      <c r="BK147"/>
      <c r="BL147" t="inlineStr">
        <is>
          <t xml:space="preserve">Minimal information är tillgänglig om denna lägenhet på Avenida Ricardo Soriano i Marbella bortom dess läge.</t>
        </is>
      </c>
      <c r="BM147"/>
      <c r="BN147"/>
    </row>
    <row r="148">
      <c r="A148" t="inlineStr">
        <is>
          <t xml:space="preserve">HTC-50948000000815</t>
        </is>
      </c>
      <c r="B148" t="inlineStr">
        <is>
          <t xml:space="preserve">Habitaclia</t>
        </is>
      </c>
      <c r="C148" t="inlineStr">
        <is>
          <t xml:space="preserve">50948000000815</t>
        </is>
      </c>
      <c r="D148" t="inlineStr">
        <is>
          <t xml:space="preserve">https://www.habitaclia.com/comprar-apartamento-de_3_dormitorios_totalmente_reformado_y_amueblado_co_califa_ur_nva_andalucia_16_nueva_andalucia_cent-marbella-i50948000000815.htm</t>
        </is>
      </c>
      <c r="E148" t="inlineStr">
        <is>
          <t xml:space="preserve">2026-08-29</t>
        </is>
      </c>
      <c r="F148" t="inlineStr">
        <is>
          <t xml:space="preserve">2026-08-31</t>
        </is>
      </c>
      <c r="G148" t="inlineStr">
        <is>
          <t xml:space="preserve">New</t>
        </is>
      </c>
      <c r="H148" t="inlineStr">
        <is>
          <t xml:space="preserve">Apartamento en Califa-ur nva andalucia 16. Apartamento de 3 dormitorios totalmente reformado y amueblado co</t>
        </is>
      </c>
      <c r="I148" t="inlineStr">
        <is>
          <t xml:space="preserve">Sale</t>
        </is>
      </c>
      <c r="J148" t="inlineStr">
        <is>
          <t xml:space="preserve">Apartment</t>
        </is>
      </c>
      <c r="K148" t="inlineStr">
        <is>
          <t xml:space="preserve">ES</t>
        </is>
      </c>
      <c r="L148"/>
      <c r="M148" t="inlineStr">
        <is>
          <t xml:space="preserve">Marbella</t>
        </is>
      </c>
      <c r="N148" t="inlineStr">
        <is>
          <t xml:space="preserve">Marbella</t>
        </is>
      </c>
      <c r="O148" t="inlineStr">
        <is>
          <t xml:space="preserve">Nueva Andalucía centro</t>
        </is>
      </c>
      <c r="P148"/>
      <c r="Q148"/>
      <c r="R148"/>
      <c r="S148">
        <v>549000</v>
      </c>
      <c r="T148"/>
      <c r="U148">
        <f>IFERROR((S148-T148)/T148,"")</f>
      </c>
      <c r="V148">
        <v>3</v>
      </c>
      <c r="W148" t="inlineStr">
        <is>
          <t xml:space="preserve">120.00</t>
        </is>
      </c>
      <c r="X148"/>
      <c r="Y148"/>
      <c r="Z148">
        <f>IFERROR(S148/W148,"")</f>
      </c>
      <c r="AA148">
        <f>IFERROR(INDEX(04_Area_Stats!$C$5:$C$7,MATCH(N148,04_Area_Stats!$A$5:$A$7,0)),"")</f>
      </c>
      <c r="AB148">
        <f>IFERROR((Z148-AA148)/AA148,"")</f>
      </c>
      <c r="AC148">
        <v>3</v>
      </c>
      <c r="AD148">
        <v>2</v>
      </c>
      <c r="AE148"/>
      <c r="AF148"/>
      <c r="AG148" t="inlineStr">
        <is>
          <t xml:space="preserve">Renovated</t>
        </is>
      </c>
      <c r="AH148"/>
      <c r="AI148"/>
      <c r="AJ148"/>
      <c r="AK148"/>
      <c r="AL148"/>
      <c r="AM148"/>
      <c r="AN148"/>
      <c r="AO148"/>
      <c r="AP148"/>
      <c r="AQ148" t="inlineStr">
        <is>
          <t xml:space="preserve">Y</t>
        </is>
      </c>
      <c r="AR148"/>
      <c r="AS148"/>
      <c r="AT148">
        <f>IFERROR(INDEX(04_Area_Stats!$E$5:$E$7,MATCH(N148,04_Area_Stats!$A$5:$A$7,0)),"")</f>
      </c>
      <c r="AU148">
        <f>IFERROR(ROUND(W148*AT148,0),"")</f>
      </c>
      <c r="AV148">
        <f>IFERROR(AU148*12/S148,"")</f>
      </c>
      <c r="AW148">
        <f>IFERROR(ROUND(100*(03_Assumptions!$B$18*MIN(AV148/03_Assumptions!$B$13,1)+03_Assumptions!$B$19*MIN(MAX(-AB148/0.25,0),1)+03_Assumptions!$B$20*IFERROR(INDEX(03_Assumptions!$B$28:$B$33,MATCH(AG148,03_Assumptions!$A$28:$A$33,0)),0.5)+03_Assumptions!$B$21*MIN(V148/180,1)+03_Assumptions!$B$22*(COUNTIF(AI148:AQ148,"Y")/9)),0),"")</f>
      </c>
      <c r="AX148"/>
      <c r="AY148"/>
      <c r="AZ148"/>
      <c r="BA148" t="inlineStr">
        <is>
          <t xml:space="preserve">https://images.habimg.com/imgh/50948-815/apartamento-de-3-dormitorios-totalmente-reformado-y-amueblado-co-marbella_d2ea4ee2-a4ce-4cfe-a643-cf3ffc9e3061.jpg</t>
        </is>
      </c>
      <c r="BB148"/>
      <c r="BC148">
        <v>1</v>
      </c>
      <c r="BD148"/>
      <c r="BE148">
        <v>0</v>
      </c>
      <c r="BF148"/>
      <c r="BG148"/>
      <c r="BH148"/>
      <c r="BI148"/>
      <c r="BJ148" t="inlineStr">
        <is>
          <t xml:space="preserve">FULL</t>
        </is>
      </c>
      <c r="BK148"/>
      <c r="BL148" t="inlineStr">
        <is>
          <t xml:space="preserve">En 3-rumslägenhet belägen i Nueva Andalucía, Marbella, helt renoverad och möblerad. Otillräcklig information finns tillgänglig bortom dessa grundläggande detaljer.</t>
        </is>
      </c>
      <c r="BM148" t="inlineStr">
        <is>
          <t xml:space="preserve">condition, furnished</t>
        </is>
      </c>
      <c r="BN148"/>
    </row>
    <row r="149">
      <c r="A149" t="inlineStr">
        <is>
          <t xml:space="preserve">HTC-22048000009507</t>
        </is>
      </c>
      <c r="B149" t="inlineStr">
        <is>
          <t xml:space="preserve">Habitaclia</t>
        </is>
      </c>
      <c r="C149" t="inlineStr">
        <is>
          <t xml:space="preserve">22048000009507</t>
        </is>
      </c>
      <c r="D149" t="inlineStr">
        <is>
          <t xml:space="preserve">https://www.habitaclia.com/comprar-apartamento-exclusiva_nueva_urbanizacion_de_2_3_y_4_dormitorios_en_la_zona_playa_bajadilla_puertos-marbella-i22048000009507.htm</t>
        </is>
      </c>
      <c r="E149" t="inlineStr">
        <is>
          <t xml:space="preserve">2026-08-29</t>
        </is>
      </c>
      <c r="F149" t="inlineStr">
        <is>
          <t xml:space="preserve">2026-08-31</t>
        </is>
      </c>
      <c r="G149" t="inlineStr">
        <is>
          <t xml:space="preserve">New</t>
        </is>
      </c>
      <c r="H149" t="inlineStr">
        <is>
          <t xml:space="preserve">Apartamento en Playa Bajadilla - Puertos. Exclusiva nueva urbanización de 2, 3 y 4 dormitorios en la zona</t>
        </is>
      </c>
      <c r="I149" t="inlineStr">
        <is>
          <t xml:space="preserve">Sale</t>
        </is>
      </c>
      <c r="J149" t="inlineStr">
        <is>
          <t xml:space="preserve">Apartment</t>
        </is>
      </c>
      <c r="K149" t="inlineStr">
        <is>
          <t xml:space="preserve">ES</t>
        </is>
      </c>
      <c r="L149"/>
      <c r="M149" t="inlineStr">
        <is>
          <t xml:space="preserve">Marbella</t>
        </is>
      </c>
      <c r="N149" t="inlineStr">
        <is>
          <t xml:space="preserve">Marbella</t>
        </is>
      </c>
      <c r="O149" t="inlineStr">
        <is>
          <t xml:space="preserve">Playa Bajadilla - Puertos</t>
        </is>
      </c>
      <c r="P149"/>
      <c r="Q149"/>
      <c r="R149"/>
      <c r="S149">
        <v>499000</v>
      </c>
      <c r="T149"/>
      <c r="U149">
        <f>IFERROR((S149-T149)/T149,"")</f>
      </c>
      <c r="V149">
        <v>3</v>
      </c>
      <c r="W149" t="inlineStr">
        <is>
          <t xml:space="preserve">58.00</t>
        </is>
      </c>
      <c r="X149"/>
      <c r="Y149"/>
      <c r="Z149">
        <f>IFERROR(S149/W149,"")</f>
      </c>
      <c r="AA149">
        <f>IFERROR(INDEX(04_Area_Stats!$C$5:$C$7,MATCH(N149,04_Area_Stats!$A$5:$A$7,0)),"")</f>
      </c>
      <c r="AB149">
        <f>IFERROR((Z149-AA149)/AA149,"")</f>
      </c>
      <c r="AC149">
        <v>4</v>
      </c>
      <c r="AD149">
        <v>1</v>
      </c>
      <c r="AE149"/>
      <c r="AF149"/>
      <c r="AG149"/>
      <c r="AH149"/>
      <c r="AI149"/>
      <c r="AJ149"/>
      <c r="AK149"/>
      <c r="AL149"/>
      <c r="AM149"/>
      <c r="AN149"/>
      <c r="AO149"/>
      <c r="AP149"/>
      <c r="AQ149"/>
      <c r="AR149"/>
      <c r="AS149"/>
      <c r="AT149">
        <f>IFERROR(INDEX(04_Area_Stats!$E$5:$E$7,MATCH(N149,04_Area_Stats!$A$5:$A$7,0)),"")</f>
      </c>
      <c r="AU149">
        <f>IFERROR(ROUND(W149*AT149,0),"")</f>
      </c>
      <c r="AV149">
        <f>IFERROR(AU149*12/S149,"")</f>
      </c>
      <c r="AW149">
        <f>IFERROR(ROUND(100*(03_Assumptions!$B$18*MIN(AV149/03_Assumptions!$B$13,1)+03_Assumptions!$B$19*MIN(MAX(-AB149/0.25,0),1)+03_Assumptions!$B$20*IFERROR(INDEX(03_Assumptions!$B$28:$B$33,MATCH(AG149,03_Assumptions!$A$28:$A$33,0)),0.5)+03_Assumptions!$B$21*MIN(V149/180,1)+03_Assumptions!$B$22*(COUNTIF(AI149:AQ149,"Y")/9)),0),"")</f>
      </c>
      <c r="AX149"/>
      <c r="AY149"/>
      <c r="AZ149"/>
      <c r="BA149" t="inlineStr">
        <is>
          <t xml:space="preserve">https://images.habimg.com/imgh/22048-9507/exclusiva-nueva-urbanizacion-de-2-3-y-4-dormitorios-en-la-zona-marbella_dd94284d-cfaa-4e82-bb5d-b72f091667b8.jpg</t>
        </is>
      </c>
      <c r="BB149"/>
      <c r="BC149">
        <v>1</v>
      </c>
      <c r="BD149"/>
      <c r="BE149">
        <v>0</v>
      </c>
      <c r="BF149"/>
      <c r="BG149"/>
      <c r="BH149"/>
      <c r="BI149"/>
      <c r="BJ149"/>
      <c r="BK149"/>
      <c r="BL149" t="inlineStr">
        <is>
          <t xml:space="preserve">Mycket lite information är tillgänglig — endast platsdetaljer ges (Marbella, Playa Bajadilla, Puertos-området) utan fastighetsspecifikationer, pris eller skick.</t>
        </is>
      </c>
      <c r="BM149"/>
      <c r="BN149"/>
    </row>
    <row r="150">
      <c r="A150" t="inlineStr">
        <is>
          <t xml:space="preserve">HTC-22384000002069</t>
        </is>
      </c>
      <c r="B150" t="inlineStr">
        <is>
          <t xml:space="preserve">Habitaclia</t>
        </is>
      </c>
      <c r="C150" t="inlineStr">
        <is>
          <t xml:space="preserve">22384000002069</t>
        </is>
      </c>
      <c r="D150" t="inlineStr">
        <is>
          <t xml:space="preserve">https://www.habitaclia.com/comprar-apartamento-maravilloso_reformado_con_vistas_al_mar_y_a_la_monta_hiedra_ur_elviria_6_elviria-marbella-i22384000002069.htm</t>
        </is>
      </c>
      <c r="E150" t="inlineStr">
        <is>
          <t xml:space="preserve">2026-08-29</t>
        </is>
      </c>
      <c r="F150" t="inlineStr">
        <is>
          <t xml:space="preserve">2026-08-31</t>
        </is>
      </c>
      <c r="G150" t="inlineStr">
        <is>
          <t xml:space="preserve">New</t>
        </is>
      </c>
      <c r="H150" t="inlineStr">
        <is>
          <t xml:space="preserve">Apartamento en Hiedra-ur elviria 6. Maravilloso apartamento reformado con vistas al mar y a la monta</t>
        </is>
      </c>
      <c r="I150" t="inlineStr">
        <is>
          <t xml:space="preserve">Sale</t>
        </is>
      </c>
      <c r="J150" t="inlineStr">
        <is>
          <t xml:space="preserve">Apartment</t>
        </is>
      </c>
      <c r="K150" t="inlineStr">
        <is>
          <t xml:space="preserve">ES</t>
        </is>
      </c>
      <c r="L150"/>
      <c r="M150" t="inlineStr">
        <is>
          <t xml:space="preserve">Marbella</t>
        </is>
      </c>
      <c r="N150" t="inlineStr">
        <is>
          <t xml:space="preserve">Marbella</t>
        </is>
      </c>
      <c r="O150" t="inlineStr">
        <is>
          <t xml:space="preserve">Elviria</t>
        </is>
      </c>
      <c r="P150"/>
      <c r="Q150"/>
      <c r="R150"/>
      <c r="S150">
        <v>435000</v>
      </c>
      <c r="T150"/>
      <c r="U150">
        <f>IFERROR((S150-T150)/T150,"")</f>
      </c>
      <c r="V150">
        <v>3</v>
      </c>
      <c r="W150" t="inlineStr">
        <is>
          <t xml:space="preserve">155.00</t>
        </is>
      </c>
      <c r="X150"/>
      <c r="Y150"/>
      <c r="Z150">
        <f>IFERROR(S150/W150,"")</f>
      </c>
      <c r="AA150">
        <f>IFERROR(INDEX(04_Area_Stats!$C$5:$C$7,MATCH(N150,04_Area_Stats!$A$5:$A$7,0)),"")</f>
      </c>
      <c r="AB150">
        <f>IFERROR((Z150-AA150)/AA150,"")</f>
      </c>
      <c r="AC150">
        <v>2</v>
      </c>
      <c r="AD150">
        <v>2</v>
      </c>
      <c r="AE150"/>
      <c r="AF150"/>
      <c r="AG150"/>
      <c r="AH150"/>
      <c r="AI150"/>
      <c r="AJ150"/>
      <c r="AK150"/>
      <c r="AL150"/>
      <c r="AM150"/>
      <c r="AN150"/>
      <c r="AO150"/>
      <c r="AP150"/>
      <c r="AQ150"/>
      <c r="AR150"/>
      <c r="AS150"/>
      <c r="AT150">
        <f>IFERROR(INDEX(04_Area_Stats!$E$5:$E$7,MATCH(N150,04_Area_Stats!$A$5:$A$7,0)),"")</f>
      </c>
      <c r="AU150">
        <f>IFERROR(ROUND(W150*AT150,0),"")</f>
      </c>
      <c r="AV150">
        <f>IFERROR(AU150*12/S150,"")</f>
      </c>
      <c r="AW150">
        <f>IFERROR(ROUND(100*(03_Assumptions!$B$18*MIN(AV150/03_Assumptions!$B$13,1)+03_Assumptions!$B$19*MIN(MAX(-AB150/0.25,0),1)+03_Assumptions!$B$20*IFERROR(INDEX(03_Assumptions!$B$28:$B$33,MATCH(AG150,03_Assumptions!$A$28:$A$33,0)),0.5)+03_Assumptions!$B$21*MIN(V150/180,1)+03_Assumptions!$B$22*(COUNTIF(AI150:AQ150,"Y")/9)),0),"")</f>
      </c>
      <c r="AX150"/>
      <c r="AY150"/>
      <c r="AZ150"/>
      <c r="BA150" t="inlineStr">
        <is>
          <t xml:space="preserve">https://images.habimg.com/imgh/22384-2069/maravilloso-apartamento-reformado-con-vistas-al-mar-y-a-la-monta-marbella_3ef5a03d-8b57-4d62-8ecf-ace170ea62a4.jpg</t>
        </is>
      </c>
      <c r="BB150"/>
      <c r="BC150">
        <v>1</v>
      </c>
      <c r="BD150"/>
      <c r="BE150">
        <v>0</v>
      </c>
      <c r="BF150"/>
      <c r="BG150"/>
      <c r="BH150"/>
      <c r="BI150"/>
      <c r="BJ150"/>
      <c r="BK150"/>
      <c r="BL150" t="inlineStr">
        <is>
          <t xml:space="preserve">Otillräcklig information tillgänglig. Annonsen ger bara en platsbeskrivning (Marbella - Elviria) utan fastighetsinformation, specifikationer eller annat beskrivande innehål.</t>
        </is>
      </c>
      <c r="BM150"/>
      <c r="BN150"/>
    </row>
    <row r="151">
      <c r="A151" t="inlineStr">
        <is>
          <t xml:space="preserve">HTC-26701000000520</t>
        </is>
      </c>
      <c r="B151" t="inlineStr">
        <is>
          <t xml:space="preserve">Habitaclia</t>
        </is>
      </c>
      <c r="C151" t="inlineStr">
        <is>
          <t xml:space="preserve">26701000000520</t>
        </is>
      </c>
      <c r="D151" t="inlineStr">
        <is>
          <t xml:space="preserve">https://www.habitaclia.com/comprar-apartamento-principe_salman_1b_la_dama_de_noche_la_alzambra-marbella-i26701000000520.htm</t>
        </is>
      </c>
      <c r="E151" t="inlineStr">
        <is>
          <t xml:space="preserve">2026-08-29</t>
        </is>
      </c>
      <c r="F151" t="inlineStr">
        <is>
          <t xml:space="preserve">2026-08-31</t>
        </is>
      </c>
      <c r="G151" t="inlineStr">
        <is>
          <t xml:space="preserve">New</t>
        </is>
      </c>
      <c r="H151" t="inlineStr">
        <is>
          <t xml:space="preserve">Apartamento en Avenida príncipe salman 1b</t>
        </is>
      </c>
      <c r="I151" t="inlineStr">
        <is>
          <t xml:space="preserve">Sale</t>
        </is>
      </c>
      <c r="J151" t="inlineStr">
        <is>
          <t xml:space="preserve">Apartment</t>
        </is>
      </c>
      <c r="K151" t="inlineStr">
        <is>
          <t xml:space="preserve">ES</t>
        </is>
      </c>
      <c r="L151"/>
      <c r="M151" t="inlineStr">
        <is>
          <t xml:space="preserve">Marbella</t>
        </is>
      </c>
      <c r="N151" t="inlineStr">
        <is>
          <t xml:space="preserve">Marbella</t>
        </is>
      </c>
      <c r="O151" t="inlineStr">
        <is>
          <t xml:space="preserve">La Dama de Noche - La Alzambra</t>
        </is>
      </c>
      <c r="P151"/>
      <c r="Q151"/>
      <c r="R151"/>
      <c r="S151">
        <v>1400000</v>
      </c>
      <c r="T151"/>
      <c r="U151">
        <f>IFERROR((S151-T151)/T151,"")</f>
      </c>
      <c r="V151">
        <v>3</v>
      </c>
      <c r="W151" t="inlineStr">
        <is>
          <t xml:space="preserve">174.00</t>
        </is>
      </c>
      <c r="X151"/>
      <c r="Y151"/>
      <c r="Z151">
        <f>IFERROR(S151/W151,"")</f>
      </c>
      <c r="AA151">
        <f>IFERROR(INDEX(04_Area_Stats!$C$5:$C$7,MATCH(N151,04_Area_Stats!$A$5:$A$7,0)),"")</f>
      </c>
      <c r="AB151">
        <f>IFERROR((Z151-AA151)/AA151,"")</f>
      </c>
      <c r="AC151">
        <v>3</v>
      </c>
      <c r="AD151">
        <v>3</v>
      </c>
      <c r="AE151" t="inlineStr">
        <is>
          <t xml:space="preserve">0</t>
        </is>
      </c>
      <c r="AF151"/>
      <c r="AG151"/>
      <c r="AH151"/>
      <c r="AI151"/>
      <c r="AJ151"/>
      <c r="AK151"/>
      <c r="AL151"/>
      <c r="AM151"/>
      <c r="AN151"/>
      <c r="AO151"/>
      <c r="AP151"/>
      <c r="AQ151"/>
      <c r="AR151"/>
      <c r="AS151"/>
      <c r="AT151">
        <f>IFERROR(INDEX(04_Area_Stats!$E$5:$E$7,MATCH(N151,04_Area_Stats!$A$5:$A$7,0)),"")</f>
      </c>
      <c r="AU151">
        <f>IFERROR(ROUND(W151*AT151,0),"")</f>
      </c>
      <c r="AV151">
        <f>IFERROR(AU151*12/S151,"")</f>
      </c>
      <c r="AW151">
        <f>IFERROR(ROUND(100*(03_Assumptions!$B$18*MIN(AV151/03_Assumptions!$B$13,1)+03_Assumptions!$B$19*MIN(MAX(-AB151/0.25,0),1)+03_Assumptions!$B$20*IFERROR(INDEX(03_Assumptions!$B$28:$B$33,MATCH(AG151,03_Assumptions!$A$28:$A$33,0)),0.5)+03_Assumptions!$B$21*MIN(V151/180,1)+03_Assumptions!$B$22*(COUNTIF(AI151:AQ151,"Y")/9)),0),"")</f>
      </c>
      <c r="AX151"/>
      <c r="AY151"/>
      <c r="AZ151"/>
      <c r="BA151" t="inlineStr">
        <is>
          <t xml:space="preserve">https://images.habimg.com/imgh/26701-520/avenida-principe-salman-1b-apartamento-marbella_8d512ef5-1653-4d22-8a4f-db1314961992.jpg</t>
        </is>
      </c>
      <c r="BB151"/>
      <c r="BC151">
        <v>1</v>
      </c>
      <c r="BD151"/>
      <c r="BE151">
        <v>0</v>
      </c>
      <c r="BF151"/>
      <c r="BG151"/>
      <c r="BH151"/>
      <c r="BI151"/>
      <c r="BJ151"/>
      <c r="BK151"/>
      <c r="BL151" t="inlineStr">
        <is>
          <t xml:space="preserve">Annonsen innehåller endast ortsinformation utan detaljer om fastigheten, specifikationer eller skickinformation.</t>
        </is>
      </c>
      <c r="BM151"/>
      <c r="BN151"/>
    </row>
    <row r="152">
      <c r="A152" t="inlineStr">
        <is>
          <t xml:space="preserve">HTC-48378000000906</t>
        </is>
      </c>
      <c r="B152" t="inlineStr">
        <is>
          <t xml:space="preserve">Habitaclia</t>
        </is>
      </c>
      <c r="C152" t="inlineStr">
        <is>
          <t xml:space="preserve">48378000000906</t>
        </is>
      </c>
      <c r="D152" t="inlineStr">
        <is>
          <t xml:space="preserve">https://www.habitaclia.com/comprar-atico-duplex_contemporaneo_en_dunes_beach_cabopinoen_contempora_gaviota_4_159_marbesa-marbella-i48378000000906.htm</t>
        </is>
      </c>
      <c r="E152" t="inlineStr">
        <is>
          <t xml:space="preserve">2026-08-29</t>
        </is>
      </c>
      <c r="F152" t="inlineStr">
        <is>
          <t xml:space="preserve">2026-08-31</t>
        </is>
      </c>
      <c r="G152" t="inlineStr">
        <is>
          <t xml:space="preserve">New</t>
        </is>
      </c>
      <c r="H152" t="inlineStr">
        <is>
          <t xml:space="preserve">Ático en Calle gaviota 4 159. Ático dúplex contemporáneo en dunes beach, cabopinoen contempora</t>
        </is>
      </c>
      <c r="I152" t="inlineStr">
        <is>
          <t xml:space="preserve">Sale</t>
        </is>
      </c>
      <c r="J152" t="inlineStr">
        <is>
          <t xml:space="preserve">Attic</t>
        </is>
      </c>
      <c r="K152" t="inlineStr">
        <is>
          <t xml:space="preserve">ES</t>
        </is>
      </c>
      <c r="L152"/>
      <c r="M152" t="inlineStr">
        <is>
          <t xml:space="preserve">Marbella</t>
        </is>
      </c>
      <c r="N152" t="inlineStr">
        <is>
          <t xml:space="preserve">Marbella</t>
        </is>
      </c>
      <c r="O152" t="inlineStr">
        <is>
          <t xml:space="preserve">Marbesa</t>
        </is>
      </c>
      <c r="P152"/>
      <c r="Q152"/>
      <c r="R152"/>
      <c r="S152">
        <v>1149000</v>
      </c>
      <c r="T152"/>
      <c r="U152">
        <f>IFERROR((S152-T152)/T152,"")</f>
      </c>
      <c r="V152">
        <v>3</v>
      </c>
      <c r="W152" t="inlineStr">
        <is>
          <t xml:space="preserve">158.00</t>
        </is>
      </c>
      <c r="X152"/>
      <c r="Y152"/>
      <c r="Z152">
        <f>IFERROR(S152/W152,"")</f>
      </c>
      <c r="AA152">
        <f>IFERROR(INDEX(04_Area_Stats!$C$5:$C$7,MATCH(N152,04_Area_Stats!$A$5:$A$7,0)),"")</f>
      </c>
      <c r="AB152">
        <f>IFERROR((Z152-AA152)/AA152,"")</f>
      </c>
      <c r="AC152">
        <v>3</v>
      </c>
      <c r="AD152">
        <v>3</v>
      </c>
      <c r="AE152"/>
      <c r="AF152"/>
      <c r="AG152"/>
      <c r="AH152"/>
      <c r="AI152"/>
      <c r="AJ152"/>
      <c r="AK152"/>
      <c r="AL152"/>
      <c r="AM152"/>
      <c r="AN152"/>
      <c r="AO152"/>
      <c r="AP152"/>
      <c r="AQ152"/>
      <c r="AR152"/>
      <c r="AS152"/>
      <c r="AT152">
        <f>IFERROR(INDEX(04_Area_Stats!$E$5:$E$7,MATCH(N152,04_Area_Stats!$A$5:$A$7,0)),"")</f>
      </c>
      <c r="AU152">
        <f>IFERROR(ROUND(W152*AT152,0),"")</f>
      </c>
      <c r="AV152">
        <f>IFERROR(AU152*12/S152,"")</f>
      </c>
      <c r="AW152">
        <f>IFERROR(ROUND(100*(03_Assumptions!$B$18*MIN(AV152/03_Assumptions!$B$13,1)+03_Assumptions!$B$19*MIN(MAX(-AB152/0.25,0),1)+03_Assumptions!$B$20*IFERROR(INDEX(03_Assumptions!$B$28:$B$33,MATCH(AG152,03_Assumptions!$A$28:$A$33,0)),0.5)+03_Assumptions!$B$21*MIN(V152/180,1)+03_Assumptions!$B$22*(COUNTIF(AI152:AQ152,"Y")/9)),0),"")</f>
      </c>
      <c r="AX152"/>
      <c r="AY152"/>
      <c r="AZ152"/>
      <c r="BA152" t="inlineStr">
        <is>
          <t xml:space="preserve">https://images.habimg.com/imgh/48378-906/atico-duplex-contemporaneo-en-dunes-beach-cabopinoen-contempora-marbella_1281235c-dd2f-4d46-a16e-ebf7d545b6ca.jpg</t>
        </is>
      </c>
      <c r="BB152"/>
      <c r="BC152">
        <v>1</v>
      </c>
      <c r="BD152"/>
      <c r="BE152">
        <v>0</v>
      </c>
      <c r="BF152"/>
      <c r="BG152"/>
      <c r="BH152"/>
      <c r="BI152"/>
      <c r="BJ152"/>
      <c r="BK152"/>
      <c r="BL152"/>
      <c r="BM152"/>
      <c r="BN152"/>
    </row>
    <row r="153">
      <c r="A153" t="inlineStr">
        <is>
          <t xml:space="preserve">HTC-21940000002095</t>
        </is>
      </c>
      <c r="B153" t="inlineStr">
        <is>
          <t xml:space="preserve">Habitaclia</t>
        </is>
      </c>
      <c r="C153" t="inlineStr">
        <is>
          <t xml:space="preserve">21940000002095</t>
        </is>
      </c>
      <c r="D153" t="inlineStr">
        <is>
          <t xml:space="preserve">https://www.habitaclia.com/comprar-piso-nueva_andalucia_san_pedro_de_alcantara_pueblo-marbella-i21940000002095.htm</t>
        </is>
      </c>
      <c r="E153" t="inlineStr">
        <is>
          <t xml:space="preserve">2026-08-29</t>
        </is>
      </c>
      <c r="F153" t="inlineStr">
        <is>
          <t xml:space="preserve">2026-08-31</t>
        </is>
      </c>
      <c r="G153" t="inlineStr">
        <is>
          <t xml:space="preserve">New</t>
        </is>
      </c>
      <c r="H153" t="inlineStr">
        <is>
          <t xml:space="preserve">Piso en San Pedro de Alcántara Pueblo. Nueva andalucíapiso</t>
        </is>
      </c>
      <c r="I153" t="inlineStr">
        <is>
          <t xml:space="preserve">Sale</t>
        </is>
      </c>
      <c r="J153" t="inlineStr">
        <is>
          <t xml:space="preserve">Apartment</t>
        </is>
      </c>
      <c r="K153" t="inlineStr">
        <is>
          <t xml:space="preserve">ES</t>
        </is>
      </c>
      <c r="L153"/>
      <c r="M153" t="inlineStr">
        <is>
          <t xml:space="preserve">Marbella</t>
        </is>
      </c>
      <c r="N153" t="inlineStr">
        <is>
          <t xml:space="preserve">Marbella</t>
        </is>
      </c>
      <c r="O153" t="inlineStr">
        <is>
          <t xml:space="preserve">San Pedro de Alcántara Pueblo</t>
        </is>
      </c>
      <c r="P153"/>
      <c r="Q153"/>
      <c r="R153"/>
      <c r="S153">
        <v>316990</v>
      </c>
      <c r="T153"/>
      <c r="U153">
        <f>IFERROR((S153-T153)/T153,"")</f>
      </c>
      <c r="V153">
        <v>3</v>
      </c>
      <c r="W153" t="inlineStr">
        <is>
          <t xml:space="preserve">110.00</t>
        </is>
      </c>
      <c r="X153"/>
      <c r="Y153"/>
      <c r="Z153">
        <f>IFERROR(S153/W153,"")</f>
      </c>
      <c r="AA153">
        <f>IFERROR(INDEX(04_Area_Stats!$C$5:$C$7,MATCH(N153,04_Area_Stats!$A$5:$A$7,0)),"")</f>
      </c>
      <c r="AB153">
        <f>IFERROR((Z153-AA153)/AA153,"")</f>
      </c>
      <c r="AC153">
        <v>4</v>
      </c>
      <c r="AD153">
        <v>2</v>
      </c>
      <c r="AE153"/>
      <c r="AF153"/>
      <c r="AG153"/>
      <c r="AH153"/>
      <c r="AI153"/>
      <c r="AJ153"/>
      <c r="AK153"/>
      <c r="AL153"/>
      <c r="AM153"/>
      <c r="AN153"/>
      <c r="AO153"/>
      <c r="AP153"/>
      <c r="AQ153"/>
      <c r="AR153"/>
      <c r="AS153"/>
      <c r="AT153">
        <f>IFERROR(INDEX(04_Area_Stats!$E$5:$E$7,MATCH(N153,04_Area_Stats!$A$5:$A$7,0)),"")</f>
      </c>
      <c r="AU153">
        <f>IFERROR(ROUND(W153*AT153,0),"")</f>
      </c>
      <c r="AV153">
        <f>IFERROR(AU153*12/S153,"")</f>
      </c>
      <c r="AW153">
        <f>IFERROR(ROUND(100*(03_Assumptions!$B$18*MIN(AV153/03_Assumptions!$B$13,1)+03_Assumptions!$B$19*MIN(MAX(-AB153/0.25,0),1)+03_Assumptions!$B$20*IFERROR(INDEX(03_Assumptions!$B$28:$B$33,MATCH(AG153,03_Assumptions!$A$28:$A$33,0)),0.5)+03_Assumptions!$B$21*MIN(V153/180,1)+03_Assumptions!$B$22*(COUNTIF(AI153:AQ153,"Y")/9)),0),"")</f>
      </c>
      <c r="AX153"/>
      <c r="AY153"/>
      <c r="AZ153"/>
      <c r="BA153" t="inlineStr">
        <is>
          <t xml:space="preserve">https://images.habimg.com/imgh/21940-2095/nueva-andaluciapiso-marbella_4805ca6e-1d01-4a46-af16-7bc7b59fb248.jpg</t>
        </is>
      </c>
      <c r="BB153"/>
      <c r="BC153">
        <v>1</v>
      </c>
      <c r="BD153"/>
      <c r="BE153">
        <v>0</v>
      </c>
      <c r="BF153"/>
      <c r="BG153"/>
      <c r="BH153"/>
      <c r="BI153"/>
      <c r="BJ153"/>
      <c r="BK153"/>
      <c r="BL153" t="inlineStr">
        <is>
          <t xml:space="preserve">Otillräcklig information tillhandahållen. Endast placeringen (Marbella - San Pedro de Alcántara Pueblo) är tillgänglig; ingen fastighetsbeskrivning ges.</t>
        </is>
      </c>
      <c r="BM153"/>
      <c r="BN153"/>
    </row>
    <row r="154">
      <c r="A154" t="inlineStr">
        <is>
          <t xml:space="preserve">HTC-15471000077974</t>
        </is>
      </c>
      <c r="B154" t="inlineStr">
        <is>
          <t xml:space="preserve">Habitaclia</t>
        </is>
      </c>
      <c r="C154" t="inlineStr">
        <is>
          <t xml:space="preserve">15471000077974</t>
        </is>
      </c>
      <c r="D154" t="inlineStr">
        <is>
          <t xml:space="preserve">https://www.habitaclia.com/comprar-piso-los_naranjos-marbella-i15471000077974.htm</t>
        </is>
      </c>
      <c r="E154" t="inlineStr">
        <is>
          <t xml:space="preserve">2026-08-29</t>
        </is>
      </c>
      <c r="F154" t="inlineStr">
        <is>
          <t xml:space="preserve">2026-08-31</t>
        </is>
      </c>
      <c r="G154" t="inlineStr">
        <is>
          <t xml:space="preserve">New</t>
        </is>
      </c>
      <c r="H154" t="inlineStr">
        <is>
          <t xml:space="preserve">Piso en Los Naranjos</t>
        </is>
      </c>
      <c r="I154" t="inlineStr">
        <is>
          <t xml:space="preserve">Sale</t>
        </is>
      </c>
      <c r="J154" t="inlineStr">
        <is>
          <t xml:space="preserve">Apartment</t>
        </is>
      </c>
      <c r="K154" t="inlineStr">
        <is>
          <t xml:space="preserve">ES</t>
        </is>
      </c>
      <c r="L154"/>
      <c r="M154" t="inlineStr">
        <is>
          <t xml:space="preserve">Marbella</t>
        </is>
      </c>
      <c r="N154" t="inlineStr">
        <is>
          <t xml:space="preserve">Marbella</t>
        </is>
      </c>
      <c r="O154" t="inlineStr">
        <is>
          <t xml:space="preserve">Los Naranjos</t>
        </is>
      </c>
      <c r="P154"/>
      <c r="Q154"/>
      <c r="R154"/>
      <c r="S154">
        <v>585000</v>
      </c>
      <c r="T154"/>
      <c r="U154">
        <f>IFERROR((S154-T154)/T154,"")</f>
      </c>
      <c r="V154">
        <v>3</v>
      </c>
      <c r="W154" t="inlineStr">
        <is>
          <t xml:space="preserve">170.00</t>
        </is>
      </c>
      <c r="X154"/>
      <c r="Y154"/>
      <c r="Z154">
        <f>IFERROR(S154/W154,"")</f>
      </c>
      <c r="AA154">
        <f>IFERROR(INDEX(04_Area_Stats!$C$5:$C$7,MATCH(N154,04_Area_Stats!$A$5:$A$7,0)),"")</f>
      </c>
      <c r="AB154">
        <f>IFERROR((Z154-AA154)/AA154,"")</f>
      </c>
      <c r="AC154">
        <v>2</v>
      </c>
      <c r="AD154">
        <v>2</v>
      </c>
      <c r="AE154"/>
      <c r="AF154"/>
      <c r="AG154"/>
      <c r="AH154"/>
      <c r="AI154"/>
      <c r="AJ154"/>
      <c r="AK154"/>
      <c r="AL154"/>
      <c r="AM154"/>
      <c r="AN154"/>
      <c r="AO154"/>
      <c r="AP154"/>
      <c r="AQ154"/>
      <c r="AR154"/>
      <c r="AS154"/>
      <c r="AT154">
        <f>IFERROR(INDEX(04_Area_Stats!$E$5:$E$7,MATCH(N154,04_Area_Stats!$A$5:$A$7,0)),"")</f>
      </c>
      <c r="AU154">
        <f>IFERROR(ROUND(W154*AT154,0),"")</f>
      </c>
      <c r="AV154">
        <f>IFERROR(AU154*12/S154,"")</f>
      </c>
      <c r="AW154">
        <f>IFERROR(ROUND(100*(03_Assumptions!$B$18*MIN(AV154/03_Assumptions!$B$13,1)+03_Assumptions!$B$19*MIN(MAX(-AB154/0.25,0),1)+03_Assumptions!$B$20*IFERROR(INDEX(03_Assumptions!$B$28:$B$33,MATCH(AG154,03_Assumptions!$A$28:$A$33,0)),0.5)+03_Assumptions!$B$21*MIN(V154/180,1)+03_Assumptions!$B$22*(COUNTIF(AI154:AQ154,"Y")/9)),0),"")</f>
      </c>
      <c r="AX154"/>
      <c r="AY154"/>
      <c r="AZ154"/>
      <c r="BA154" t="inlineStr">
        <is>
          <t xml:space="preserve">https://images.habimg.com/imgh/15471-77974/los-naranjos-piso-marbella_3af2e63f-25fe-45d7-9023-cb13f57e7326.jpg</t>
        </is>
      </c>
      <c r="BB154"/>
      <c r="BC154">
        <v>1</v>
      </c>
      <c r="BD154"/>
      <c r="BE154">
        <v>0</v>
      </c>
      <c r="BF154"/>
      <c r="BG154"/>
      <c r="BH154"/>
      <c r="BI154"/>
      <c r="BJ154"/>
      <c r="BK154"/>
      <c r="BL154" t="inlineStr">
        <is>
          <t xml:space="preserve">Otillräcklig information tillgänglig; endast platsreferens angiven.</t>
        </is>
      </c>
      <c r="BM154"/>
      <c r="BN154"/>
    </row>
    <row r="155">
      <c r="A155" t="inlineStr">
        <is>
          <t xml:space="preserve">HTC-51208000000647</t>
        </is>
      </c>
      <c r="B155" t="inlineStr">
        <is>
          <t xml:space="preserve">Habitaclia</t>
        </is>
      </c>
      <c r="C155" t="inlineStr">
        <is>
          <t xml:space="preserve">51208000000647</t>
        </is>
      </c>
      <c r="D155" t="inlineStr">
        <is>
          <t xml:space="preserve">https://www.habitaclia.com/comprar-piso-magnifico_en_el_corazon_de_puerto_banus_ramon_arecespuerto_banus_2_puerto_banus-marbella-i51208000000647.htm</t>
        </is>
      </c>
      <c r="E155" t="inlineStr">
        <is>
          <t xml:space="preserve">2026-08-29</t>
        </is>
      </c>
      <c r="F155" t="inlineStr">
        <is>
          <t xml:space="preserve">2026-08-31</t>
        </is>
      </c>
      <c r="G155" t="inlineStr">
        <is>
          <t xml:space="preserve">New</t>
        </is>
      </c>
      <c r="H155" t="inlineStr">
        <is>
          <t xml:space="preserve">Piso en Calle ramon areces(puerto banus 2. Magnífico piso en el corazón de puerto banús</t>
        </is>
      </c>
      <c r="I155" t="inlineStr">
        <is>
          <t xml:space="preserve">Sale</t>
        </is>
      </c>
      <c r="J155" t="inlineStr">
        <is>
          <t xml:space="preserve">Apartment</t>
        </is>
      </c>
      <c r="K155" t="inlineStr">
        <is>
          <t xml:space="preserve">ES</t>
        </is>
      </c>
      <c r="L155"/>
      <c r="M155" t="inlineStr">
        <is>
          <t xml:space="preserve">Marbella</t>
        </is>
      </c>
      <c r="N155" t="inlineStr">
        <is>
          <t xml:space="preserve">Marbella</t>
        </is>
      </c>
      <c r="O155" t="inlineStr">
        <is>
          <t xml:space="preserve">Puerto Banús</t>
        </is>
      </c>
      <c r="P155"/>
      <c r="Q155"/>
      <c r="R155"/>
      <c r="S155">
        <v>599000</v>
      </c>
      <c r="T155"/>
      <c r="U155">
        <f>IFERROR((S155-T155)/T155,"")</f>
      </c>
      <c r="V155">
        <v>3</v>
      </c>
      <c r="W155" t="inlineStr">
        <is>
          <t xml:space="preserve">102.00</t>
        </is>
      </c>
      <c r="X155"/>
      <c r="Y155"/>
      <c r="Z155">
        <f>IFERROR(S155/W155,"")</f>
      </c>
      <c r="AA155">
        <f>IFERROR(INDEX(04_Area_Stats!$C$5:$C$7,MATCH(N155,04_Area_Stats!$A$5:$A$7,0)),"")</f>
      </c>
      <c r="AB155">
        <f>IFERROR((Z155-AA155)/AA155,"")</f>
      </c>
      <c r="AC155">
        <v>2</v>
      </c>
      <c r="AD155">
        <v>2</v>
      </c>
      <c r="AE155"/>
      <c r="AF155"/>
      <c r="AG155"/>
      <c r="AH155"/>
      <c r="AI155"/>
      <c r="AJ155"/>
      <c r="AK155"/>
      <c r="AL155"/>
      <c r="AM155"/>
      <c r="AN155"/>
      <c r="AO155"/>
      <c r="AP155"/>
      <c r="AQ155"/>
      <c r="AR155"/>
      <c r="AS155"/>
      <c r="AT155">
        <f>IFERROR(INDEX(04_Area_Stats!$E$5:$E$7,MATCH(N155,04_Area_Stats!$A$5:$A$7,0)),"")</f>
      </c>
      <c r="AU155">
        <f>IFERROR(ROUND(W155*AT155,0),"")</f>
      </c>
      <c r="AV155">
        <f>IFERROR(AU155*12/S155,"")</f>
      </c>
      <c r="AW155">
        <f>IFERROR(ROUND(100*(03_Assumptions!$B$18*MIN(AV155/03_Assumptions!$B$13,1)+03_Assumptions!$B$19*MIN(MAX(-AB155/0.25,0),1)+03_Assumptions!$B$20*IFERROR(INDEX(03_Assumptions!$B$28:$B$33,MATCH(AG155,03_Assumptions!$A$28:$A$33,0)),0.5)+03_Assumptions!$B$21*MIN(V155/180,1)+03_Assumptions!$B$22*(COUNTIF(AI155:AQ155,"Y")/9)),0),"")</f>
      </c>
      <c r="AX155"/>
      <c r="AY155"/>
      <c r="AZ155"/>
      <c r="BA155" t="inlineStr">
        <is>
          <t xml:space="preserve">https://images.habimg.com/imgh/51208-647/magnifico-piso-en-el-corazon-de-puerto-banus-marbella_3bbebf2f-9e92-48e0-9ca6-2119c07869ee.jpg</t>
        </is>
      </c>
      <c r="BB155"/>
      <c r="BC155">
        <v>1</v>
      </c>
      <c r="BD155"/>
      <c r="BE155">
        <v>0</v>
      </c>
      <c r="BF155"/>
      <c r="BG155"/>
      <c r="BH155"/>
      <c r="BI155"/>
      <c r="BJ155"/>
      <c r="BK155"/>
      <c r="BL155" t="inlineStr">
        <is>
          <t xml:space="preserve">Lägenhet till salu i Puerto Banús, Marbella med minimal information tillgänglig. Inga egenskapsspecifikationer, skicksdetaljer eller ytterligare funktioner anges i beskrivningen.</t>
        </is>
      </c>
      <c r="BM155"/>
      <c r="BN155"/>
    </row>
    <row r="156">
      <c r="A156" t="inlineStr">
        <is>
          <t xml:space="preserve">HTC-56543000000033</t>
        </is>
      </c>
      <c r="B156" t="inlineStr">
        <is>
          <t xml:space="preserve">Habitaclia</t>
        </is>
      </c>
      <c r="C156" t="inlineStr">
        <is>
          <t xml:space="preserve">56543000000033</t>
        </is>
      </c>
      <c r="D156" t="inlineStr">
        <is>
          <t xml:space="preserve">https://www.habitaclia.com/comprar-piso-zona_miraflores-marbella-i56543000000033.htm</t>
        </is>
      </c>
      <c r="E156" t="inlineStr">
        <is>
          <t xml:space="preserve">2026-08-29</t>
        </is>
      </c>
      <c r="F156" t="inlineStr">
        <is>
          <t xml:space="preserve">2026-08-31</t>
        </is>
      </c>
      <c r="G156" t="inlineStr">
        <is>
          <t xml:space="preserve">New</t>
        </is>
      </c>
      <c r="H156" t="inlineStr">
        <is>
          <t xml:space="preserve">Piso en Zona Miraflores</t>
        </is>
      </c>
      <c r="I156" t="inlineStr">
        <is>
          <t xml:space="preserve">Sale</t>
        </is>
      </c>
      <c r="J156" t="inlineStr">
        <is>
          <t xml:space="preserve">Apartment</t>
        </is>
      </c>
      <c r="K156" t="inlineStr">
        <is>
          <t xml:space="preserve">ES</t>
        </is>
      </c>
      <c r="L156"/>
      <c r="M156" t="inlineStr">
        <is>
          <t xml:space="preserve">Marbella</t>
        </is>
      </c>
      <c r="N156" t="inlineStr">
        <is>
          <t xml:space="preserve">Marbella</t>
        </is>
      </c>
      <c r="O156" t="inlineStr">
        <is>
          <t xml:space="preserve">Zona Miraflores</t>
        </is>
      </c>
      <c r="P156"/>
      <c r="Q156"/>
      <c r="R156"/>
      <c r="S156">
        <v>2200000</v>
      </c>
      <c r="T156"/>
      <c r="U156">
        <f>IFERROR((S156-T156)/T156,"")</f>
      </c>
      <c r="V156">
        <v>3</v>
      </c>
      <c r="W156" t="inlineStr">
        <is>
          <t xml:space="preserve">120.00</t>
        </is>
      </c>
      <c r="X156"/>
      <c r="Y156"/>
      <c r="Z156">
        <f>IFERROR(S156/W156,"")</f>
      </c>
      <c r="AA156">
        <f>IFERROR(INDEX(04_Area_Stats!$C$5:$C$7,MATCH(N156,04_Area_Stats!$A$5:$A$7,0)),"")</f>
      </c>
      <c r="AB156">
        <f>IFERROR((Z156-AA156)/AA156,"")</f>
      </c>
      <c r="AC156">
        <v>2</v>
      </c>
      <c r="AD156">
        <v>3</v>
      </c>
      <c r="AE156"/>
      <c r="AF156"/>
      <c r="AG156"/>
      <c r="AH156"/>
      <c r="AI156"/>
      <c r="AJ156"/>
      <c r="AK156"/>
      <c r="AL156"/>
      <c r="AM156"/>
      <c r="AN156"/>
      <c r="AO156"/>
      <c r="AP156"/>
      <c r="AQ156"/>
      <c r="AR156"/>
      <c r="AS156"/>
      <c r="AT156">
        <f>IFERROR(INDEX(04_Area_Stats!$E$5:$E$7,MATCH(N156,04_Area_Stats!$A$5:$A$7,0)),"")</f>
      </c>
      <c r="AU156">
        <f>IFERROR(ROUND(W156*AT156,0),"")</f>
      </c>
      <c r="AV156">
        <f>IFERROR(AU156*12/S156,"")</f>
      </c>
      <c r="AW156">
        <f>IFERROR(ROUND(100*(03_Assumptions!$B$18*MIN(AV156/03_Assumptions!$B$13,1)+03_Assumptions!$B$19*MIN(MAX(-AB156/0.25,0),1)+03_Assumptions!$B$20*IFERROR(INDEX(03_Assumptions!$B$28:$B$33,MATCH(AG156,03_Assumptions!$A$28:$A$33,0)),0.5)+03_Assumptions!$B$21*MIN(V156/180,1)+03_Assumptions!$B$22*(COUNTIF(AI156:AQ156,"Y")/9)),0),"")</f>
      </c>
      <c r="AX156"/>
      <c r="AY156"/>
      <c r="AZ156"/>
      <c r="BA156" t="inlineStr">
        <is>
          <t xml:space="preserve">https://images.habimg.com/imgh/56543-33/zona-miraflores-piso-marbella_78b0df72-7376-4434-a7f1-8775ef63d270.jpg</t>
        </is>
      </c>
      <c r="BB156"/>
      <c r="BC156">
        <v>1</v>
      </c>
      <c r="BD156"/>
      <c r="BE156">
        <v>0</v>
      </c>
      <c r="BF156"/>
      <c r="BG156"/>
      <c r="BH156"/>
      <c r="BI156"/>
      <c r="BJ156"/>
      <c r="BK156"/>
      <c r="BL156" t="inlineStr">
        <is>
          <t xml:space="preserve">Otillräcklig information tillgänglig; endast en platsbeskrivning (Marbella, Mirafloresområdet) tillhandahålls.</t>
        </is>
      </c>
      <c r="BM156"/>
      <c r="BN156"/>
    </row>
    <row r="157">
      <c r="A157" t="inlineStr">
        <is>
          <t xml:space="preserve">HTC-37172000000635</t>
        </is>
      </c>
      <c r="B157" t="inlineStr">
        <is>
          <t xml:space="preserve">Habitaclia</t>
        </is>
      </c>
      <c r="C157" t="inlineStr">
        <is>
          <t xml:space="preserve">37172000000635</t>
        </is>
      </c>
      <c r="D157" t="inlineStr">
        <is>
          <t xml:space="preserve">https://www.habitaclia.com/comprar-apartamento-amplio_en_la_campana_nueva_andalucia_con_vistas_al_rodeo_alto_guadaiza_la_campana-marbella-i37172000000635.htm</t>
        </is>
      </c>
      <c r="E157" t="inlineStr">
        <is>
          <t xml:space="preserve">2026-08-29</t>
        </is>
      </c>
      <c r="F157" t="inlineStr">
        <is>
          <t xml:space="preserve">2026-08-31</t>
        </is>
      </c>
      <c r="G157" t="inlineStr">
        <is>
          <t xml:space="preserve">New</t>
        </is>
      </c>
      <c r="H157" t="inlineStr">
        <is>
          <t xml:space="preserve">Apartamento en Rodeo Alto - Guadaiza - La Campana. Amplio apartamento en la campana, nueva andalucía con vistas al</t>
        </is>
      </c>
      <c r="I157" t="inlineStr">
        <is>
          <t xml:space="preserve">Sale</t>
        </is>
      </c>
      <c r="J157" t="inlineStr">
        <is>
          <t xml:space="preserve">Apartment</t>
        </is>
      </c>
      <c r="K157" t="inlineStr">
        <is>
          <t xml:space="preserve">ES</t>
        </is>
      </c>
      <c r="L157"/>
      <c r="M157" t="inlineStr">
        <is>
          <t xml:space="preserve">Marbella</t>
        </is>
      </c>
      <c r="N157" t="inlineStr">
        <is>
          <t xml:space="preserve">Marbella</t>
        </is>
      </c>
      <c r="O157" t="inlineStr">
        <is>
          <t xml:space="preserve">Rodeo Alto - Guadaiza - La Campana</t>
        </is>
      </c>
      <c r="P157"/>
      <c r="Q157"/>
      <c r="R157"/>
      <c r="S157">
        <v>550000</v>
      </c>
      <c r="T157"/>
      <c r="U157">
        <f>IFERROR((S157-T157)/T157,"")</f>
      </c>
      <c r="V157">
        <v>3</v>
      </c>
      <c r="W157" t="inlineStr">
        <is>
          <t xml:space="preserve">200.95</t>
        </is>
      </c>
      <c r="X157"/>
      <c r="Y157"/>
      <c r="Z157">
        <f>IFERROR(S157/W157,"")</f>
      </c>
      <c r="AA157">
        <f>IFERROR(INDEX(04_Area_Stats!$C$5:$C$7,MATCH(N157,04_Area_Stats!$A$5:$A$7,0)),"")</f>
      </c>
      <c r="AB157">
        <f>IFERROR((Z157-AA157)/AA157,"")</f>
      </c>
      <c r="AC157">
        <v>4</v>
      </c>
      <c r="AD157">
        <v>2</v>
      </c>
      <c r="AE157"/>
      <c r="AF157"/>
      <c r="AG157"/>
      <c r="AH157"/>
      <c r="AI157"/>
      <c r="AJ157"/>
      <c r="AK157"/>
      <c r="AL157"/>
      <c r="AM157"/>
      <c r="AN157"/>
      <c r="AO157"/>
      <c r="AP157"/>
      <c r="AQ157"/>
      <c r="AR157"/>
      <c r="AS157"/>
      <c r="AT157">
        <f>IFERROR(INDEX(04_Area_Stats!$E$5:$E$7,MATCH(N157,04_Area_Stats!$A$5:$A$7,0)),"")</f>
      </c>
      <c r="AU157">
        <f>IFERROR(ROUND(W157*AT157,0),"")</f>
      </c>
      <c r="AV157">
        <f>IFERROR(AU157*12/S157,"")</f>
      </c>
      <c r="AW157">
        <f>IFERROR(ROUND(100*(03_Assumptions!$B$18*MIN(AV157/03_Assumptions!$B$13,1)+03_Assumptions!$B$19*MIN(MAX(-AB157/0.25,0),1)+03_Assumptions!$B$20*IFERROR(INDEX(03_Assumptions!$B$28:$B$33,MATCH(AG157,03_Assumptions!$A$28:$A$33,0)),0.5)+03_Assumptions!$B$21*MIN(V157/180,1)+03_Assumptions!$B$22*(COUNTIF(AI157:AQ157,"Y")/9)),0),"")</f>
      </c>
      <c r="AX157"/>
      <c r="AY157"/>
      <c r="AZ157"/>
      <c r="BA157" t="inlineStr">
        <is>
          <t xml:space="preserve">https://images.habimg.com/imgh/37172-635/amplio-apartamento-en-la-campana-nueva-andalucia-con-vistas-al-marbella_50015a44-4bb5-489e-9c53-89c01503e599.jpg</t>
        </is>
      </c>
      <c r="BB157"/>
      <c r="BC157">
        <v>1</v>
      </c>
      <c r="BD157"/>
      <c r="BE157">
        <v>0</v>
      </c>
      <c r="BF157"/>
      <c r="BG157"/>
      <c r="BH157"/>
      <c r="BI157"/>
      <c r="BJ157"/>
      <c r="BK157"/>
      <c r="BL157" t="inlineStr">
        <is>
          <t xml:space="preserve">Otillräcklig information tillgänglig: endast platsuppgifter finns.</t>
        </is>
      </c>
      <c r="BM157"/>
      <c r="BN157"/>
    </row>
    <row r="158">
      <c r="A158" t="inlineStr">
        <is>
          <t xml:space="preserve">HTC-24270000005044</t>
        </is>
      </c>
      <c r="B158" t="inlineStr">
        <is>
          <t xml:space="preserve">Habitaclia</t>
        </is>
      </c>
      <c r="C158" t="inlineStr">
        <is>
          <t xml:space="preserve">24270000005044</t>
        </is>
      </c>
      <c r="D158" t="inlineStr">
        <is>
          <t xml:space="preserve">https://www.habitaclia.com/comprar-piso-urbanizacion_en_primera_linea_de_playa_en_jardines_las_golondrinas_8_romana_playa-marbella-i24270000005044.htm</t>
        </is>
      </c>
      <c r="E158" t="inlineStr">
        <is>
          <t xml:space="preserve">2026-08-29</t>
        </is>
      </c>
      <c r="F158" t="inlineStr">
        <is>
          <t xml:space="preserve">2026-08-31</t>
        </is>
      </c>
      <c r="G158" t="inlineStr">
        <is>
          <t xml:space="preserve">New</t>
        </is>
      </c>
      <c r="H158" t="inlineStr">
        <is>
          <t xml:space="preserve">Piso en Calle jardines las golondrinas 8. Urbanización en primera linea de playa en marbella</t>
        </is>
      </c>
      <c r="I158" t="inlineStr">
        <is>
          <t xml:space="preserve">Sale</t>
        </is>
      </c>
      <c r="J158" t="inlineStr">
        <is>
          <t xml:space="preserve">Apartment</t>
        </is>
      </c>
      <c r="K158" t="inlineStr">
        <is>
          <t xml:space="preserve">ES</t>
        </is>
      </c>
      <c r="L158"/>
      <c r="M158" t="inlineStr">
        <is>
          <t xml:space="preserve">Marbella</t>
        </is>
      </c>
      <c r="N158" t="inlineStr">
        <is>
          <t xml:space="preserve">Marbella</t>
        </is>
      </c>
      <c r="O158" t="inlineStr">
        <is>
          <t xml:space="preserve">Romana Playa</t>
        </is>
      </c>
      <c r="P158"/>
      <c r="Q158"/>
      <c r="R158"/>
      <c r="S158">
        <v>279000</v>
      </c>
      <c r="T158"/>
      <c r="U158">
        <f>IFERROR((S158-T158)/T158,"")</f>
      </c>
      <c r="V158">
        <v>3</v>
      </c>
      <c r="W158" t="inlineStr">
        <is>
          <t xml:space="preserve">80.00</t>
        </is>
      </c>
      <c r="X158"/>
      <c r="Y158"/>
      <c r="Z158">
        <f>IFERROR(S158/W158,"")</f>
      </c>
      <c r="AA158">
        <f>IFERROR(INDEX(04_Area_Stats!$C$5:$C$7,MATCH(N158,04_Area_Stats!$A$5:$A$7,0)),"")</f>
      </c>
      <c r="AB158">
        <f>IFERROR((Z158-AA158)/AA158,"")</f>
      </c>
      <c r="AC158"/>
      <c r="AD158">
        <v>1</v>
      </c>
      <c r="AE158"/>
      <c r="AF158"/>
      <c r="AG158"/>
      <c r="AH158"/>
      <c r="AI158"/>
      <c r="AJ158"/>
      <c r="AK158"/>
      <c r="AL158"/>
      <c r="AM158"/>
      <c r="AN158"/>
      <c r="AO158"/>
      <c r="AP158"/>
      <c r="AQ158"/>
      <c r="AR158"/>
      <c r="AS158"/>
      <c r="AT158">
        <f>IFERROR(INDEX(04_Area_Stats!$E$5:$E$7,MATCH(N158,04_Area_Stats!$A$5:$A$7,0)),"")</f>
      </c>
      <c r="AU158">
        <f>IFERROR(ROUND(W158*AT158,0),"")</f>
      </c>
      <c r="AV158">
        <f>IFERROR(AU158*12/S158,"")</f>
      </c>
      <c r="AW158">
        <f>IFERROR(ROUND(100*(03_Assumptions!$B$18*MIN(AV158/03_Assumptions!$B$13,1)+03_Assumptions!$B$19*MIN(MAX(-AB158/0.25,0),1)+03_Assumptions!$B$20*IFERROR(INDEX(03_Assumptions!$B$28:$B$33,MATCH(AG158,03_Assumptions!$A$28:$A$33,0)),0.5)+03_Assumptions!$B$21*MIN(V158/180,1)+03_Assumptions!$B$22*(COUNTIF(AI158:AQ158,"Y")/9)),0),"")</f>
      </c>
      <c r="AX158"/>
      <c r="AY158"/>
      <c r="AZ158"/>
      <c r="BA158" t="inlineStr">
        <is>
          <t xml:space="preserve">https://images.habimg.com/imgh/24270-5044/urbanizacion-en-primera-linea-de-playa-en-marbella-marbella_03af52e9-49b3-4d8d-82ee-9ab4141146f7.jpg</t>
        </is>
      </c>
      <c r="BB158"/>
      <c r="BC158">
        <v>1</v>
      </c>
      <c r="BD158"/>
      <c r="BE158">
        <v>0</v>
      </c>
      <c r="BF158"/>
      <c r="BG158"/>
      <c r="BH158"/>
      <c r="BI158"/>
      <c r="BJ158"/>
      <c r="BK158"/>
      <c r="BL158" t="inlineStr">
        <is>
          <t xml:space="preserve">Mycket lite information tillgänglig för denna strandnära lägenhet i Marbellas Romana Playa-område; endast plats och adress anges. Fullständiga egenskapsdetaljer kan inte fastställas från beskrivningen.</t>
        </is>
      </c>
      <c r="BM158"/>
      <c r="BN158"/>
    </row>
    <row r="159">
      <c r="A159" t="inlineStr">
        <is>
          <t xml:space="preserve">HTC-23546000000283</t>
        </is>
      </c>
      <c r="B159" t="inlineStr">
        <is>
          <t xml:space="preserve">Habitaclia</t>
        </is>
      </c>
      <c r="C159" t="inlineStr">
        <is>
          <t xml:space="preserve">23546000000283</t>
        </is>
      </c>
      <c r="D159" t="inlineStr">
        <is>
          <t xml:space="preserve">https://www.habitaclia.com/comprar-apartamento-beautiful_south_west_facing_apartment_in_the_exclusive_elviria_d_elviria-marbella-i23546000000283.htm</t>
        </is>
      </c>
      <c r="E159" t="inlineStr">
        <is>
          <t xml:space="preserve">2026-08-29</t>
        </is>
      </c>
      <c r="F159" t="inlineStr">
        <is>
          <t xml:space="preserve">2026-08-31</t>
        </is>
      </c>
      <c r="G159" t="inlineStr">
        <is>
          <t xml:space="preserve">New</t>
        </is>
      </c>
      <c r="H159" t="inlineStr">
        <is>
          <t xml:space="preserve">Apartamento Urbanización cerrado de elviria. Beautiful south-west facing apartment in the exclusive elviria d</t>
        </is>
      </c>
      <c r="I159" t="inlineStr">
        <is>
          <t xml:space="preserve">Sale</t>
        </is>
      </c>
      <c r="J159" t="inlineStr">
        <is>
          <t xml:space="preserve">Apartment</t>
        </is>
      </c>
      <c r="K159" t="inlineStr">
        <is>
          <t xml:space="preserve">ES</t>
        </is>
      </c>
      <c r="L159"/>
      <c r="M159" t="inlineStr">
        <is>
          <t xml:space="preserve">Marbella</t>
        </is>
      </c>
      <c r="N159" t="inlineStr">
        <is>
          <t xml:space="preserve">Marbella</t>
        </is>
      </c>
      <c r="O159" t="inlineStr">
        <is>
          <t xml:space="preserve">Elviria</t>
        </is>
      </c>
      <c r="P159"/>
      <c r="Q159"/>
      <c r="R159"/>
      <c r="S159">
        <v>560000</v>
      </c>
      <c r="T159"/>
      <c r="U159">
        <f>IFERROR((S159-T159)/T159,"")</f>
      </c>
      <c r="V159">
        <v>3</v>
      </c>
      <c r="W159" t="inlineStr">
        <is>
          <t xml:space="preserve">94.00</t>
        </is>
      </c>
      <c r="X159"/>
      <c r="Y159"/>
      <c r="Z159">
        <f>IFERROR(S159/W159,"")</f>
      </c>
      <c r="AA159">
        <f>IFERROR(INDEX(04_Area_Stats!$C$5:$C$7,MATCH(N159,04_Area_Stats!$A$5:$A$7,0)),"")</f>
      </c>
      <c r="AB159">
        <f>IFERROR((Z159-AA159)/AA159,"")</f>
      </c>
      <c r="AC159">
        <v>3</v>
      </c>
      <c r="AD159">
        <v>2</v>
      </c>
      <c r="AE159"/>
      <c r="AF159"/>
      <c r="AG159"/>
      <c r="AH159"/>
      <c r="AI159"/>
      <c r="AJ159"/>
      <c r="AK159"/>
      <c r="AL159"/>
      <c r="AM159"/>
      <c r="AN159"/>
      <c r="AO159"/>
      <c r="AP159"/>
      <c r="AQ159"/>
      <c r="AR159"/>
      <c r="AS159"/>
      <c r="AT159">
        <f>IFERROR(INDEX(04_Area_Stats!$E$5:$E$7,MATCH(N159,04_Area_Stats!$A$5:$A$7,0)),"")</f>
      </c>
      <c r="AU159">
        <f>IFERROR(ROUND(W159*AT159,0),"")</f>
      </c>
      <c r="AV159">
        <f>IFERROR(AU159*12/S159,"")</f>
      </c>
      <c r="AW159">
        <f>IFERROR(ROUND(100*(03_Assumptions!$B$18*MIN(AV159/03_Assumptions!$B$13,1)+03_Assumptions!$B$19*MIN(MAX(-AB159/0.25,0),1)+03_Assumptions!$B$20*IFERROR(INDEX(03_Assumptions!$B$28:$B$33,MATCH(AG159,03_Assumptions!$A$28:$A$33,0)),0.5)+03_Assumptions!$B$21*MIN(V159/180,1)+03_Assumptions!$B$22*(COUNTIF(AI159:AQ159,"Y")/9)),0),"")</f>
      </c>
      <c r="AX159"/>
      <c r="AY159"/>
      <c r="AZ159"/>
      <c r="BA159" t="inlineStr">
        <is>
          <t xml:space="preserve">https://images.habimg.com/imgh/23546-283/beautiful-south-west-facing-apartment-in-the-exclusive-elviria-d-marbella_edcf5440-a887-4f57-9cb3-33173455cbf6.jpg</t>
        </is>
      </c>
      <c r="BB159"/>
      <c r="BC159">
        <v>1</v>
      </c>
      <c r="BD159"/>
      <c r="BE159">
        <v>0</v>
      </c>
      <c r="BF159"/>
      <c r="BG159"/>
      <c r="BH159"/>
      <c r="BI159"/>
      <c r="BJ159"/>
      <c r="BK159"/>
      <c r="BL159" t="inlineStr">
        <is>
          <t xml:space="preserve">Mycket lite information är tillgänglig om denna fastighet; endast platsen (Marbella - Elviria) och en partiell titel som nämner en exklusiv lägenhet i ett stängt bostadsområde tillhandahålls.</t>
        </is>
      </c>
      <c r="BM159"/>
      <c r="BN159"/>
    </row>
    <row r="160">
      <c r="A160" t="inlineStr">
        <is>
          <t xml:space="preserve">HTC-23972000001894</t>
        </is>
      </c>
      <c r="B160" t="inlineStr">
        <is>
          <t xml:space="preserve">Habitaclia</t>
        </is>
      </c>
      <c r="C160" t="inlineStr">
        <is>
          <t xml:space="preserve">23972000001894</t>
        </is>
      </c>
      <c r="D160" t="inlineStr">
        <is>
          <t xml:space="preserve">https://www.habitaclia.com/comprar-piso-apartamento_en_la_fontanilla_centro_playa_de_la_fontanilla-marbella-i23972000001894.htm</t>
        </is>
      </c>
      <c r="E160" t="inlineStr">
        <is>
          <t xml:space="preserve">2026-08-29</t>
        </is>
      </c>
      <c r="F160" t="inlineStr">
        <is>
          <t xml:space="preserve">2026-08-31</t>
        </is>
      </c>
      <c r="G160" t="inlineStr">
        <is>
          <t xml:space="preserve">New</t>
        </is>
      </c>
      <c r="H160" t="inlineStr">
        <is>
          <t xml:space="preserve">Piso Calle pablo casals. Apartamento en la fontanilla, marbella centro</t>
        </is>
      </c>
      <c r="I160" t="inlineStr">
        <is>
          <t xml:space="preserve">Sale</t>
        </is>
      </c>
      <c r="J160" t="inlineStr">
        <is>
          <t xml:space="preserve">Apartment</t>
        </is>
      </c>
      <c r="K160" t="inlineStr">
        <is>
          <t xml:space="preserve">ES</t>
        </is>
      </c>
      <c r="L160"/>
      <c r="M160" t="inlineStr">
        <is>
          <t xml:space="preserve">Marbella</t>
        </is>
      </c>
      <c r="N160" t="inlineStr">
        <is>
          <t xml:space="preserve">Marbella</t>
        </is>
      </c>
      <c r="O160" t="inlineStr">
        <is>
          <t xml:space="preserve">Playa de la Fontanilla</t>
        </is>
      </c>
      <c r="P160"/>
      <c r="Q160"/>
      <c r="R160"/>
      <c r="S160">
        <v>625000</v>
      </c>
      <c r="T160"/>
      <c r="U160">
        <f>IFERROR((S160-T160)/T160,"")</f>
      </c>
      <c r="V160">
        <v>3</v>
      </c>
      <c r="W160" t="inlineStr">
        <is>
          <t xml:space="preserve">111.00</t>
        </is>
      </c>
      <c r="X160"/>
      <c r="Y160"/>
      <c r="Z160">
        <f>IFERROR(S160/W160,"")</f>
      </c>
      <c r="AA160">
        <f>IFERROR(INDEX(04_Area_Stats!$C$5:$C$7,MATCH(N160,04_Area_Stats!$A$5:$A$7,0)),"")</f>
      </c>
      <c r="AB160">
        <f>IFERROR((Z160-AA160)/AA160,"")</f>
      </c>
      <c r="AC160">
        <v>3</v>
      </c>
      <c r="AD160">
        <v>2</v>
      </c>
      <c r="AE160"/>
      <c r="AF160"/>
      <c r="AG160"/>
      <c r="AH160"/>
      <c r="AI160"/>
      <c r="AJ160"/>
      <c r="AK160"/>
      <c r="AL160"/>
      <c r="AM160"/>
      <c r="AN160"/>
      <c r="AO160"/>
      <c r="AP160"/>
      <c r="AQ160"/>
      <c r="AR160"/>
      <c r="AS160"/>
      <c r="AT160">
        <f>IFERROR(INDEX(04_Area_Stats!$E$5:$E$7,MATCH(N160,04_Area_Stats!$A$5:$A$7,0)),"")</f>
      </c>
      <c r="AU160">
        <f>IFERROR(ROUND(W160*AT160,0),"")</f>
      </c>
      <c r="AV160">
        <f>IFERROR(AU160*12/S160,"")</f>
      </c>
      <c r="AW160">
        <f>IFERROR(ROUND(100*(03_Assumptions!$B$18*MIN(AV160/03_Assumptions!$B$13,1)+03_Assumptions!$B$19*MIN(MAX(-AB160/0.25,0),1)+03_Assumptions!$B$20*IFERROR(INDEX(03_Assumptions!$B$28:$B$33,MATCH(AG160,03_Assumptions!$A$28:$A$33,0)),0.5)+03_Assumptions!$B$21*MIN(V160/180,1)+03_Assumptions!$B$22*(COUNTIF(AI160:AQ160,"Y")/9)),0),"")</f>
      </c>
      <c r="AX160"/>
      <c r="AY160"/>
      <c r="AZ160"/>
      <c r="BA160" t="inlineStr">
        <is>
          <t xml:space="preserve">https://images.habimg.com/imgh/23972-1894/apartamento-en-la-fontanilla-marbella-centro-marbella_cfbaa336-4de5-4cd7-97d4-6516e984202a.jpg</t>
        </is>
      </c>
      <c r="BB160"/>
      <c r="BC160">
        <v>1</v>
      </c>
      <c r="BD160"/>
      <c r="BE160">
        <v>0</v>
      </c>
      <c r="BF160"/>
      <c r="BG160"/>
      <c r="BH160"/>
      <c r="BI160"/>
      <c r="BJ160"/>
      <c r="BK160"/>
      <c r="BL160" t="inlineStr">
        <is>
          <t xml:space="preserve">En lägenhet i Marbella i området Playa de la Fontanilla med närhet till stranden. För lite information tillgänglig för att bedöma skick eller egenskaper.</t>
        </is>
      </c>
      <c r="BM160"/>
      <c r="BN160"/>
    </row>
    <row r="161">
      <c r="A161" t="inlineStr">
        <is>
          <t xml:space="preserve">HTC-58762000000137</t>
        </is>
      </c>
      <c r="B161" t="inlineStr">
        <is>
          <t xml:space="preserve">Habitaclia</t>
        </is>
      </c>
      <c r="C161" t="inlineStr">
        <is>
          <t xml:space="preserve">58762000000137</t>
        </is>
      </c>
      <c r="D161" t="inlineStr">
        <is>
          <t xml:space="preserve">https://www.habitaclia.com/comprar-piso-exclusiva_joya_en_primera_linea_de_playa_puerto_banus_puerto_banus-marbella-i58762000000137.htm</t>
        </is>
      </c>
      <c r="E161" t="inlineStr">
        <is>
          <t xml:space="preserve">2026-08-29</t>
        </is>
      </c>
      <c r="F161" t="inlineStr">
        <is>
          <t xml:space="preserve">2026-08-31</t>
        </is>
      </c>
      <c r="G161" t="inlineStr">
        <is>
          <t xml:space="preserve">New</t>
        </is>
      </c>
      <c r="H161" t="inlineStr">
        <is>
          <t xml:space="preserve">Piso Calle muelle ribera. Exclusiva joya en primera línea de playa – puerto banús</t>
        </is>
      </c>
      <c r="I161" t="inlineStr">
        <is>
          <t xml:space="preserve">Sale</t>
        </is>
      </c>
      <c r="J161" t="inlineStr">
        <is>
          <t xml:space="preserve">Apartment</t>
        </is>
      </c>
      <c r="K161" t="inlineStr">
        <is>
          <t xml:space="preserve">ES</t>
        </is>
      </c>
      <c r="L161"/>
      <c r="M161" t="inlineStr">
        <is>
          <t xml:space="preserve">Marbella</t>
        </is>
      </c>
      <c r="N161" t="inlineStr">
        <is>
          <t xml:space="preserve">Marbella</t>
        </is>
      </c>
      <c r="O161" t="inlineStr">
        <is>
          <t xml:space="preserve">Puerto Banús</t>
        </is>
      </c>
      <c r="P161"/>
      <c r="Q161"/>
      <c r="R161"/>
      <c r="S161">
        <v>656000</v>
      </c>
      <c r="T161"/>
      <c r="U161">
        <f>IFERROR((S161-T161)/T161,"")</f>
      </c>
      <c r="V161">
        <v>3</v>
      </c>
      <c r="W161" t="inlineStr">
        <is>
          <t xml:space="preserve">95.00</t>
        </is>
      </c>
      <c r="X161"/>
      <c r="Y161"/>
      <c r="Z161">
        <f>IFERROR(S161/W161,"")</f>
      </c>
      <c r="AA161">
        <f>IFERROR(INDEX(04_Area_Stats!$C$5:$C$7,MATCH(N161,04_Area_Stats!$A$5:$A$7,0)),"")</f>
      </c>
      <c r="AB161">
        <f>IFERROR((Z161-AA161)/AA161,"")</f>
      </c>
      <c r="AC161"/>
      <c r="AD161">
        <v>1</v>
      </c>
      <c r="AE161"/>
      <c r="AF161"/>
      <c r="AG161"/>
      <c r="AH161"/>
      <c r="AI161"/>
      <c r="AJ161"/>
      <c r="AK161"/>
      <c r="AL161"/>
      <c r="AM161"/>
      <c r="AN161"/>
      <c r="AO161" t="inlineStr">
        <is>
          <t xml:space="preserve">Y</t>
        </is>
      </c>
      <c r="AP161"/>
      <c r="AQ161"/>
      <c r="AR161"/>
      <c r="AS161"/>
      <c r="AT161">
        <f>IFERROR(INDEX(04_Area_Stats!$E$5:$E$7,MATCH(N161,04_Area_Stats!$A$5:$A$7,0)),"")</f>
      </c>
      <c r="AU161">
        <f>IFERROR(ROUND(W161*AT161,0),"")</f>
      </c>
      <c r="AV161">
        <f>IFERROR(AU161*12/S161,"")</f>
      </c>
      <c r="AW161">
        <f>IFERROR(ROUND(100*(03_Assumptions!$B$18*MIN(AV161/03_Assumptions!$B$13,1)+03_Assumptions!$B$19*MIN(MAX(-AB161/0.25,0),1)+03_Assumptions!$B$20*IFERROR(INDEX(03_Assumptions!$B$28:$B$33,MATCH(AG161,03_Assumptions!$A$28:$A$33,0)),0.5)+03_Assumptions!$B$21*MIN(V161/180,1)+03_Assumptions!$B$22*(COUNTIF(AI161:AQ161,"Y")/9)),0),"")</f>
      </c>
      <c r="AX161"/>
      <c r="AY161"/>
      <c r="AZ161"/>
      <c r="BA161" t="inlineStr">
        <is>
          <t xml:space="preserve">https://images.habimg.com/imgh/58762-137/exclusiva-joya-en-primera-linea-de-playa--puerto-banus-marbella_06904672-1350-48a2-bb49-9b1e61645046.jpg</t>
        </is>
      </c>
      <c r="BB161"/>
      <c r="BC161">
        <v>1</v>
      </c>
      <c r="BD161"/>
      <c r="BE161">
        <v>0</v>
      </c>
      <c r="BF161"/>
      <c r="BG161"/>
      <c r="BH161"/>
      <c r="BI161"/>
      <c r="BJ161"/>
      <c r="BK161"/>
      <c r="BL161" t="inlineStr">
        <is>
          <t xml:space="preserve">Lite information är tillgänglig bortom platsen (Marbella - Puerto Banús) och omnämnandet i titeln av en strandnära fastighet på Calle Muelle Ribera. Ytterligare detaljer skulle behövas för att bedöma fastigheten.</t>
        </is>
      </c>
      <c r="BM161"/>
      <c r="BN161"/>
    </row>
    <row r="162">
      <c r="A162" t="inlineStr">
        <is>
          <t xml:space="preserve">HTC-23972000001859</t>
        </is>
      </c>
      <c r="B162" t="inlineStr">
        <is>
          <t xml:space="preserve">Habitaclia</t>
        </is>
      </c>
      <c r="C162" t="inlineStr">
        <is>
          <t xml:space="preserve">23972000001859</t>
        </is>
      </c>
      <c r="D162" t="inlineStr">
        <is>
          <t xml:space="preserve">https://www.habitaclia.com/comprar-atico-amplio_duplex_en_primera_linea_de_playa_marbesa-marbella-i23972000001859.htm</t>
        </is>
      </c>
      <c r="E162" t="inlineStr">
        <is>
          <t xml:space="preserve">2026-08-29</t>
        </is>
      </c>
      <c r="F162" t="inlineStr">
        <is>
          <t xml:space="preserve">2026-08-31</t>
        </is>
      </c>
      <c r="G162" t="inlineStr">
        <is>
          <t xml:space="preserve">New</t>
        </is>
      </c>
      <c r="H162" t="inlineStr">
        <is>
          <t xml:space="preserve">Ático Urbanización marbesa. Amplio ático-dúplex en primera línea de playa</t>
        </is>
      </c>
      <c r="I162" t="inlineStr">
        <is>
          <t xml:space="preserve">Sale</t>
        </is>
      </c>
      <c r="J162" t="inlineStr">
        <is>
          <t xml:space="preserve">Attic</t>
        </is>
      </c>
      <c r="K162" t="inlineStr">
        <is>
          <t xml:space="preserve">ES</t>
        </is>
      </c>
      <c r="L162"/>
      <c r="M162" t="inlineStr">
        <is>
          <t xml:space="preserve">Marbella</t>
        </is>
      </c>
      <c r="N162" t="inlineStr">
        <is>
          <t xml:space="preserve">Marbella</t>
        </is>
      </c>
      <c r="O162" t="inlineStr">
        <is>
          <t xml:space="preserve">Marbesa</t>
        </is>
      </c>
      <c r="P162"/>
      <c r="Q162"/>
      <c r="R162"/>
      <c r="S162">
        <v>650000</v>
      </c>
      <c r="T162"/>
      <c r="U162">
        <f>IFERROR((S162-T162)/T162,"")</f>
      </c>
      <c r="V162">
        <v>3</v>
      </c>
      <c r="W162" t="inlineStr">
        <is>
          <t xml:space="preserve">173.00</t>
        </is>
      </c>
      <c r="X162"/>
      <c r="Y162"/>
      <c r="Z162">
        <f>IFERROR(S162/W162,"")</f>
      </c>
      <c r="AA162">
        <f>IFERROR(INDEX(04_Area_Stats!$C$5:$C$7,MATCH(N162,04_Area_Stats!$A$5:$A$7,0)),"")</f>
      </c>
      <c r="AB162">
        <f>IFERROR((Z162-AA162)/AA162,"")</f>
      </c>
      <c r="AC162">
        <v>4</v>
      </c>
      <c r="AD162">
        <v>3</v>
      </c>
      <c r="AE162"/>
      <c r="AF162"/>
      <c r="AG162"/>
      <c r="AH162"/>
      <c r="AI162"/>
      <c r="AJ162"/>
      <c r="AK162"/>
      <c r="AL162"/>
      <c r="AM162"/>
      <c r="AN162"/>
      <c r="AO162"/>
      <c r="AP162"/>
      <c r="AQ162"/>
      <c r="AR162"/>
      <c r="AS162"/>
      <c r="AT162">
        <f>IFERROR(INDEX(04_Area_Stats!$E$5:$E$7,MATCH(N162,04_Area_Stats!$A$5:$A$7,0)),"")</f>
      </c>
      <c r="AU162">
        <f>IFERROR(ROUND(W162*AT162,0),"")</f>
      </c>
      <c r="AV162">
        <f>IFERROR(AU162*12/S162,"")</f>
      </c>
      <c r="AW162">
        <f>IFERROR(ROUND(100*(03_Assumptions!$B$18*MIN(AV162/03_Assumptions!$B$13,1)+03_Assumptions!$B$19*MIN(MAX(-AB162/0.25,0),1)+03_Assumptions!$B$20*IFERROR(INDEX(03_Assumptions!$B$28:$B$33,MATCH(AG162,03_Assumptions!$A$28:$A$33,0)),0.5)+03_Assumptions!$B$21*MIN(V162/180,1)+03_Assumptions!$B$22*(COUNTIF(AI162:AQ162,"Y")/9)),0),"")</f>
      </c>
      <c r="AX162"/>
      <c r="AY162"/>
      <c r="AZ162"/>
      <c r="BA162" t="inlineStr">
        <is>
          <t xml:space="preserve">https://images.habimg.com/imgh/23972-1859/amplio-atico-duplex-en-primera-linea-de-playa-marbella_023b3573-a1fe-4db3-9add-632b96d7a337.jpg</t>
        </is>
      </c>
      <c r="BB162"/>
      <c r="BC162">
        <v>1</v>
      </c>
      <c r="BD162"/>
      <c r="BE162">
        <v>0</v>
      </c>
      <c r="BF162"/>
      <c r="BG162"/>
      <c r="BH162"/>
      <c r="BI162"/>
      <c r="BJ162"/>
      <c r="BK162"/>
      <c r="BL162" t="inlineStr">
        <is>
          <t xml:space="preserve">En vind/loft-lägenhet i Urbanización Marbesa, Marbella — beskriven i portaltiteln som en rymlig vind-duplex i första raden vid stranden. Otillräcklig information i annonstexten för vidare bedömning.</t>
        </is>
      </c>
      <c r="BM162"/>
      <c r="BN162"/>
    </row>
    <row r="163">
      <c r="A163" t="inlineStr">
        <is>
          <t xml:space="preserve">HTC-23972000001916</t>
        </is>
      </c>
      <c r="B163" t="inlineStr">
        <is>
          <t xml:space="preserve">Habitaclia</t>
        </is>
      </c>
      <c r="C163" t="inlineStr">
        <is>
          <t xml:space="preserve">23972000001916</t>
        </is>
      </c>
      <c r="D163" t="inlineStr">
        <is>
          <t xml:space="preserve">https://www.habitaclia.com/comprar-piso-gran_apartamento_en_ciudad_playa_bajadilla_puertos-marbella-i23972000001916.htm</t>
        </is>
      </c>
      <c r="E163" t="inlineStr">
        <is>
          <t xml:space="preserve">2026-08-29</t>
        </is>
      </c>
      <c r="F163" t="inlineStr">
        <is>
          <t xml:space="preserve">2026-08-31</t>
        </is>
      </c>
      <c r="G163" t="inlineStr">
        <is>
          <t xml:space="preserve">New</t>
        </is>
      </c>
      <c r="H163" t="inlineStr">
        <is>
          <t xml:space="preserve">Piso Avenida antonio belón. Gran apartamento en marbella ciudad</t>
        </is>
      </c>
      <c r="I163" t="inlineStr">
        <is>
          <t xml:space="preserve">Sale</t>
        </is>
      </c>
      <c r="J163" t="inlineStr">
        <is>
          <t xml:space="preserve">Apartment</t>
        </is>
      </c>
      <c r="K163" t="inlineStr">
        <is>
          <t xml:space="preserve">ES</t>
        </is>
      </c>
      <c r="L163"/>
      <c r="M163" t="inlineStr">
        <is>
          <t xml:space="preserve">Marbella</t>
        </is>
      </c>
      <c r="N163" t="inlineStr">
        <is>
          <t xml:space="preserve">Marbella</t>
        </is>
      </c>
      <c r="O163" t="inlineStr">
        <is>
          <t xml:space="preserve">Playa Bajadilla - Puertos</t>
        </is>
      </c>
      <c r="P163"/>
      <c r="Q163"/>
      <c r="R163"/>
      <c r="S163">
        <v>1126000</v>
      </c>
      <c r="T163"/>
      <c r="U163">
        <f>IFERROR((S163-T163)/T163,"")</f>
      </c>
      <c r="V163">
        <v>3</v>
      </c>
      <c r="W163" t="inlineStr">
        <is>
          <t xml:space="preserve">163.00</t>
        </is>
      </c>
      <c r="X163"/>
      <c r="Y163"/>
      <c r="Z163">
        <f>IFERROR(S163/W163,"")</f>
      </c>
      <c r="AA163">
        <f>IFERROR(INDEX(04_Area_Stats!$C$5:$C$7,MATCH(N163,04_Area_Stats!$A$5:$A$7,0)),"")</f>
      </c>
      <c r="AB163">
        <f>IFERROR((Z163-AA163)/AA163,"")</f>
      </c>
      <c r="AC163">
        <v>4</v>
      </c>
      <c r="AD163">
        <v>2</v>
      </c>
      <c r="AE163"/>
      <c r="AF163"/>
      <c r="AG163"/>
      <c r="AH163"/>
      <c r="AI163"/>
      <c r="AJ163"/>
      <c r="AK163"/>
      <c r="AL163"/>
      <c r="AM163"/>
      <c r="AN163"/>
      <c r="AO163"/>
      <c r="AP163"/>
      <c r="AQ163"/>
      <c r="AR163"/>
      <c r="AS163"/>
      <c r="AT163">
        <f>IFERROR(INDEX(04_Area_Stats!$E$5:$E$7,MATCH(N163,04_Area_Stats!$A$5:$A$7,0)),"")</f>
      </c>
      <c r="AU163">
        <f>IFERROR(ROUND(W163*AT163,0),"")</f>
      </c>
      <c r="AV163">
        <f>IFERROR(AU163*12/S163,"")</f>
      </c>
      <c r="AW163">
        <f>IFERROR(ROUND(100*(03_Assumptions!$B$18*MIN(AV163/03_Assumptions!$B$13,1)+03_Assumptions!$B$19*MIN(MAX(-AB163/0.25,0),1)+03_Assumptions!$B$20*IFERROR(INDEX(03_Assumptions!$B$28:$B$33,MATCH(AG163,03_Assumptions!$A$28:$A$33,0)),0.5)+03_Assumptions!$B$21*MIN(V163/180,1)+03_Assumptions!$B$22*(COUNTIF(AI163:AQ163,"Y")/9)),0),"")</f>
      </c>
      <c r="AX163"/>
      <c r="AY163"/>
      <c r="AZ163"/>
      <c r="BA163" t="inlineStr">
        <is>
          <t xml:space="preserve">https://images.habimg.com/imgh/23972-1916/gran-apartamento-en-marbella-ciudad-marbella_fd5aa2fa-c743-45b8-bce0-c6a094102336.jpg</t>
        </is>
      </c>
      <c r="BB163"/>
      <c r="BC163">
        <v>1</v>
      </c>
      <c r="BD163"/>
      <c r="BE163">
        <v>0</v>
      </c>
      <c r="BF163"/>
      <c r="BG163"/>
      <c r="BH163"/>
      <c r="BI163"/>
      <c r="BJ163"/>
      <c r="BK163"/>
      <c r="BL163" t="inlineStr">
        <is>
          <t xml:space="preserve">Otillräcklig information tillgänglig. Beskrivningen innehåller endast en platsreferens (Marbella - Playa Bajadilla - Puertos) utan egenskapsdetaljer, specifikationer eller tillståndbeskrivning.</t>
        </is>
      </c>
      <c r="BM163"/>
      <c r="BN163"/>
    </row>
    <row r="164">
      <c r="A164" t="inlineStr">
        <is>
          <t xml:space="preserve">HTC-23526000001163</t>
        </is>
      </c>
      <c r="B164" t="inlineStr">
        <is>
          <t xml:space="preserve">Habitaclia</t>
        </is>
      </c>
      <c r="C164" t="inlineStr">
        <is>
          <t xml:space="preserve">23526000001163</t>
        </is>
      </c>
      <c r="D164" t="inlineStr">
        <is>
          <t xml:space="preserve">https://www.habitaclia.com/comprar-atico-salvia_spectacular_new_project_close_to_the_beach_in_san_pedro_manuel_gonzalez_portilla_3v_nueva_alc-marbella-i23526000001163.htm</t>
        </is>
      </c>
      <c r="E164" t="inlineStr">
        <is>
          <t xml:space="preserve">2026-08-29</t>
        </is>
      </c>
      <c r="F164" t="inlineStr">
        <is>
          <t xml:space="preserve">2026-08-31</t>
        </is>
      </c>
      <c r="G164" t="inlineStr">
        <is>
          <t xml:space="preserve">New</t>
        </is>
      </c>
      <c r="H164" t="inlineStr">
        <is>
          <t xml:space="preserve">Ático en Calle manuel gonzález portilla 3v. Salvia: spectacular new project close to the beach in san pedro</t>
        </is>
      </c>
      <c r="I164" t="inlineStr">
        <is>
          <t xml:space="preserve">Sale</t>
        </is>
      </c>
      <c r="J164" t="inlineStr">
        <is>
          <t xml:space="preserve">Attic</t>
        </is>
      </c>
      <c r="K164" t="inlineStr">
        <is>
          <t xml:space="preserve">ES</t>
        </is>
      </c>
      <c r="L164"/>
      <c r="M164" t="inlineStr">
        <is>
          <t xml:space="preserve">Marbella</t>
        </is>
      </c>
      <c r="N164" t="inlineStr">
        <is>
          <t xml:space="preserve">Marbella</t>
        </is>
      </c>
      <c r="O164" t="inlineStr">
        <is>
          <t xml:space="preserve">Nueva Alcántara</t>
        </is>
      </c>
      <c r="P164"/>
      <c r="Q164"/>
      <c r="R164"/>
      <c r="S164">
        <v>1330000</v>
      </c>
      <c r="T164"/>
      <c r="U164">
        <f>IFERROR((S164-T164)/T164,"")</f>
      </c>
      <c r="V164">
        <v>3</v>
      </c>
      <c r="W164" t="inlineStr">
        <is>
          <t xml:space="preserve">211.00</t>
        </is>
      </c>
      <c r="X164"/>
      <c r="Y164"/>
      <c r="Z164">
        <f>IFERROR(S164/W164,"")</f>
      </c>
      <c r="AA164">
        <f>IFERROR(INDEX(04_Area_Stats!$C$5:$C$7,MATCH(N164,04_Area_Stats!$A$5:$A$7,0)),"")</f>
      </c>
      <c r="AB164">
        <f>IFERROR((Z164-AA164)/AA164,"")</f>
      </c>
      <c r="AC164">
        <v>3</v>
      </c>
      <c r="AD164">
        <v>2</v>
      </c>
      <c r="AE164"/>
      <c r="AF164"/>
      <c r="AG164"/>
      <c r="AH164"/>
      <c r="AI164"/>
      <c r="AJ164"/>
      <c r="AK164"/>
      <c r="AL164"/>
      <c r="AM164"/>
      <c r="AN164"/>
      <c r="AO164"/>
      <c r="AP164"/>
      <c r="AQ164"/>
      <c r="AR164"/>
      <c r="AS164"/>
      <c r="AT164">
        <f>IFERROR(INDEX(04_Area_Stats!$E$5:$E$7,MATCH(N164,04_Area_Stats!$A$5:$A$7,0)),"")</f>
      </c>
      <c r="AU164">
        <f>IFERROR(ROUND(W164*AT164,0),"")</f>
      </c>
      <c r="AV164">
        <f>IFERROR(AU164*12/S164,"")</f>
      </c>
      <c r="AW164">
        <f>IFERROR(ROUND(100*(03_Assumptions!$B$18*MIN(AV164/03_Assumptions!$B$13,1)+03_Assumptions!$B$19*MIN(MAX(-AB164/0.25,0),1)+03_Assumptions!$B$20*IFERROR(INDEX(03_Assumptions!$B$28:$B$33,MATCH(AG164,03_Assumptions!$A$28:$A$33,0)),0.5)+03_Assumptions!$B$21*MIN(V164/180,1)+03_Assumptions!$B$22*(COUNTIF(AI164:AQ164,"Y")/9)),0),"")</f>
      </c>
      <c r="AX164"/>
      <c r="AY164"/>
      <c r="AZ164"/>
      <c r="BA164" t="inlineStr">
        <is>
          <t xml:space="preserve">https://images.habimg.com/imgh/23526-1163/salvia-spectacular-new-project-close-to-the-beach-in-san-pedro-marbella_68842891-f457-44f3-a3d1-501fca2c5d4e.jpg</t>
        </is>
      </c>
      <c r="BB164"/>
      <c r="BC164">
        <v>1</v>
      </c>
      <c r="BD164"/>
      <c r="BE164">
        <v>0</v>
      </c>
      <c r="BF164"/>
      <c r="BG164"/>
      <c r="BH164"/>
      <c r="BI164"/>
      <c r="BJ164"/>
      <c r="BK164"/>
      <c r="BL164" t="inlineStr">
        <is>
          <t xml:space="preserve">En vindsvåning till salu i Marbella (Nueva Alcántara-området), nära San Pedro de Alcántara och stranden. Annonsen innehåller praktiskt taget ingen information om egenskapen, vilket gör bedömning omöjlig.</t>
        </is>
      </c>
      <c r="BM164"/>
      <c r="BN164"/>
    </row>
    <row r="165">
      <c r="A165" t="inlineStr">
        <is>
          <t xml:space="preserve">HTC-37172000000616</t>
        </is>
      </c>
      <c r="B165" t="inlineStr">
        <is>
          <t xml:space="preserve">Habitaclia</t>
        </is>
      </c>
      <c r="C165" t="inlineStr">
        <is>
          <t xml:space="preserve">37172000000616</t>
        </is>
      </c>
      <c r="D165" t="inlineStr">
        <is>
          <t xml:space="preserve">https://www.habitaclia.com/comprar-apartamento-elegante_en_nueva_andalucia_a_solo_5_minu_nueva_andalucia_centro-marbella-i37172000000616.htm</t>
        </is>
      </c>
      <c r="E165" t="inlineStr">
        <is>
          <t xml:space="preserve">2026-08-29</t>
        </is>
      </c>
      <c r="F165" t="inlineStr">
        <is>
          <t xml:space="preserve">2026-08-31</t>
        </is>
      </c>
      <c r="G165" t="inlineStr">
        <is>
          <t xml:space="preserve">New</t>
        </is>
      </c>
      <c r="H165" t="inlineStr">
        <is>
          <t xml:space="preserve">Apartamento en Nueva Andalucía centro. Elegante apartamento en nueva andalucía, marbella, a solo 5 minu</t>
        </is>
      </c>
      <c r="I165" t="inlineStr">
        <is>
          <t xml:space="preserve">Sale</t>
        </is>
      </c>
      <c r="J165" t="inlineStr">
        <is>
          <t xml:space="preserve">Apartment</t>
        </is>
      </c>
      <c r="K165" t="inlineStr">
        <is>
          <t xml:space="preserve">ES</t>
        </is>
      </c>
      <c r="L165"/>
      <c r="M165" t="inlineStr">
        <is>
          <t xml:space="preserve">Marbella</t>
        </is>
      </c>
      <c r="N165" t="inlineStr">
        <is>
          <t xml:space="preserve">Marbella</t>
        </is>
      </c>
      <c r="O165" t="inlineStr">
        <is>
          <t xml:space="preserve">Nueva Andalucía centro</t>
        </is>
      </c>
      <c r="P165"/>
      <c r="Q165"/>
      <c r="R165"/>
      <c r="S165">
        <v>465000</v>
      </c>
      <c r="T165"/>
      <c r="U165">
        <f>IFERROR((S165-T165)/T165,"")</f>
      </c>
      <c r="V165">
        <v>3</v>
      </c>
      <c r="W165" t="inlineStr">
        <is>
          <t xml:space="preserve">112.00</t>
        </is>
      </c>
      <c r="X165"/>
      <c r="Y165"/>
      <c r="Z165">
        <f>IFERROR(S165/W165,"")</f>
      </c>
      <c r="AA165">
        <f>IFERROR(INDEX(04_Area_Stats!$C$5:$C$7,MATCH(N165,04_Area_Stats!$A$5:$A$7,0)),"")</f>
      </c>
      <c r="AB165">
        <f>IFERROR((Z165-AA165)/AA165,"")</f>
      </c>
      <c r="AC165">
        <v>2</v>
      </c>
      <c r="AD165">
        <v>1</v>
      </c>
      <c r="AE165"/>
      <c r="AF165"/>
      <c r="AG165"/>
      <c r="AH165"/>
      <c r="AI165"/>
      <c r="AJ165"/>
      <c r="AK165"/>
      <c r="AL165"/>
      <c r="AM165"/>
      <c r="AN165"/>
      <c r="AO165"/>
      <c r="AP165"/>
      <c r="AQ165"/>
      <c r="AR165"/>
      <c r="AS165"/>
      <c r="AT165">
        <f>IFERROR(INDEX(04_Area_Stats!$E$5:$E$7,MATCH(N165,04_Area_Stats!$A$5:$A$7,0)),"")</f>
      </c>
      <c r="AU165">
        <f>IFERROR(ROUND(W165*AT165,0),"")</f>
      </c>
      <c r="AV165">
        <f>IFERROR(AU165*12/S165,"")</f>
      </c>
      <c r="AW165">
        <f>IFERROR(ROUND(100*(03_Assumptions!$B$18*MIN(AV165/03_Assumptions!$B$13,1)+03_Assumptions!$B$19*MIN(MAX(-AB165/0.25,0),1)+03_Assumptions!$B$20*IFERROR(INDEX(03_Assumptions!$B$28:$B$33,MATCH(AG165,03_Assumptions!$A$28:$A$33,0)),0.5)+03_Assumptions!$B$21*MIN(V165/180,1)+03_Assumptions!$B$22*(COUNTIF(AI165:AQ165,"Y")/9)),0),"")</f>
      </c>
      <c r="AX165"/>
      <c r="AY165"/>
      <c r="AZ165"/>
      <c r="BA165" t="inlineStr">
        <is>
          <t xml:space="preserve">https://images.habimg.com/imgh/37172-616/elegante-apartamento-en-nueva-andalucia-marbella-a-solo-5-minu-marbella_928975c1-23c7-4515-9191-c09157ec2b85.jpg</t>
        </is>
      </c>
      <c r="BB165"/>
      <c r="BC165">
        <v>1</v>
      </c>
      <c r="BD165"/>
      <c r="BE165">
        <v>0</v>
      </c>
      <c r="BF165"/>
      <c r="BG165"/>
      <c r="BH165"/>
      <c r="BI165"/>
      <c r="BJ165"/>
      <c r="BK165"/>
      <c r="BL165" t="inlineStr">
        <is>
          <t xml:space="preserve">Otillräcklig information tillgänglig. Beskrivningen innehåller endast en platsreferens (Marbella - Nueva Andalucía centro) utan detaljer om fastigheten.</t>
        </is>
      </c>
      <c r="BM165"/>
      <c r="BN165"/>
    </row>
    <row r="166">
      <c r="A166" t="inlineStr">
        <is>
          <t xml:space="preserve">HTC-23526000001062</t>
        </is>
      </c>
      <c r="B166" t="inlineStr">
        <is>
          <t xml:space="preserve">Habitaclia</t>
        </is>
      </c>
      <c r="C166" t="inlineStr">
        <is>
          <t xml:space="preserve">23526000001062</t>
        </is>
      </c>
      <c r="D166" t="inlineStr">
        <is>
          <t xml:space="preserve">https://www.habitaclia.com/comprar-planta_baja-con_jardin_zew_elviria_west_vive_en_armonia_entre_elviria-marbella-i23526000001062.htm</t>
        </is>
      </c>
      <c r="E166" t="inlineStr">
        <is>
          <t xml:space="preserve">2026-08-29</t>
        </is>
      </c>
      <c r="F166" t="inlineStr">
        <is>
          <t xml:space="preserve">2026-08-31</t>
        </is>
      </c>
      <c r="G166" t="inlineStr">
        <is>
          <t xml:space="preserve">New</t>
        </is>
      </c>
      <c r="H166" t="inlineStr">
        <is>
          <t xml:space="preserve">Planta baja en Elviria. Planta baja con jardín zew elviria west vive en armonía entre</t>
        </is>
      </c>
      <c r="I166" t="inlineStr">
        <is>
          <t xml:space="preserve">Sale</t>
        </is>
      </c>
      <c r="J166" t="inlineStr">
        <is>
          <t xml:space="preserve">Apartment</t>
        </is>
      </c>
      <c r="K166" t="inlineStr">
        <is>
          <t xml:space="preserve">ES</t>
        </is>
      </c>
      <c r="L166"/>
      <c r="M166" t="inlineStr">
        <is>
          <t xml:space="preserve">Marbella</t>
        </is>
      </c>
      <c r="N166" t="inlineStr">
        <is>
          <t xml:space="preserve">Marbella</t>
        </is>
      </c>
      <c r="O166" t="inlineStr">
        <is>
          <t xml:space="preserve">Elviria</t>
        </is>
      </c>
      <c r="P166"/>
      <c r="Q166"/>
      <c r="R166"/>
      <c r="S166">
        <v>970000</v>
      </c>
      <c r="T166"/>
      <c r="U166">
        <f>IFERROR((S166-T166)/T166,"")</f>
      </c>
      <c r="V166">
        <v>3</v>
      </c>
      <c r="W166" t="inlineStr">
        <is>
          <t xml:space="preserve">216.00</t>
        </is>
      </c>
      <c r="X166"/>
      <c r="Y166"/>
      <c r="Z166">
        <f>IFERROR(S166/W166,"")</f>
      </c>
      <c r="AA166">
        <f>IFERROR(INDEX(04_Area_Stats!$C$5:$C$7,MATCH(N166,04_Area_Stats!$A$5:$A$7,0)),"")</f>
      </c>
      <c r="AB166">
        <f>IFERROR((Z166-AA166)/AA166,"")</f>
      </c>
      <c r="AC166">
        <v>3</v>
      </c>
      <c r="AD166">
        <v>3</v>
      </c>
      <c r="AE166" t="inlineStr">
        <is>
          <t xml:space="preserve">0</t>
        </is>
      </c>
      <c r="AF166"/>
      <c r="AG166"/>
      <c r="AH166"/>
      <c r="AI166"/>
      <c r="AJ166"/>
      <c r="AK166" t="inlineStr">
        <is>
          <t xml:space="preserve">Y</t>
        </is>
      </c>
      <c r="AL166"/>
      <c r="AM166"/>
      <c r="AN166"/>
      <c r="AO166"/>
      <c r="AP166"/>
      <c r="AQ166"/>
      <c r="AR166"/>
      <c r="AS166"/>
      <c r="AT166">
        <f>IFERROR(INDEX(04_Area_Stats!$E$5:$E$7,MATCH(N166,04_Area_Stats!$A$5:$A$7,0)),"")</f>
      </c>
      <c r="AU166">
        <f>IFERROR(ROUND(W166*AT166,0),"")</f>
      </c>
      <c r="AV166">
        <f>IFERROR(AU166*12/S166,"")</f>
      </c>
      <c r="AW166">
        <f>IFERROR(ROUND(100*(03_Assumptions!$B$18*MIN(AV166/03_Assumptions!$B$13,1)+03_Assumptions!$B$19*MIN(MAX(-AB166/0.25,0),1)+03_Assumptions!$B$20*IFERROR(INDEX(03_Assumptions!$B$28:$B$33,MATCH(AG166,03_Assumptions!$A$28:$A$33,0)),0.5)+03_Assumptions!$B$21*MIN(V166/180,1)+03_Assumptions!$B$22*(COUNTIF(AI166:AQ166,"Y")/9)),0),"")</f>
      </c>
      <c r="AX166"/>
      <c r="AY166"/>
      <c r="AZ166"/>
      <c r="BA166" t="inlineStr">
        <is>
          <t xml:space="preserve">https://images.habimg.com/imgh/23526-1062/planta-baja-con-jardin-zew-elviria-west-vive-en-armonia-entre-marbella_f6fc5d06-56f9-4f49-8e72-f65d78ebc2bc.jpg</t>
        </is>
      </c>
      <c r="BB166"/>
      <c r="BC166">
        <v>1</v>
      </c>
      <c r="BD166"/>
      <c r="BE166">
        <v>0</v>
      </c>
      <c r="BF166"/>
      <c r="BG166"/>
      <c r="BH166"/>
      <c r="BI166"/>
      <c r="BJ166"/>
      <c r="BK166"/>
      <c r="BL166" t="inlineStr">
        <is>
          <t xml:space="preserve">Annonsen ger minimal information utöver läget — bottenvåningens lägenhet med trädgård i Elviria, Marbella. Inga detaljer om storlek, layout, skick eller bekvämligheter är tillgängliga.</t>
        </is>
      </c>
      <c r="BM166" t="inlineStr">
        <is>
          <t xml:space="preserve">garden</t>
        </is>
      </c>
      <c r="BN166"/>
    </row>
    <row r="167">
      <c r="A167" t="inlineStr">
        <is>
          <t xml:space="preserve">HTC-23972000001865</t>
        </is>
      </c>
      <c r="B167" t="inlineStr">
        <is>
          <t xml:space="preserve">Habitaclia</t>
        </is>
      </c>
      <c r="C167" t="inlineStr">
        <is>
          <t xml:space="preserve">23972000001865</t>
        </is>
      </c>
      <c r="D167" t="inlineStr">
        <is>
          <t xml:space="preserve">https://www.habitaclia.com/comprar-piso-apartamento_en_elviria_playa_romana_playa-marbella-i23972000001865.htm</t>
        </is>
      </c>
      <c r="E167" t="inlineStr">
        <is>
          <t xml:space="preserve">2026-08-29</t>
        </is>
      </c>
      <c r="F167" t="inlineStr">
        <is>
          <t xml:space="preserve">2026-08-31</t>
        </is>
      </c>
      <c r="G167" t="inlineStr">
        <is>
          <t xml:space="preserve">New</t>
        </is>
      </c>
      <c r="H167" t="inlineStr">
        <is>
          <t xml:space="preserve">Piso Avenida jardines de las golondrinas. Apartamento en elviria playa</t>
        </is>
      </c>
      <c r="I167" t="inlineStr">
        <is>
          <t xml:space="preserve">Sale</t>
        </is>
      </c>
      <c r="J167" t="inlineStr">
        <is>
          <t xml:space="preserve">Apartment</t>
        </is>
      </c>
      <c r="K167" t="inlineStr">
        <is>
          <t xml:space="preserve">ES</t>
        </is>
      </c>
      <c r="L167"/>
      <c r="M167" t="inlineStr">
        <is>
          <t xml:space="preserve">Marbella</t>
        </is>
      </c>
      <c r="N167" t="inlineStr">
        <is>
          <t xml:space="preserve">Marbella</t>
        </is>
      </c>
      <c r="O167" t="inlineStr">
        <is>
          <t xml:space="preserve">Romana Playa</t>
        </is>
      </c>
      <c r="P167"/>
      <c r="Q167"/>
      <c r="R167"/>
      <c r="S167">
        <v>895000</v>
      </c>
      <c r="T167"/>
      <c r="U167">
        <f>IFERROR((S167-T167)/T167,"")</f>
      </c>
      <c r="V167">
        <v>3</v>
      </c>
      <c r="W167" t="inlineStr">
        <is>
          <t xml:space="preserve">194.00</t>
        </is>
      </c>
      <c r="X167"/>
      <c r="Y167"/>
      <c r="Z167">
        <f>IFERROR(S167/W167,"")</f>
      </c>
      <c r="AA167">
        <f>IFERROR(INDEX(04_Area_Stats!$C$5:$C$7,MATCH(N167,04_Area_Stats!$A$5:$A$7,0)),"")</f>
      </c>
      <c r="AB167">
        <f>IFERROR((Z167-AA167)/AA167,"")</f>
      </c>
      <c r="AC167">
        <v>3</v>
      </c>
      <c r="AD167">
        <v>3</v>
      </c>
      <c r="AE167"/>
      <c r="AF167"/>
      <c r="AG167"/>
      <c r="AH167"/>
      <c r="AI167"/>
      <c r="AJ167"/>
      <c r="AK167"/>
      <c r="AL167"/>
      <c r="AM167"/>
      <c r="AN167"/>
      <c r="AO167"/>
      <c r="AP167"/>
      <c r="AQ167"/>
      <c r="AR167"/>
      <c r="AS167"/>
      <c r="AT167">
        <f>IFERROR(INDEX(04_Area_Stats!$E$5:$E$7,MATCH(N167,04_Area_Stats!$A$5:$A$7,0)),"")</f>
      </c>
      <c r="AU167">
        <f>IFERROR(ROUND(W167*AT167,0),"")</f>
      </c>
      <c r="AV167">
        <f>IFERROR(AU167*12/S167,"")</f>
      </c>
      <c r="AW167">
        <f>IFERROR(ROUND(100*(03_Assumptions!$B$18*MIN(AV167/03_Assumptions!$B$13,1)+03_Assumptions!$B$19*MIN(MAX(-AB167/0.25,0),1)+03_Assumptions!$B$20*IFERROR(INDEX(03_Assumptions!$B$28:$B$33,MATCH(AG167,03_Assumptions!$A$28:$A$33,0)),0.5)+03_Assumptions!$B$21*MIN(V167/180,1)+03_Assumptions!$B$22*(COUNTIF(AI167:AQ167,"Y")/9)),0),"")</f>
      </c>
      <c r="AX167"/>
      <c r="AY167"/>
      <c r="AZ167"/>
      <c r="BA167" t="inlineStr">
        <is>
          <t xml:space="preserve">https://images.habimg.com/imgh/23972-1865/apartamento-en-elviria-playa-marbella_7aadd50d-ecfd-49e0-b02b-b8397ea3892f.jpg</t>
        </is>
      </c>
      <c r="BB167"/>
      <c r="BC167">
        <v>1</v>
      </c>
      <c r="BD167"/>
      <c r="BE167">
        <v>0</v>
      </c>
      <c r="BF167"/>
      <c r="BG167"/>
      <c r="BH167"/>
      <c r="BI167"/>
      <c r="BJ167"/>
      <c r="BK167"/>
      <c r="BL167" t="inlineStr">
        <is>
          <t xml:space="preserve">Lägenhet i Marbella, Romana Playa område (Elvira Playa). Mycket begränsad information tillgänglig i beskrivningen.</t>
        </is>
      </c>
      <c r="BM167"/>
      <c r="BN167"/>
    </row>
    <row r="168">
      <c r="A168" t="inlineStr">
        <is>
          <t xml:space="preserve">HTC-24415000001996</t>
        </is>
      </c>
      <c r="B168" t="inlineStr">
        <is>
          <t xml:space="preserve">Habitaclia</t>
        </is>
      </c>
      <c r="C168" t="inlineStr">
        <is>
          <t xml:space="preserve">24415000001996</t>
        </is>
      </c>
      <c r="D168" t="inlineStr">
        <is>
          <t xml:space="preserve">https://www.habitaclia.com/comprar-atico-inversion_estrategica_en_turistico_con_licencia_san_pedro_de_alcantara_pueblo-marbella-i24415000001996.htm</t>
        </is>
      </c>
      <c r="E168" t="inlineStr">
        <is>
          <t xml:space="preserve">2026-08-29</t>
        </is>
      </c>
      <c r="F168" t="inlineStr">
        <is>
          <t xml:space="preserve">2026-08-31</t>
        </is>
      </c>
      <c r="G168" t="inlineStr">
        <is>
          <t xml:space="preserve">New</t>
        </is>
      </c>
      <c r="H168" t="inlineStr">
        <is>
          <t xml:space="preserve">Ático Calle córdoba. Inversión estratégica en marbella: ático turístico con licencia</t>
        </is>
      </c>
      <c r="I168" t="inlineStr">
        <is>
          <t xml:space="preserve">Sale</t>
        </is>
      </c>
      <c r="J168" t="inlineStr">
        <is>
          <t xml:space="preserve">Attic</t>
        </is>
      </c>
      <c r="K168" t="inlineStr">
        <is>
          <t xml:space="preserve">ES</t>
        </is>
      </c>
      <c r="L168"/>
      <c r="M168" t="inlineStr">
        <is>
          <t xml:space="preserve">Marbella</t>
        </is>
      </c>
      <c r="N168" t="inlineStr">
        <is>
          <t xml:space="preserve">Marbella</t>
        </is>
      </c>
      <c r="O168" t="inlineStr">
        <is>
          <t xml:space="preserve">San Pedro de Alcántara Pueblo</t>
        </is>
      </c>
      <c r="P168"/>
      <c r="Q168"/>
      <c r="R168"/>
      <c r="S168">
        <v>499000</v>
      </c>
      <c r="T168"/>
      <c r="U168">
        <f>IFERROR((S168-T168)/T168,"")</f>
      </c>
      <c r="V168">
        <v>3</v>
      </c>
      <c r="W168" t="inlineStr">
        <is>
          <t xml:space="preserve">123.00</t>
        </is>
      </c>
      <c r="X168"/>
      <c r="Y168"/>
      <c r="Z168">
        <f>IFERROR(S168/W168,"")</f>
      </c>
      <c r="AA168">
        <f>IFERROR(INDEX(04_Area_Stats!$C$5:$C$7,MATCH(N168,04_Area_Stats!$A$5:$A$7,0)),"")</f>
      </c>
      <c r="AB168">
        <f>IFERROR((Z168-AA168)/AA168,"")</f>
      </c>
      <c r="AC168">
        <v>6</v>
      </c>
      <c r="AD168">
        <v>2</v>
      </c>
      <c r="AE168"/>
      <c r="AF168"/>
      <c r="AG168"/>
      <c r="AH168"/>
      <c r="AI168"/>
      <c r="AJ168"/>
      <c r="AK168"/>
      <c r="AL168"/>
      <c r="AM168"/>
      <c r="AN168"/>
      <c r="AO168"/>
      <c r="AP168"/>
      <c r="AQ168"/>
      <c r="AR168"/>
      <c r="AS168"/>
      <c r="AT168">
        <f>IFERROR(INDEX(04_Area_Stats!$E$5:$E$7,MATCH(N168,04_Area_Stats!$A$5:$A$7,0)),"")</f>
      </c>
      <c r="AU168">
        <f>IFERROR(ROUND(W168*AT168,0),"")</f>
      </c>
      <c r="AV168">
        <f>IFERROR(AU168*12/S168,"")</f>
      </c>
      <c r="AW168">
        <f>IFERROR(ROUND(100*(03_Assumptions!$B$18*MIN(AV168/03_Assumptions!$B$13,1)+03_Assumptions!$B$19*MIN(MAX(-AB168/0.25,0),1)+03_Assumptions!$B$20*IFERROR(INDEX(03_Assumptions!$B$28:$B$33,MATCH(AG168,03_Assumptions!$A$28:$A$33,0)),0.5)+03_Assumptions!$B$21*MIN(V168/180,1)+03_Assumptions!$B$22*(COUNTIF(AI168:AQ168,"Y")/9)),0),"")</f>
      </c>
      <c r="AX168"/>
      <c r="AY168"/>
      <c r="AZ168"/>
      <c r="BA168" t="inlineStr">
        <is>
          <t xml:space="preserve">https://images.habimg.com/imgh/24415-1996/inversion-estrategica-en-marbella-atico-turistico-con-licencia-marbella_9d5f2f0e-d0ab-48b2-bd79-f94c5927db04.jpg</t>
        </is>
      </c>
      <c r="BB168"/>
      <c r="BC168">
        <v>1</v>
      </c>
      <c r="BD168"/>
      <c r="BE168">
        <v>0</v>
      </c>
      <c r="BF168"/>
      <c r="BG168"/>
      <c r="BH168"/>
      <c r="BI168"/>
      <c r="BJ168"/>
      <c r="BK168"/>
      <c r="BL168" t="inlineStr">
        <is>
          <t xml:space="preserve">En vindsvåning (ático) till salu i Marbella, San Pedro de Alcántara Pueblo. Annonsen tyder på en turistuthyrningsfastighet med licens, men beskrivningen innehåller ingen detaljerad information.</t>
        </is>
      </c>
      <c r="BM168"/>
      <c r="BN168"/>
    </row>
    <row r="169">
      <c r="A169" t="inlineStr">
        <is>
          <t xml:space="preserve">HTC-45499000000174</t>
        </is>
      </c>
      <c r="B169" t="inlineStr">
        <is>
          <t xml:space="preserve">Habitaclia</t>
        </is>
      </c>
      <c r="C169" t="inlineStr">
        <is>
          <t xml:space="preserve">45499000000174</t>
        </is>
      </c>
      <c r="D169" t="inlineStr">
        <is>
          <t xml:space="preserve">https://www.habitaclia.com/comprar-piso-off_plan_project_sobre_plano_upper_101_san_pedro_san_pedro_de_alcantara_pueblo-marbella-i45499000000174.htm</t>
        </is>
      </c>
      <c r="E169" t="inlineStr">
        <is>
          <t xml:space="preserve">2026-08-29</t>
        </is>
      </c>
      <c r="F169" t="inlineStr">
        <is>
          <t xml:space="preserve">2026-08-31</t>
        </is>
      </c>
      <c r="G169" t="inlineStr">
        <is>
          <t xml:space="preserve">New</t>
        </is>
      </c>
      <c r="H169" t="inlineStr">
        <is>
          <t xml:space="preserve">Piso Calle juan illesca pavón. Off plan project sobre plano upper 101 san pedro marbella</t>
        </is>
      </c>
      <c r="I169" t="inlineStr">
        <is>
          <t xml:space="preserve">Sale</t>
        </is>
      </c>
      <c r="J169" t="inlineStr">
        <is>
          <t xml:space="preserve">Apartment</t>
        </is>
      </c>
      <c r="K169" t="inlineStr">
        <is>
          <t xml:space="preserve">ES</t>
        </is>
      </c>
      <c r="L169"/>
      <c r="M169" t="inlineStr">
        <is>
          <t xml:space="preserve">Marbella</t>
        </is>
      </c>
      <c r="N169" t="inlineStr">
        <is>
          <t xml:space="preserve">Marbella</t>
        </is>
      </c>
      <c r="O169" t="inlineStr">
        <is>
          <t xml:space="preserve">San Pedro de Alcántara Pueblo</t>
        </is>
      </c>
      <c r="P169"/>
      <c r="Q169"/>
      <c r="R169"/>
      <c r="S169">
        <v>320000</v>
      </c>
      <c r="T169"/>
      <c r="U169">
        <f>IFERROR((S169-T169)/T169,"")</f>
      </c>
      <c r="V169">
        <v>3</v>
      </c>
      <c r="W169" t="inlineStr">
        <is>
          <t xml:space="preserve">86.00</t>
        </is>
      </c>
      <c r="X169"/>
      <c r="Y169"/>
      <c r="Z169">
        <f>IFERROR(S169/W169,"")</f>
      </c>
      <c r="AA169">
        <f>IFERROR(INDEX(04_Area_Stats!$C$5:$C$7,MATCH(N169,04_Area_Stats!$A$5:$A$7,0)),"")</f>
      </c>
      <c r="AB169">
        <f>IFERROR((Z169-AA169)/AA169,"")</f>
      </c>
      <c r="AC169"/>
      <c r="AD169">
        <v>2</v>
      </c>
      <c r="AE169"/>
      <c r="AF169"/>
      <c r="AG169" t="inlineStr">
        <is>
          <t xml:space="preserve">New build</t>
        </is>
      </c>
      <c r="AH169"/>
      <c r="AI169"/>
      <c r="AJ169"/>
      <c r="AK169"/>
      <c r="AL169"/>
      <c r="AM169"/>
      <c r="AN169"/>
      <c r="AO169"/>
      <c r="AP169"/>
      <c r="AQ169"/>
      <c r="AR169"/>
      <c r="AS169"/>
      <c r="AT169">
        <f>IFERROR(INDEX(04_Area_Stats!$E$5:$E$7,MATCH(N169,04_Area_Stats!$A$5:$A$7,0)),"")</f>
      </c>
      <c r="AU169">
        <f>IFERROR(ROUND(W169*AT169,0),"")</f>
      </c>
      <c r="AV169">
        <f>IFERROR(AU169*12/S169,"")</f>
      </c>
      <c r="AW169">
        <f>IFERROR(ROUND(100*(03_Assumptions!$B$18*MIN(AV169/03_Assumptions!$B$13,1)+03_Assumptions!$B$19*MIN(MAX(-AB169/0.25,0),1)+03_Assumptions!$B$20*IFERROR(INDEX(03_Assumptions!$B$28:$B$33,MATCH(AG169,03_Assumptions!$A$28:$A$33,0)),0.5)+03_Assumptions!$B$21*MIN(V169/180,1)+03_Assumptions!$B$22*(COUNTIF(AI169:AQ169,"Y")/9)),0),"")</f>
      </c>
      <c r="AX169"/>
      <c r="AY169"/>
      <c r="AZ169"/>
      <c r="BA169" t="inlineStr">
        <is>
          <t xml:space="preserve">https://images.habimg.com/imgh/45499-174/off-plan-project-sobre-plano-upper-101-san-pedro-marbella-marbella_ddc1c8fe-bd28-4e47-b8a7-66d8b0052661.jpg</t>
        </is>
      </c>
      <c r="BB169"/>
      <c r="BC169">
        <v>1</v>
      </c>
      <c r="BD169"/>
      <c r="BE169">
        <v>0</v>
      </c>
      <c r="BF169"/>
      <c r="BG169"/>
      <c r="BH169"/>
      <c r="BI169"/>
      <c r="BJ169"/>
      <c r="BK169"/>
      <c r="BL169" t="inlineStr">
        <is>
          <t xml:space="preserve">En nyproduktionslägenhet i San Pedro de Alcántara (Marbella) med mycket begränsad information i annonsen.</t>
        </is>
      </c>
      <c r="BM169" t="inlineStr">
        <is>
          <t xml:space="preserve">condition</t>
        </is>
      </c>
      <c r="BN169"/>
    </row>
    <row r="170">
      <c r="A170" t="inlineStr">
        <is>
          <t xml:space="preserve">HTC-24415000002062</t>
        </is>
      </c>
      <c r="B170" t="inlineStr">
        <is>
          <t xml:space="preserve">Habitaclia</t>
        </is>
      </c>
      <c r="C170" t="inlineStr">
        <is>
          <t xml:space="preserve">24415000002062</t>
        </is>
      </c>
      <c r="D170" t="inlineStr">
        <is>
          <t xml:space="preserve">https://www.habitaclia.com/comprar-piso-las_palmeras_10_huerta_belon_calvario-marbella-i24415000002062.htm</t>
        </is>
      </c>
      <c r="E170" t="inlineStr">
        <is>
          <t xml:space="preserve">2026-08-29</t>
        </is>
      </c>
      <c r="F170" t="inlineStr">
        <is>
          <t xml:space="preserve">2026-08-31</t>
        </is>
      </c>
      <c r="G170" t="inlineStr">
        <is>
          <t xml:space="preserve">New</t>
        </is>
      </c>
      <c r="H170" t="inlineStr">
        <is>
          <t xml:space="preserve">Piso en Avenida las palmeras 10</t>
        </is>
      </c>
      <c r="I170" t="inlineStr">
        <is>
          <t xml:space="preserve">Sale</t>
        </is>
      </c>
      <c r="J170" t="inlineStr">
        <is>
          <t xml:space="preserve">Apartment</t>
        </is>
      </c>
      <c r="K170" t="inlineStr">
        <is>
          <t xml:space="preserve">ES</t>
        </is>
      </c>
      <c r="L170"/>
      <c r="M170" t="inlineStr">
        <is>
          <t xml:space="preserve">Marbella</t>
        </is>
      </c>
      <c r="N170" t="inlineStr">
        <is>
          <t xml:space="preserve">Marbella</t>
        </is>
      </c>
      <c r="O170" t="inlineStr">
        <is>
          <t xml:space="preserve">Huerta Belón - Calvario</t>
        </is>
      </c>
      <c r="P170"/>
      <c r="Q170"/>
      <c r="R170"/>
      <c r="S170">
        <v>300000</v>
      </c>
      <c r="T170"/>
      <c r="U170">
        <f>IFERROR((S170-T170)/T170,"")</f>
      </c>
      <c r="V170">
        <v>3</v>
      </c>
      <c r="W170" t="inlineStr">
        <is>
          <t xml:space="preserve">93.00</t>
        </is>
      </c>
      <c r="X170"/>
      <c r="Y170"/>
      <c r="Z170">
        <f>IFERROR(S170/W170,"")</f>
      </c>
      <c r="AA170">
        <f>IFERROR(INDEX(04_Area_Stats!$C$5:$C$7,MATCH(N170,04_Area_Stats!$A$5:$A$7,0)),"")</f>
      </c>
      <c r="AB170">
        <f>IFERROR((Z170-AA170)/AA170,"")</f>
      </c>
      <c r="AC170"/>
      <c r="AD170">
        <v>1</v>
      </c>
      <c r="AE170"/>
      <c r="AF170"/>
      <c r="AG170"/>
      <c r="AH170"/>
      <c r="AI170"/>
      <c r="AJ170"/>
      <c r="AK170"/>
      <c r="AL170"/>
      <c r="AM170"/>
      <c r="AN170"/>
      <c r="AO170"/>
      <c r="AP170"/>
      <c r="AQ170"/>
      <c r="AR170"/>
      <c r="AS170"/>
      <c r="AT170">
        <f>IFERROR(INDEX(04_Area_Stats!$E$5:$E$7,MATCH(N170,04_Area_Stats!$A$5:$A$7,0)),"")</f>
      </c>
      <c r="AU170">
        <f>IFERROR(ROUND(W170*AT170,0),"")</f>
      </c>
      <c r="AV170">
        <f>IFERROR(AU170*12/S170,"")</f>
      </c>
      <c r="AW170">
        <f>IFERROR(ROUND(100*(03_Assumptions!$B$18*MIN(AV170/03_Assumptions!$B$13,1)+03_Assumptions!$B$19*MIN(MAX(-AB170/0.25,0),1)+03_Assumptions!$B$20*IFERROR(INDEX(03_Assumptions!$B$28:$B$33,MATCH(AG170,03_Assumptions!$A$28:$A$33,0)),0.5)+03_Assumptions!$B$21*MIN(V170/180,1)+03_Assumptions!$B$22*(COUNTIF(AI170:AQ170,"Y")/9)),0),"")</f>
      </c>
      <c r="AX170"/>
      <c r="AY170"/>
      <c r="AZ170"/>
      <c r="BA170" t="inlineStr">
        <is>
          <t xml:space="preserve">https://images.habimg.com/imgh/24415-2062/avenida-las-palmeras-10-piso-marbella_59534d1e-f721-4934-b27f-75e7d0f7efc8.jpg</t>
        </is>
      </c>
      <c r="BB170"/>
      <c r="BC170">
        <v>1</v>
      </c>
      <c r="BD170"/>
      <c r="BE170">
        <v>0</v>
      </c>
      <c r="BF170"/>
      <c r="BG170"/>
      <c r="BH170"/>
      <c r="BI170"/>
      <c r="BJ170"/>
      <c r="BK170"/>
      <c r="BL170" t="inlineStr">
        <is>
          <t xml:space="preserve">Lite information finns tillgänglig om denna lägenhet i Marbella.</t>
        </is>
      </c>
      <c r="BM170"/>
      <c r="BN170"/>
    </row>
    <row r="171">
      <c r="A171" t="inlineStr">
        <is>
          <t xml:space="preserve">HTC-58291000000006</t>
        </is>
      </c>
      <c r="B171" t="inlineStr">
        <is>
          <t xml:space="preserve">Habitaclia</t>
        </is>
      </c>
      <c r="C171" t="inlineStr">
        <is>
          <t xml:space="preserve">58291000000006</t>
        </is>
      </c>
      <c r="D171" t="inlineStr">
        <is>
          <t xml:space="preserve">https://www.habitaclia.com/comprar-piso-exclusiva_vivienda_en_rio_real_junto_al_campo_de_golf_golf_rio_real_1d_rio_real-marbella-i58291000000006.htm</t>
        </is>
      </c>
      <c r="E171" t="inlineStr">
        <is>
          <t xml:space="preserve">2026-08-29</t>
        </is>
      </c>
      <c r="F171" t="inlineStr">
        <is>
          <t xml:space="preserve">2026-08-31</t>
        </is>
      </c>
      <c r="G171" t="inlineStr">
        <is>
          <t xml:space="preserve">New</t>
        </is>
      </c>
      <c r="H171" t="inlineStr">
        <is>
          <t xml:space="preserve">Piso en Urbanización golf río real 1d. Exclusiva vivienda en río real,junto al campo de golf.</t>
        </is>
      </c>
      <c r="I171" t="inlineStr">
        <is>
          <t xml:space="preserve">Sale</t>
        </is>
      </c>
      <c r="J171" t="inlineStr">
        <is>
          <t xml:space="preserve">Apartment</t>
        </is>
      </c>
      <c r="K171" t="inlineStr">
        <is>
          <t xml:space="preserve">ES</t>
        </is>
      </c>
      <c r="L171"/>
      <c r="M171" t="inlineStr">
        <is>
          <t xml:space="preserve">Marbella</t>
        </is>
      </c>
      <c r="N171" t="inlineStr">
        <is>
          <t xml:space="preserve">Marbella</t>
        </is>
      </c>
      <c r="O171" t="inlineStr">
        <is>
          <t xml:space="preserve">Río Real</t>
        </is>
      </c>
      <c r="P171"/>
      <c r="Q171"/>
      <c r="R171"/>
      <c r="S171">
        <v>429900</v>
      </c>
      <c r="T171"/>
      <c r="U171">
        <f>IFERROR((S171-T171)/T171,"")</f>
      </c>
      <c r="V171">
        <v>3</v>
      </c>
      <c r="W171" t="inlineStr">
        <is>
          <t xml:space="preserve">136.00</t>
        </is>
      </c>
      <c r="X171"/>
      <c r="Y171"/>
      <c r="Z171">
        <f>IFERROR(S171/W171,"")</f>
      </c>
      <c r="AA171">
        <f>IFERROR(INDEX(04_Area_Stats!$C$5:$C$7,MATCH(N171,04_Area_Stats!$A$5:$A$7,0)),"")</f>
      </c>
      <c r="AB171">
        <f>IFERROR((Z171-AA171)/AA171,"")</f>
      </c>
      <c r="AC171">
        <v>3</v>
      </c>
      <c r="AD171">
        <v>2</v>
      </c>
      <c r="AE171" t="inlineStr">
        <is>
          <t xml:space="preserve">0</t>
        </is>
      </c>
      <c r="AF171"/>
      <c r="AG171"/>
      <c r="AH171"/>
      <c r="AI171"/>
      <c r="AJ171"/>
      <c r="AK171"/>
      <c r="AL171"/>
      <c r="AM171"/>
      <c r="AN171"/>
      <c r="AO171"/>
      <c r="AP171"/>
      <c r="AQ171"/>
      <c r="AR171"/>
      <c r="AS171"/>
      <c r="AT171">
        <f>IFERROR(INDEX(04_Area_Stats!$E$5:$E$7,MATCH(N171,04_Area_Stats!$A$5:$A$7,0)),"")</f>
      </c>
      <c r="AU171">
        <f>IFERROR(ROUND(W171*AT171,0),"")</f>
      </c>
      <c r="AV171">
        <f>IFERROR(AU171*12/S171,"")</f>
      </c>
      <c r="AW171">
        <f>IFERROR(ROUND(100*(03_Assumptions!$B$18*MIN(AV171/03_Assumptions!$B$13,1)+03_Assumptions!$B$19*MIN(MAX(-AB171/0.25,0),1)+03_Assumptions!$B$20*IFERROR(INDEX(03_Assumptions!$B$28:$B$33,MATCH(AG171,03_Assumptions!$A$28:$A$33,0)),0.5)+03_Assumptions!$B$21*MIN(V171/180,1)+03_Assumptions!$B$22*(COUNTIF(AI171:AQ171,"Y")/9)),0),"")</f>
      </c>
      <c r="AX171"/>
      <c r="AY171"/>
      <c r="AZ171"/>
      <c r="BA171" t="inlineStr">
        <is>
          <t xml:space="preserve">https://images.habimg.com/imgh/58291-6/exclusiva-vivienda-en-rio-realjunto-al-campo-de-golf-marbella_249cd895-d4e2-491e-8be3-5d9aeb8fad5f.jpg</t>
        </is>
      </c>
      <c r="BB171"/>
      <c r="BC171">
        <v>1</v>
      </c>
      <c r="BD171"/>
      <c r="BE171">
        <v>0</v>
      </c>
      <c r="BF171"/>
      <c r="BG171"/>
      <c r="BH171"/>
      <c r="BI171"/>
      <c r="BJ171"/>
      <c r="BK171"/>
      <c r="BL171" t="inlineStr">
        <is>
          <t xml:space="preserve">Lägenhet i Río Real-urbaniseringen i Marbella bredvid golfbanan. Begränsad information är tillgänglig utöver läge och hänvisning till exklusiv bostad vid golfbanan.</t>
        </is>
      </c>
      <c r="BM171"/>
      <c r="BN171"/>
    </row>
    <row r="172">
      <c r="A172" t="inlineStr">
        <is>
          <t xml:space="preserve">HTC-22179000001479</t>
        </is>
      </c>
      <c r="B172" t="inlineStr">
        <is>
          <t xml:space="preserve">Habitaclia</t>
        </is>
      </c>
      <c r="C172" t="inlineStr">
        <is>
          <t xml:space="preserve">22179000001479</t>
        </is>
      </c>
      <c r="D172" t="inlineStr">
        <is>
          <t xml:space="preserve">https://www.habitaclia.com/comprar-apartamento-espectacular_de_vanguardia_totalmente_renovado_situ_cerro_andevalo_l_ma_club_3_lomas_de_marbella_clu-marbella-i22179000001479.htm</t>
        </is>
      </c>
      <c r="E172" t="inlineStr">
        <is>
          <t xml:space="preserve">2026-08-29</t>
        </is>
      </c>
      <c r="F172" t="inlineStr">
        <is>
          <t xml:space="preserve">2026-08-31</t>
        </is>
      </c>
      <c r="G172" t="inlineStr">
        <is>
          <t xml:space="preserve">New</t>
        </is>
      </c>
      <c r="H172" t="inlineStr">
        <is>
          <t xml:space="preserve">Apartamento en Avenida cerro andevalo-l ma club 3. Espectacular apartamento de vanguardia totalmente renovado, situ</t>
        </is>
      </c>
      <c r="I172" t="inlineStr">
        <is>
          <t xml:space="preserve">Sale</t>
        </is>
      </c>
      <c r="J172" t="inlineStr">
        <is>
          <t xml:space="preserve">Apartment</t>
        </is>
      </c>
      <c r="K172" t="inlineStr">
        <is>
          <t xml:space="preserve">ES</t>
        </is>
      </c>
      <c r="L172"/>
      <c r="M172" t="inlineStr">
        <is>
          <t xml:space="preserve">Marbella</t>
        </is>
      </c>
      <c r="N172" t="inlineStr">
        <is>
          <t xml:space="preserve">Marbella</t>
        </is>
      </c>
      <c r="O172" t="inlineStr">
        <is>
          <t xml:space="preserve">Lomas de Marbella Club</t>
        </is>
      </c>
      <c r="P172"/>
      <c r="Q172"/>
      <c r="R172"/>
      <c r="S172">
        <v>1690000</v>
      </c>
      <c r="T172"/>
      <c r="U172">
        <f>IFERROR((S172-T172)/T172,"")</f>
      </c>
      <c r="V172">
        <v>3</v>
      </c>
      <c r="W172" t="inlineStr">
        <is>
          <t xml:space="preserve">181.00</t>
        </is>
      </c>
      <c r="X172"/>
      <c r="Y172"/>
      <c r="Z172">
        <f>IFERROR(S172/W172,"")</f>
      </c>
      <c r="AA172">
        <f>IFERROR(INDEX(04_Area_Stats!$C$5:$C$7,MATCH(N172,04_Area_Stats!$A$5:$A$7,0)),"")</f>
      </c>
      <c r="AB172">
        <f>IFERROR((Z172-AA172)/AA172,"")</f>
      </c>
      <c r="AC172">
        <v>3</v>
      </c>
      <c r="AD172">
        <v>3</v>
      </c>
      <c r="AE172"/>
      <c r="AF172"/>
      <c r="AG172"/>
      <c r="AH172"/>
      <c r="AI172"/>
      <c r="AJ172"/>
      <c r="AK172"/>
      <c r="AL172"/>
      <c r="AM172"/>
      <c r="AN172"/>
      <c r="AO172"/>
      <c r="AP172"/>
      <c r="AQ172"/>
      <c r="AR172"/>
      <c r="AS172"/>
      <c r="AT172">
        <f>IFERROR(INDEX(04_Area_Stats!$E$5:$E$7,MATCH(N172,04_Area_Stats!$A$5:$A$7,0)),"")</f>
      </c>
      <c r="AU172">
        <f>IFERROR(ROUND(W172*AT172,0),"")</f>
      </c>
      <c r="AV172">
        <f>IFERROR(AU172*12/S172,"")</f>
      </c>
      <c r="AW172">
        <f>IFERROR(ROUND(100*(03_Assumptions!$B$18*MIN(AV172/03_Assumptions!$B$13,1)+03_Assumptions!$B$19*MIN(MAX(-AB172/0.25,0),1)+03_Assumptions!$B$20*IFERROR(INDEX(03_Assumptions!$B$28:$B$33,MATCH(AG172,03_Assumptions!$A$28:$A$33,0)),0.5)+03_Assumptions!$B$21*MIN(V172/180,1)+03_Assumptions!$B$22*(COUNTIF(AI172:AQ172,"Y")/9)),0),"")</f>
      </c>
      <c r="AX172"/>
      <c r="AY172"/>
      <c r="AZ172"/>
      <c r="BA172" t="inlineStr">
        <is>
          <t xml:space="preserve">https://images.habimg.com/imgh/22179-1479/espectacular-apartamento-de-vanguardia-totalmente-renovado-situ-marbella_06818582-5c37-4382-bc3d-e52f9ded4fd1.jpg</t>
        </is>
      </c>
      <c r="BB172"/>
      <c r="BC172">
        <v>1</v>
      </c>
      <c r="BD172"/>
      <c r="BE172">
        <v>0</v>
      </c>
      <c r="BF172"/>
      <c r="BG172"/>
      <c r="BH172"/>
      <c r="BI172"/>
      <c r="BJ172"/>
      <c r="BK172"/>
      <c r="BL172" t="inlineStr">
        <is>
          <t xml:space="preserve">Otillräcklig information tillgänglig; endast platsinformation (Marbella, Lomas de Marbella Club) anges i beskrivningen.</t>
        </is>
      </c>
      <c r="BM172"/>
      <c r="BN172"/>
    </row>
    <row r="173">
      <c r="A173" t="inlineStr">
        <is>
          <t xml:space="preserve">HTC-59665000000002</t>
        </is>
      </c>
      <c r="B173" t="inlineStr">
        <is>
          <t xml:space="preserve">Habitaclia</t>
        </is>
      </c>
      <c r="C173" t="inlineStr">
        <is>
          <t xml:space="preserve">59665000000002</t>
        </is>
      </c>
      <c r="D173" t="inlineStr">
        <is>
          <t xml:space="preserve">https://www.habitaclia.com/comprar-piso-a_100_metros_de_la_playa_muy_centrico_los_jardines_de_marbella_la_ermita-marbella-i59665000000002.htm</t>
        </is>
      </c>
      <c r="E173" t="inlineStr">
        <is>
          <t xml:space="preserve">2026-08-29</t>
        </is>
      </c>
      <c r="F173" t="inlineStr">
        <is>
          <t xml:space="preserve">2026-08-31</t>
        </is>
      </c>
      <c r="G173" t="inlineStr">
        <is>
          <t xml:space="preserve">New</t>
        </is>
      </c>
      <c r="H173" t="inlineStr">
        <is>
          <t xml:space="preserve">Piso Travesia huerta de los cristales. A 100 metros de la playa muy centrico</t>
        </is>
      </c>
      <c r="I173" t="inlineStr">
        <is>
          <t xml:space="preserve">Sale</t>
        </is>
      </c>
      <c r="J173" t="inlineStr">
        <is>
          <t xml:space="preserve">Apartment</t>
        </is>
      </c>
      <c r="K173" t="inlineStr">
        <is>
          <t xml:space="preserve">ES</t>
        </is>
      </c>
      <c r="L173"/>
      <c r="M173" t="inlineStr">
        <is>
          <t xml:space="preserve">Marbella</t>
        </is>
      </c>
      <c r="N173" t="inlineStr">
        <is>
          <t xml:space="preserve">Marbella</t>
        </is>
      </c>
      <c r="O173" t="inlineStr">
        <is>
          <t xml:space="preserve">Los Jardines de Marbella - La Ermita</t>
        </is>
      </c>
      <c r="P173"/>
      <c r="Q173"/>
      <c r="R173"/>
      <c r="S173">
        <v>340000</v>
      </c>
      <c r="T173"/>
      <c r="U173">
        <f>IFERROR((S173-T173)/T173,"")</f>
      </c>
      <c r="V173">
        <v>3</v>
      </c>
      <c r="W173" t="inlineStr">
        <is>
          <t xml:space="preserve">100.00</t>
        </is>
      </c>
      <c r="X173"/>
      <c r="Y173"/>
      <c r="Z173">
        <f>IFERROR(S173/W173,"")</f>
      </c>
      <c r="AA173">
        <f>IFERROR(INDEX(04_Area_Stats!$C$5:$C$7,MATCH(N173,04_Area_Stats!$A$5:$A$7,0)),"")</f>
      </c>
      <c r="AB173">
        <f>IFERROR((Z173-AA173)/AA173,"")</f>
      </c>
      <c r="AC173">
        <v>2</v>
      </c>
      <c r="AD173">
        <v>2</v>
      </c>
      <c r="AE173"/>
      <c r="AF173"/>
      <c r="AG173"/>
      <c r="AH173"/>
      <c r="AI173"/>
      <c r="AJ173"/>
      <c r="AK173"/>
      <c r="AL173"/>
      <c r="AM173"/>
      <c r="AN173"/>
      <c r="AO173"/>
      <c r="AP173"/>
      <c r="AQ173"/>
      <c r="AR173"/>
      <c r="AS173"/>
      <c r="AT173">
        <f>IFERROR(INDEX(04_Area_Stats!$E$5:$E$7,MATCH(N173,04_Area_Stats!$A$5:$A$7,0)),"")</f>
      </c>
      <c r="AU173">
        <f>IFERROR(ROUND(W173*AT173,0),"")</f>
      </c>
      <c r="AV173">
        <f>IFERROR(AU173*12/S173,"")</f>
      </c>
      <c r="AW173">
        <f>IFERROR(ROUND(100*(03_Assumptions!$B$18*MIN(AV173/03_Assumptions!$B$13,1)+03_Assumptions!$B$19*MIN(MAX(-AB173/0.25,0),1)+03_Assumptions!$B$20*IFERROR(INDEX(03_Assumptions!$B$28:$B$33,MATCH(AG173,03_Assumptions!$A$28:$A$33,0)),0.5)+03_Assumptions!$B$21*MIN(V173/180,1)+03_Assumptions!$B$22*(COUNTIF(AI173:AQ173,"Y")/9)),0),"")</f>
      </c>
      <c r="AX173"/>
      <c r="AY173"/>
      <c r="AZ173"/>
      <c r="BA173" t="inlineStr">
        <is>
          <t xml:space="preserve">https://images.habimg.com/imgh/59665-2/a-100-metros-de-la-playa-muy-centrico-marbella_fa8d74e0-226a-41b8-84c9-96bceda27f01.jpg</t>
        </is>
      </c>
      <c r="BB173"/>
      <c r="BC173">
        <v>1</v>
      </c>
      <c r="BD173"/>
      <c r="BE173">
        <v>0</v>
      </c>
      <c r="BF173"/>
      <c r="BG173"/>
      <c r="BH173"/>
      <c r="BI173"/>
      <c r="BJ173"/>
      <c r="BK173"/>
      <c r="BL173" t="inlineStr">
        <is>
          <t xml:space="preserve">Mycket lite information är tillgänglig bortom platsreferenser; inga väsentliga fastighetsdetaljer tillhandahålls.</t>
        </is>
      </c>
      <c r="BM173"/>
      <c r="BN173"/>
    </row>
    <row r="174">
      <c r="A174" t="inlineStr">
        <is>
          <t xml:space="preserve">HTC-15492000004859</t>
        </is>
      </c>
      <c r="B174" t="inlineStr">
        <is>
          <t xml:space="preserve">Habitaclia</t>
        </is>
      </c>
      <c r="C174" t="inlineStr">
        <is>
          <t xml:space="preserve">15492000004859</t>
        </is>
      </c>
      <c r="D174" t="inlineStr">
        <is>
          <t xml:space="preserve">https://www.habitaclia.com/comprar-piso-en_rio_real-marbella-i15492000004859.htm</t>
        </is>
      </c>
      <c r="E174" t="inlineStr">
        <is>
          <t xml:space="preserve">2026-08-29</t>
        </is>
      </c>
      <c r="F174" t="inlineStr">
        <is>
          <t xml:space="preserve">2026-08-31</t>
        </is>
      </c>
      <c r="G174" t="inlineStr">
        <is>
          <t xml:space="preserve">New</t>
        </is>
      </c>
      <c r="H174" t="inlineStr">
        <is>
          <t xml:space="preserve">Piso en Río Real. Marbellapiso</t>
        </is>
      </c>
      <c r="I174" t="inlineStr">
        <is>
          <t xml:space="preserve">Sale</t>
        </is>
      </c>
      <c r="J174" t="inlineStr">
        <is>
          <t xml:space="preserve">Apartment</t>
        </is>
      </c>
      <c r="K174" t="inlineStr">
        <is>
          <t xml:space="preserve">ES</t>
        </is>
      </c>
      <c r="L174"/>
      <c r="M174" t="inlineStr">
        <is>
          <t xml:space="preserve">Marbella</t>
        </is>
      </c>
      <c r="N174" t="inlineStr">
        <is>
          <t xml:space="preserve">Marbella</t>
        </is>
      </c>
      <c r="O174" t="inlineStr">
        <is>
          <t xml:space="preserve">Río Real</t>
        </is>
      </c>
      <c r="P174"/>
      <c r="Q174"/>
      <c r="R174"/>
      <c r="S174">
        <v>429000</v>
      </c>
      <c r="T174"/>
      <c r="U174">
        <f>IFERROR((S174-T174)/T174,"")</f>
      </c>
      <c r="V174">
        <v>3</v>
      </c>
      <c r="W174" t="inlineStr">
        <is>
          <t xml:space="preserve">127.00</t>
        </is>
      </c>
      <c r="X174"/>
      <c r="Y174"/>
      <c r="Z174">
        <f>IFERROR(S174/W174,"")</f>
      </c>
      <c r="AA174">
        <f>IFERROR(INDEX(04_Area_Stats!$C$5:$C$7,MATCH(N174,04_Area_Stats!$A$5:$A$7,0)),"")</f>
      </c>
      <c r="AB174">
        <f>IFERROR((Z174-AA174)/AA174,"")</f>
      </c>
      <c r="AC174">
        <v>2</v>
      </c>
      <c r="AD174">
        <v>2</v>
      </c>
      <c r="AE174" t="inlineStr">
        <is>
          <t xml:space="preserve">0</t>
        </is>
      </c>
      <c r="AF174"/>
      <c r="AG174"/>
      <c r="AH174"/>
      <c r="AI174"/>
      <c r="AJ174"/>
      <c r="AK174"/>
      <c r="AL174"/>
      <c r="AM174"/>
      <c r="AN174"/>
      <c r="AO174"/>
      <c r="AP174"/>
      <c r="AQ174"/>
      <c r="AR174"/>
      <c r="AS174"/>
      <c r="AT174">
        <f>IFERROR(INDEX(04_Area_Stats!$E$5:$E$7,MATCH(N174,04_Area_Stats!$A$5:$A$7,0)),"")</f>
      </c>
      <c r="AU174">
        <f>IFERROR(ROUND(W174*AT174,0),"")</f>
      </c>
      <c r="AV174">
        <f>IFERROR(AU174*12/S174,"")</f>
      </c>
      <c r="AW174">
        <f>IFERROR(ROUND(100*(03_Assumptions!$B$18*MIN(AV174/03_Assumptions!$B$13,1)+03_Assumptions!$B$19*MIN(MAX(-AB174/0.25,0),1)+03_Assumptions!$B$20*IFERROR(INDEX(03_Assumptions!$B$28:$B$33,MATCH(AG174,03_Assumptions!$A$28:$A$33,0)),0.5)+03_Assumptions!$B$21*MIN(V174/180,1)+03_Assumptions!$B$22*(COUNTIF(AI174:AQ174,"Y")/9)),0),"")</f>
      </c>
      <c r="AX174"/>
      <c r="AY174"/>
      <c r="AZ174"/>
      <c r="BA174" t="inlineStr">
        <is>
          <t xml:space="preserve">https://images.habimg.com/imgh/15492-4859/marbellapiso-marbella_5e9a2ec3-9811-4c34-8425-2aaff6c65b30.jpg</t>
        </is>
      </c>
      <c r="BB174"/>
      <c r="BC174">
        <v>1</v>
      </c>
      <c r="BD174"/>
      <c r="BE174">
        <v>0</v>
      </c>
      <c r="BF174"/>
      <c r="BG174"/>
      <c r="BH174"/>
      <c r="BI174"/>
      <c r="BJ174"/>
      <c r="BK174"/>
      <c r="BL174" t="inlineStr">
        <is>
          <t xml:space="preserve">Lägenhet i Río Real, Marbella. Otillräcklig information tillgänglig för att ge fullständiga fastighetsdetaljer.</t>
        </is>
      </c>
      <c r="BM174"/>
      <c r="BN174"/>
    </row>
    <row r="175">
      <c r="A175" t="inlineStr">
        <is>
          <t xml:space="preserve">HTC-22179000001476</t>
        </is>
      </c>
      <c r="B175" t="inlineStr">
        <is>
          <t xml:space="preserve">Habitaclia</t>
        </is>
      </c>
      <c r="C175" t="inlineStr">
        <is>
          <t xml:space="preserve">22179000001476</t>
        </is>
      </c>
      <c r="D175" t="inlineStr">
        <is>
          <t xml:space="preserve">https://www.habitaclia.com/comprar-piso-espectacular_apartamento_de_diseno_con_gran_terraza_y_vistas_abi_urbanizacion_n_andalucia_j_9_los_na-marbella-i22179000001476.htm</t>
        </is>
      </c>
      <c r="E175" t="inlineStr">
        <is>
          <t xml:space="preserve">2026-08-29</t>
        </is>
      </c>
      <c r="F175" t="inlineStr">
        <is>
          <t xml:space="preserve">2026-08-31</t>
        </is>
      </c>
      <c r="G175" t="inlineStr">
        <is>
          <t xml:space="preserve">New</t>
        </is>
      </c>
      <c r="H175" t="inlineStr">
        <is>
          <t xml:space="preserve">Piso en Urbanizacion n andalucia j 9. Espectacular apartamento de diseño con gran terraza y vistas abi</t>
        </is>
      </c>
      <c r="I175" t="inlineStr">
        <is>
          <t xml:space="preserve">Sale</t>
        </is>
      </c>
      <c r="J175" t="inlineStr">
        <is>
          <t xml:space="preserve">Apartment</t>
        </is>
      </c>
      <c r="K175" t="inlineStr">
        <is>
          <t xml:space="preserve">ES</t>
        </is>
      </c>
      <c r="L175"/>
      <c r="M175" t="inlineStr">
        <is>
          <t xml:space="preserve">Marbella</t>
        </is>
      </c>
      <c r="N175" t="inlineStr">
        <is>
          <t xml:space="preserve">Marbella</t>
        </is>
      </c>
      <c r="O175" t="inlineStr">
        <is>
          <t xml:space="preserve">Los Naranjos</t>
        </is>
      </c>
      <c r="P175"/>
      <c r="Q175"/>
      <c r="R175"/>
      <c r="S175">
        <v>850000</v>
      </c>
      <c r="T175"/>
      <c r="U175">
        <f>IFERROR((S175-T175)/T175,"")</f>
      </c>
      <c r="V175">
        <v>3</v>
      </c>
      <c r="W175" t="inlineStr">
        <is>
          <t xml:space="preserve">151.00</t>
        </is>
      </c>
      <c r="X175"/>
      <c r="Y175"/>
      <c r="Z175">
        <f>IFERROR(S175/W175,"")</f>
      </c>
      <c r="AA175">
        <f>IFERROR(INDEX(04_Area_Stats!$C$5:$C$7,MATCH(N175,04_Area_Stats!$A$5:$A$7,0)),"")</f>
      </c>
      <c r="AB175">
        <f>IFERROR((Z175-AA175)/AA175,"")</f>
      </c>
      <c r="AC175">
        <v>2</v>
      </c>
      <c r="AD175">
        <v>2</v>
      </c>
      <c r="AE175"/>
      <c r="AF175"/>
      <c r="AG175"/>
      <c r="AH175"/>
      <c r="AI175"/>
      <c r="AJ175"/>
      <c r="AK175"/>
      <c r="AL175"/>
      <c r="AM175"/>
      <c r="AN175"/>
      <c r="AO175"/>
      <c r="AP175"/>
      <c r="AQ175"/>
      <c r="AR175"/>
      <c r="AS175"/>
      <c r="AT175">
        <f>IFERROR(INDEX(04_Area_Stats!$E$5:$E$7,MATCH(N175,04_Area_Stats!$A$5:$A$7,0)),"")</f>
      </c>
      <c r="AU175">
        <f>IFERROR(ROUND(W175*AT175,0),"")</f>
      </c>
      <c r="AV175">
        <f>IFERROR(AU175*12/S175,"")</f>
      </c>
      <c r="AW175">
        <f>IFERROR(ROUND(100*(03_Assumptions!$B$18*MIN(AV175/03_Assumptions!$B$13,1)+03_Assumptions!$B$19*MIN(MAX(-AB175/0.25,0),1)+03_Assumptions!$B$20*IFERROR(INDEX(03_Assumptions!$B$28:$B$33,MATCH(AG175,03_Assumptions!$A$28:$A$33,0)),0.5)+03_Assumptions!$B$21*MIN(V175/180,1)+03_Assumptions!$B$22*(COUNTIF(AI175:AQ175,"Y")/9)),0),"")</f>
      </c>
      <c r="AX175"/>
      <c r="AY175"/>
      <c r="AZ175"/>
      <c r="BA175" t="inlineStr">
        <is>
          <t xml:space="preserve">https://images.habimg.com/imgh/22179-1476/espectacular-apartamento-de-diseno-con-gran-terraza-y-vistas-abi-marbella_b526fb62-75fd-4713-a6f7-046141286153.jpg</t>
        </is>
      </c>
      <c r="BB175"/>
      <c r="BC175">
        <v>1</v>
      </c>
      <c r="BD175"/>
      <c r="BE175">
        <v>0</v>
      </c>
      <c r="BF175"/>
      <c r="BG175"/>
      <c r="BH175"/>
      <c r="BI175"/>
      <c r="BJ175"/>
      <c r="BK175"/>
      <c r="BL175" t="inlineStr">
        <is>
          <t xml:space="preserve">Otillräcklig information tillgänglig: endast platsinformation (Marbella, Los Naranjos-området) och trunkerad portaltitel tillhandahålls, utan någon faktisk fastighetsbeskrivning.</t>
        </is>
      </c>
      <c r="BM175"/>
      <c r="BN175"/>
    </row>
    <row r="176">
      <c r="A176" t="inlineStr">
        <is>
          <t xml:space="preserve">HTC-24359000010992</t>
        </is>
      </c>
      <c r="B176" t="inlineStr">
        <is>
          <t xml:space="preserve">Habitaclia</t>
        </is>
      </c>
      <c r="C176" t="inlineStr">
        <is>
          <t xml:space="preserve">24359000010992</t>
        </is>
      </c>
      <c r="D176" t="inlineStr">
        <is>
          <t xml:space="preserve">https://www.habitaclia.com/comprar-piso-cabopino_artola-marbella-i24359000010992.htm</t>
        </is>
      </c>
      <c r="E176" t="inlineStr">
        <is>
          <t xml:space="preserve">2026-08-29</t>
        </is>
      </c>
      <c r="F176" t="inlineStr">
        <is>
          <t xml:space="preserve">2026-08-31</t>
        </is>
      </c>
      <c r="G176" t="inlineStr">
        <is>
          <t xml:space="preserve">New</t>
        </is>
      </c>
      <c r="H176" t="inlineStr">
        <is>
          <t xml:space="preserve">Piso en Cabopino - Artola</t>
        </is>
      </c>
      <c r="I176" t="inlineStr">
        <is>
          <t xml:space="preserve">Sale</t>
        </is>
      </c>
      <c r="J176" t="inlineStr">
        <is>
          <t xml:space="preserve">Apartment</t>
        </is>
      </c>
      <c r="K176" t="inlineStr">
        <is>
          <t xml:space="preserve">ES</t>
        </is>
      </c>
      <c r="L176"/>
      <c r="M176" t="inlineStr">
        <is>
          <t xml:space="preserve">Marbella</t>
        </is>
      </c>
      <c r="N176" t="inlineStr">
        <is>
          <t xml:space="preserve">Marbella</t>
        </is>
      </c>
      <c r="O176" t="inlineStr">
        <is>
          <t xml:space="preserve">Cabopino - Artola</t>
        </is>
      </c>
      <c r="P176"/>
      <c r="Q176"/>
      <c r="R176"/>
      <c r="S176">
        <v>320000</v>
      </c>
      <c r="T176"/>
      <c r="U176">
        <f>IFERROR((S176-T176)/T176,"")</f>
      </c>
      <c r="V176">
        <v>3</v>
      </c>
      <c r="W176" t="inlineStr">
        <is>
          <t xml:space="preserve">74.00</t>
        </is>
      </c>
      <c r="X176"/>
      <c r="Y176"/>
      <c r="Z176">
        <f>IFERROR(S176/W176,"")</f>
      </c>
      <c r="AA176">
        <f>IFERROR(INDEX(04_Area_Stats!$C$5:$C$7,MATCH(N176,04_Area_Stats!$A$5:$A$7,0)),"")</f>
      </c>
      <c r="AB176">
        <f>IFERROR((Z176-AA176)/AA176,"")</f>
      </c>
      <c r="AC176">
        <v>2</v>
      </c>
      <c r="AD176">
        <v>1</v>
      </c>
      <c r="AE176"/>
      <c r="AF176"/>
      <c r="AG176"/>
      <c r="AH176"/>
      <c r="AI176"/>
      <c r="AJ176"/>
      <c r="AK176"/>
      <c r="AL176"/>
      <c r="AM176"/>
      <c r="AN176"/>
      <c r="AO176"/>
      <c r="AP176"/>
      <c r="AQ176"/>
      <c r="AR176"/>
      <c r="AS176"/>
      <c r="AT176">
        <f>IFERROR(INDEX(04_Area_Stats!$E$5:$E$7,MATCH(N176,04_Area_Stats!$A$5:$A$7,0)),"")</f>
      </c>
      <c r="AU176">
        <f>IFERROR(ROUND(W176*AT176,0),"")</f>
      </c>
      <c r="AV176">
        <f>IFERROR(AU176*12/S176,"")</f>
      </c>
      <c r="AW176">
        <f>IFERROR(ROUND(100*(03_Assumptions!$B$18*MIN(AV176/03_Assumptions!$B$13,1)+03_Assumptions!$B$19*MIN(MAX(-AB176/0.25,0),1)+03_Assumptions!$B$20*IFERROR(INDEX(03_Assumptions!$B$28:$B$33,MATCH(AG176,03_Assumptions!$A$28:$A$33,0)),0.5)+03_Assumptions!$B$21*MIN(V176/180,1)+03_Assumptions!$B$22*(COUNTIF(AI176:AQ176,"Y")/9)),0),"")</f>
      </c>
      <c r="AX176"/>
      <c r="AY176"/>
      <c r="AZ176"/>
      <c r="BA176" t="inlineStr">
        <is>
          <t xml:space="preserve">https://images.habimg.com/imgh/24359-10992/cabopino-artola-piso-marbella_cbfaf926-68c6-474d-98ba-df232d7f23a1.jpg</t>
        </is>
      </c>
      <c r="BB176"/>
      <c r="BC176">
        <v>1</v>
      </c>
      <c r="BD176"/>
      <c r="BE176">
        <v>0</v>
      </c>
      <c r="BF176"/>
      <c r="BG176"/>
      <c r="BH176"/>
      <c r="BI176"/>
      <c r="BJ176"/>
      <c r="BK176"/>
      <c r="BL176" t="inlineStr">
        <is>
          <t xml:space="preserve">En lägenhet i Cabopino-Artola-området i Marbella är till försäljning. Mycket lite information finns tillgänglig från beskrivningen.</t>
        </is>
      </c>
      <c r="BM176"/>
      <c r="BN176"/>
    </row>
    <row r="177">
      <c r="A177" t="inlineStr">
        <is>
          <t xml:space="preserve">HTC-37990000002588</t>
        </is>
      </c>
      <c r="B177" t="inlineStr">
        <is>
          <t xml:space="preserve">Habitaclia</t>
        </is>
      </c>
      <c r="C177" t="inlineStr">
        <is>
          <t xml:space="preserve">37990000002588</t>
        </is>
      </c>
      <c r="D177" t="inlineStr">
        <is>
          <t xml:space="preserve">https://www.habitaclia.com/comprar-apartamento-mistral_sp_1_san_pedro_de_alcantara_pueblo-marbella-i37990000002588.htm</t>
        </is>
      </c>
      <c r="E177" t="inlineStr">
        <is>
          <t xml:space="preserve">2026-08-29</t>
        </is>
      </c>
      <c r="F177" t="inlineStr">
        <is>
          <t xml:space="preserve">2026-08-31</t>
        </is>
      </c>
      <c r="G177" t="inlineStr">
        <is>
          <t xml:space="preserve">New</t>
        </is>
      </c>
      <c r="H177" t="inlineStr">
        <is>
          <t xml:space="preserve">Apartamento en Mistral (sp) 1</t>
        </is>
      </c>
      <c r="I177" t="inlineStr">
        <is>
          <t xml:space="preserve">Sale</t>
        </is>
      </c>
      <c r="J177" t="inlineStr">
        <is>
          <t xml:space="preserve">Apartment</t>
        </is>
      </c>
      <c r="K177" t="inlineStr">
        <is>
          <t xml:space="preserve">ES</t>
        </is>
      </c>
      <c r="L177"/>
      <c r="M177" t="inlineStr">
        <is>
          <t xml:space="preserve">Marbella</t>
        </is>
      </c>
      <c r="N177" t="inlineStr">
        <is>
          <t xml:space="preserve">Marbella</t>
        </is>
      </c>
      <c r="O177" t="inlineStr">
        <is>
          <t xml:space="preserve">San Pedro de Alcántara Pueblo</t>
        </is>
      </c>
      <c r="P177"/>
      <c r="Q177"/>
      <c r="R177"/>
      <c r="S177">
        <v>408000</v>
      </c>
      <c r="T177"/>
      <c r="U177">
        <f>IFERROR((S177-T177)/T177,"")</f>
      </c>
      <c r="V177">
        <v>3</v>
      </c>
      <c r="W177" t="inlineStr">
        <is>
          <t xml:space="preserve">97.00</t>
        </is>
      </c>
      <c r="X177"/>
      <c r="Y177"/>
      <c r="Z177">
        <f>IFERROR(S177/W177,"")</f>
      </c>
      <c r="AA177">
        <f>IFERROR(INDEX(04_Area_Stats!$C$5:$C$7,MATCH(N177,04_Area_Stats!$A$5:$A$7,0)),"")</f>
      </c>
      <c r="AB177">
        <f>IFERROR((Z177-AA177)/AA177,"")</f>
      </c>
      <c r="AC177">
        <v>2</v>
      </c>
      <c r="AD177">
        <v>2</v>
      </c>
      <c r="AE177"/>
      <c r="AF177"/>
      <c r="AG177"/>
      <c r="AH177"/>
      <c r="AI177"/>
      <c r="AJ177"/>
      <c r="AK177"/>
      <c r="AL177"/>
      <c r="AM177"/>
      <c r="AN177"/>
      <c r="AO177"/>
      <c r="AP177"/>
      <c r="AQ177"/>
      <c r="AR177"/>
      <c r="AS177"/>
      <c r="AT177">
        <f>IFERROR(INDEX(04_Area_Stats!$E$5:$E$7,MATCH(N177,04_Area_Stats!$A$5:$A$7,0)),"")</f>
      </c>
      <c r="AU177">
        <f>IFERROR(ROUND(W177*AT177,0),"")</f>
      </c>
      <c r="AV177">
        <f>IFERROR(AU177*12/S177,"")</f>
      </c>
      <c r="AW177">
        <f>IFERROR(ROUND(100*(03_Assumptions!$B$18*MIN(AV177/03_Assumptions!$B$13,1)+03_Assumptions!$B$19*MIN(MAX(-AB177/0.25,0),1)+03_Assumptions!$B$20*IFERROR(INDEX(03_Assumptions!$B$28:$B$33,MATCH(AG177,03_Assumptions!$A$28:$A$33,0)),0.5)+03_Assumptions!$B$21*MIN(V177/180,1)+03_Assumptions!$B$22*(COUNTIF(AI177:AQ177,"Y")/9)),0),"")</f>
      </c>
      <c r="AX177"/>
      <c r="AY177"/>
      <c r="AZ177"/>
      <c r="BA177" t="inlineStr">
        <is>
          <t xml:space="preserve">https://images.habimg.com/imgh/37990-2588/mistral-sp-1-apartamento-marbella_a24b6147-090a-43d6-8673-ee983b6a9412.jpg</t>
        </is>
      </c>
      <c r="BB177"/>
      <c r="BC177">
        <v>1</v>
      </c>
      <c r="BD177"/>
      <c r="BE177">
        <v>0</v>
      </c>
      <c r="BF177"/>
      <c r="BG177"/>
      <c r="BH177"/>
      <c r="BI177"/>
      <c r="BJ177"/>
      <c r="BK177"/>
      <c r="BL177" t="inlineStr">
        <is>
          <t xml:space="preserve">Mycket lite information är tillgänglig i denna annons; endast en platshänvisning (Marbella - San Pedro de Alcántara Pueblo) tillhandahålls.</t>
        </is>
      </c>
      <c r="BM177"/>
      <c r="BN177"/>
    </row>
    <row r="178">
      <c r="A178" t="inlineStr">
        <is>
          <t xml:space="preserve">HTC-37443000000420</t>
        </is>
      </c>
      <c r="B178" t="inlineStr">
        <is>
          <t xml:space="preserve">Habitaclia</t>
        </is>
      </c>
      <c r="C178" t="inlineStr">
        <is>
          <t xml:space="preserve">37443000000420</t>
        </is>
      </c>
      <c r="D178" t="inlineStr">
        <is>
          <t xml:space="preserve">https://www.habitaclia.com/comprar-piso-exclusivo_apartamento_de_2_dormitorios_en_el_corazon_de_puerto_b_urbanizacion_medina_garden_7_puerto-marbella-i37443000000420.htm</t>
        </is>
      </c>
      <c r="E178" t="inlineStr">
        <is>
          <t xml:space="preserve">2026-08-29</t>
        </is>
      </c>
      <c r="F178" t="inlineStr">
        <is>
          <t xml:space="preserve">2026-08-31</t>
        </is>
      </c>
      <c r="G178" t="inlineStr">
        <is>
          <t xml:space="preserve">New</t>
        </is>
      </c>
      <c r="H178" t="inlineStr">
        <is>
          <t xml:space="preserve">Piso en Urbanizacion medina garden 7. Exclusivo apartamento de 2 dormitorios en el corazón de puerto b</t>
        </is>
      </c>
      <c r="I178" t="inlineStr">
        <is>
          <t xml:space="preserve">Sale</t>
        </is>
      </c>
      <c r="J178" t="inlineStr">
        <is>
          <t xml:space="preserve">Apartment</t>
        </is>
      </c>
      <c r="K178" t="inlineStr">
        <is>
          <t xml:space="preserve">ES</t>
        </is>
      </c>
      <c r="L178"/>
      <c r="M178" t="inlineStr">
        <is>
          <t xml:space="preserve">Marbella</t>
        </is>
      </c>
      <c r="N178" t="inlineStr">
        <is>
          <t xml:space="preserve">Marbella</t>
        </is>
      </c>
      <c r="O178" t="inlineStr">
        <is>
          <t xml:space="preserve">Puerto Banús</t>
        </is>
      </c>
      <c r="P178"/>
      <c r="Q178"/>
      <c r="R178"/>
      <c r="S178">
        <v>675000</v>
      </c>
      <c r="T178"/>
      <c r="U178">
        <f>IFERROR((S178-T178)/T178,"")</f>
      </c>
      <c r="V178">
        <v>3</v>
      </c>
      <c r="W178" t="inlineStr">
        <is>
          <t xml:space="preserve">120.00</t>
        </is>
      </c>
      <c r="X178"/>
      <c r="Y178"/>
      <c r="Z178">
        <f>IFERROR(S178/W178,"")</f>
      </c>
      <c r="AA178">
        <f>IFERROR(INDEX(04_Area_Stats!$C$5:$C$7,MATCH(N178,04_Area_Stats!$A$5:$A$7,0)),"")</f>
      </c>
      <c r="AB178">
        <f>IFERROR((Z178-AA178)/AA178,"")</f>
      </c>
      <c r="AC178">
        <v>2</v>
      </c>
      <c r="AD178">
        <v>2</v>
      </c>
      <c r="AE178"/>
      <c r="AF178"/>
      <c r="AG178"/>
      <c r="AH178"/>
      <c r="AI178"/>
      <c r="AJ178"/>
      <c r="AK178"/>
      <c r="AL178"/>
      <c r="AM178"/>
      <c r="AN178"/>
      <c r="AO178"/>
      <c r="AP178"/>
      <c r="AQ178"/>
      <c r="AR178"/>
      <c r="AS178"/>
      <c r="AT178">
        <f>IFERROR(INDEX(04_Area_Stats!$E$5:$E$7,MATCH(N178,04_Area_Stats!$A$5:$A$7,0)),"")</f>
      </c>
      <c r="AU178">
        <f>IFERROR(ROUND(W178*AT178,0),"")</f>
      </c>
      <c r="AV178">
        <f>IFERROR(AU178*12/S178,"")</f>
      </c>
      <c r="AW178">
        <f>IFERROR(ROUND(100*(03_Assumptions!$B$18*MIN(AV178/03_Assumptions!$B$13,1)+03_Assumptions!$B$19*MIN(MAX(-AB178/0.25,0),1)+03_Assumptions!$B$20*IFERROR(INDEX(03_Assumptions!$B$28:$B$33,MATCH(AG178,03_Assumptions!$A$28:$A$33,0)),0.5)+03_Assumptions!$B$21*MIN(V178/180,1)+03_Assumptions!$B$22*(COUNTIF(AI178:AQ178,"Y")/9)),0),"")</f>
      </c>
      <c r="AX178"/>
      <c r="AY178"/>
      <c r="AZ178"/>
      <c r="BA178" t="inlineStr">
        <is>
          <t xml:space="preserve">https://images.habimg.com/imgh/37443-420/exclusivo-apartamento-de-2-dormitorios-en-el-corazon-de-puerto-b-marbella_2590e0ce-105e-4db5-9277-b02827dfec85.jpg</t>
        </is>
      </c>
      <c r="BB178"/>
      <c r="BC178">
        <v>1</v>
      </c>
      <c r="BD178"/>
      <c r="BE178">
        <v>0</v>
      </c>
      <c r="BF178"/>
      <c r="BG178"/>
      <c r="BH178"/>
      <c r="BI178"/>
      <c r="BJ178"/>
      <c r="BK178"/>
      <c r="BL178" t="inlineStr">
        <is>
          <t xml:space="preserve">Otillräcklig information. Annonsen innehåller endast en platsbeskrivning (Marbella - Puerto Banús) utan fastighetets detaljer.</t>
        </is>
      </c>
      <c r="BM178"/>
      <c r="BN178"/>
    </row>
    <row r="179">
      <c r="A179" t="inlineStr">
        <is>
          <t xml:space="preserve">HTC-37172000000641</t>
        </is>
      </c>
      <c r="B179" t="inlineStr">
        <is>
          <t xml:space="preserve">Habitaclia</t>
        </is>
      </c>
      <c r="C179" t="inlineStr">
        <is>
          <t xml:space="preserve">37172000000641</t>
        </is>
      </c>
      <c r="D179" t="inlineStr">
        <is>
          <t xml:space="preserve">https://www.habitaclia.com/comprar-apartamento-precioso_piso_de_2_dormitorios_en_lorcrimar_ii_nueva_andalucia_rio_danubio_marbella_spain_rodeo_alto-marbella-i37172000000641.htm</t>
        </is>
      </c>
      <c r="E179" t="inlineStr">
        <is>
          <t xml:space="preserve">2026-08-29</t>
        </is>
      </c>
      <c r="F179" t="inlineStr">
        <is>
          <t xml:space="preserve">2026-08-31</t>
        </is>
      </c>
      <c r="G179" t="inlineStr">
        <is>
          <t xml:space="preserve">New</t>
        </is>
      </c>
      <c r="H179" t="inlineStr">
        <is>
          <t xml:space="preserve">Apartamento en Calle rio danubio, marbella, spain. Precioso piso de 2 dormitorios en lorcrimar ii nueva andalucía,</t>
        </is>
      </c>
      <c r="I179" t="inlineStr">
        <is>
          <t xml:space="preserve">Sale</t>
        </is>
      </c>
      <c r="J179" t="inlineStr">
        <is>
          <t xml:space="preserve">Apartment</t>
        </is>
      </c>
      <c r="K179" t="inlineStr">
        <is>
          <t xml:space="preserve">ES</t>
        </is>
      </c>
      <c r="L179"/>
      <c r="M179" t="inlineStr">
        <is>
          <t xml:space="preserve">Marbella</t>
        </is>
      </c>
      <c r="N179" t="inlineStr">
        <is>
          <t xml:space="preserve">Marbella</t>
        </is>
      </c>
      <c r="O179" t="inlineStr">
        <is>
          <t xml:space="preserve">Rodeo Alto - Guadaiza - La Campana</t>
        </is>
      </c>
      <c r="P179"/>
      <c r="Q179"/>
      <c r="R179"/>
      <c r="S179">
        <v>375000</v>
      </c>
      <c r="T179"/>
      <c r="U179">
        <f>IFERROR((S179-T179)/T179,"")</f>
      </c>
      <c r="V179">
        <v>3</v>
      </c>
      <c r="W179" t="inlineStr">
        <is>
          <t xml:space="preserve">98.00</t>
        </is>
      </c>
      <c r="X179"/>
      <c r="Y179"/>
      <c r="Z179">
        <f>IFERROR(S179/W179,"")</f>
      </c>
      <c r="AA179">
        <f>IFERROR(INDEX(04_Area_Stats!$C$5:$C$7,MATCH(N179,04_Area_Stats!$A$5:$A$7,0)),"")</f>
      </c>
      <c r="AB179">
        <f>IFERROR((Z179-AA179)/AA179,"")</f>
      </c>
      <c r="AC179">
        <v>2</v>
      </c>
      <c r="AD179">
        <v>2</v>
      </c>
      <c r="AE179"/>
      <c r="AF179"/>
      <c r="AG179"/>
      <c r="AH179"/>
      <c r="AI179"/>
      <c r="AJ179"/>
      <c r="AK179"/>
      <c r="AL179"/>
      <c r="AM179"/>
      <c r="AN179"/>
      <c r="AO179"/>
      <c r="AP179"/>
      <c r="AQ179"/>
      <c r="AR179"/>
      <c r="AS179"/>
      <c r="AT179">
        <f>IFERROR(INDEX(04_Area_Stats!$E$5:$E$7,MATCH(N179,04_Area_Stats!$A$5:$A$7,0)),"")</f>
      </c>
      <c r="AU179">
        <f>IFERROR(ROUND(W179*AT179,0),"")</f>
      </c>
      <c r="AV179">
        <f>IFERROR(AU179*12/S179,"")</f>
      </c>
      <c r="AW179">
        <f>IFERROR(ROUND(100*(03_Assumptions!$B$18*MIN(AV179/03_Assumptions!$B$13,1)+03_Assumptions!$B$19*MIN(MAX(-AB179/0.25,0),1)+03_Assumptions!$B$20*IFERROR(INDEX(03_Assumptions!$B$28:$B$33,MATCH(AG179,03_Assumptions!$A$28:$A$33,0)),0.5)+03_Assumptions!$B$21*MIN(V179/180,1)+03_Assumptions!$B$22*(COUNTIF(AI179:AQ179,"Y")/9)),0),"")</f>
      </c>
      <c r="AX179"/>
      <c r="AY179"/>
      <c r="AZ179"/>
      <c r="BA179" t="inlineStr">
        <is>
          <t xml:space="preserve">https://images.habimg.com/imgh/37172-641/precioso-piso-de-2-dormitorios-en-lorcrimar-ii-nueva-andalucia-marbella_593748a0-4c49-4a83-b391-ed1d56b1930a.jpg</t>
        </is>
      </c>
      <c r="BB179"/>
      <c r="BC179">
        <v>1</v>
      </c>
      <c r="BD179"/>
      <c r="BE179">
        <v>0</v>
      </c>
      <c r="BF179"/>
      <c r="BG179"/>
      <c r="BH179"/>
      <c r="BI179"/>
      <c r="BJ179"/>
      <c r="BK179"/>
      <c r="BL179" t="inlineStr">
        <is>
          <t xml:space="preserve">En tvårumslägenheter i Nueva Andalucía i Marbella (Lorcrimar II-byggnaden, Calle Río Danubio). Listningen innehåller minimal information om fastigheten.</t>
        </is>
      </c>
      <c r="BM179"/>
      <c r="BN179"/>
    </row>
    <row r="180">
      <c r="A180" t="inlineStr">
        <is>
          <t xml:space="preserve">HTC-32407000001210</t>
        </is>
      </c>
      <c r="B180" t="inlineStr">
        <is>
          <t xml:space="preserve">Habitaclia</t>
        </is>
      </c>
      <c r="C180" t="inlineStr">
        <is>
          <t xml:space="preserve">32407000001210</t>
        </is>
      </c>
      <c r="D180" t="inlineStr">
        <is>
          <t xml:space="preserve">https://www.habitaclia.com/comprar-apartamento-con_excelente_ubicacion_cerca_de_servicios_aloha-marbella-i32407000001210.htm</t>
        </is>
      </c>
      <c r="E180" t="inlineStr">
        <is>
          <t xml:space="preserve">2026-08-29</t>
        </is>
      </c>
      <c r="F180" t="inlineStr">
        <is>
          <t xml:space="preserve">2026-08-31</t>
        </is>
      </c>
      <c r="G180" t="inlineStr">
        <is>
          <t xml:space="preserve">New</t>
        </is>
      </c>
      <c r="H180" t="inlineStr">
        <is>
          <t xml:space="preserve">Apartamento en Aloha. Apartamento con excelente ubicación cerca de servicios</t>
        </is>
      </c>
      <c r="I180" t="inlineStr">
        <is>
          <t xml:space="preserve">Sale</t>
        </is>
      </c>
      <c r="J180" t="inlineStr">
        <is>
          <t xml:space="preserve">Apartment</t>
        </is>
      </c>
      <c r="K180" t="inlineStr">
        <is>
          <t xml:space="preserve">ES</t>
        </is>
      </c>
      <c r="L180"/>
      <c r="M180" t="inlineStr">
        <is>
          <t xml:space="preserve">Marbella</t>
        </is>
      </c>
      <c r="N180" t="inlineStr">
        <is>
          <t xml:space="preserve">Marbella</t>
        </is>
      </c>
      <c r="O180" t="inlineStr">
        <is>
          <t xml:space="preserve">Aloha</t>
        </is>
      </c>
      <c r="P180"/>
      <c r="Q180"/>
      <c r="R180"/>
      <c r="S180">
        <v>450000</v>
      </c>
      <c r="T180"/>
      <c r="U180">
        <f>IFERROR((S180-T180)/T180,"")</f>
      </c>
      <c r="V180">
        <v>3</v>
      </c>
      <c r="W180" t="inlineStr">
        <is>
          <t xml:space="preserve">72.00</t>
        </is>
      </c>
      <c r="X180"/>
      <c r="Y180"/>
      <c r="Z180">
        <f>IFERROR(S180/W180,"")</f>
      </c>
      <c r="AA180">
        <f>IFERROR(INDEX(04_Area_Stats!$C$5:$C$7,MATCH(N180,04_Area_Stats!$A$5:$A$7,0)),"")</f>
      </c>
      <c r="AB180">
        <f>IFERROR((Z180-AA180)/AA180,"")</f>
      </c>
      <c r="AC180">
        <v>2</v>
      </c>
      <c r="AD180">
        <v>2</v>
      </c>
      <c r="AE180"/>
      <c r="AF180"/>
      <c r="AG180"/>
      <c r="AH180"/>
      <c r="AI180"/>
      <c r="AJ180"/>
      <c r="AK180"/>
      <c r="AL180"/>
      <c r="AM180"/>
      <c r="AN180"/>
      <c r="AO180"/>
      <c r="AP180"/>
      <c r="AQ180"/>
      <c r="AR180"/>
      <c r="AS180"/>
      <c r="AT180">
        <f>IFERROR(INDEX(04_Area_Stats!$E$5:$E$7,MATCH(N180,04_Area_Stats!$A$5:$A$7,0)),"")</f>
      </c>
      <c r="AU180">
        <f>IFERROR(ROUND(W180*AT180,0),"")</f>
      </c>
      <c r="AV180">
        <f>IFERROR(AU180*12/S180,"")</f>
      </c>
      <c r="AW180">
        <f>IFERROR(ROUND(100*(03_Assumptions!$B$18*MIN(AV180/03_Assumptions!$B$13,1)+03_Assumptions!$B$19*MIN(MAX(-AB180/0.25,0),1)+03_Assumptions!$B$20*IFERROR(INDEX(03_Assumptions!$B$28:$B$33,MATCH(AG180,03_Assumptions!$A$28:$A$33,0)),0.5)+03_Assumptions!$B$21*MIN(V180/180,1)+03_Assumptions!$B$22*(COUNTIF(AI180:AQ180,"Y")/9)),0),"")</f>
      </c>
      <c r="AX180"/>
      <c r="AY180"/>
      <c r="AZ180"/>
      <c r="BA180" t="inlineStr">
        <is>
          <t xml:space="preserve">https://images.habimg.com/imgh/32407-1210/apartamento-con-excelente-ubicacion-cerca-de-servicios-marbella_1b7bbf46-a279-4ab2-9c2f-1e6483659df8.jpg</t>
        </is>
      </c>
      <c r="BB180"/>
      <c r="BC180">
        <v>1</v>
      </c>
      <c r="BD180"/>
      <c r="BE180">
        <v>0</v>
      </c>
      <c r="BF180"/>
      <c r="BG180"/>
      <c r="BH180"/>
      <c r="BI180"/>
      <c r="BJ180"/>
      <c r="BK180"/>
      <c r="BL180" t="inlineStr">
        <is>
          <t xml:space="preserve">Otillräcklig information tillgänglig; endast platsbeskrivning tillhandahållen.</t>
        </is>
      </c>
      <c r="BM180"/>
      <c r="BN180"/>
    </row>
    <row r="181">
      <c r="A181" t="inlineStr">
        <is>
          <t xml:space="preserve">HTC-51261000001615</t>
        </is>
      </c>
      <c r="B181" t="inlineStr">
        <is>
          <t xml:space="preserve">Habitaclia</t>
        </is>
      </c>
      <c r="C181" t="inlineStr">
        <is>
          <t xml:space="preserve">51261000001615</t>
        </is>
      </c>
      <c r="D181" t="inlineStr">
        <is>
          <t xml:space="preserve">https://www.habitaclia.com/comprar-piso-la_carolina_guadalpin-marbella-i51261000001615.htm</t>
        </is>
      </c>
      <c r="E181" t="inlineStr">
        <is>
          <t xml:space="preserve">2026-08-29</t>
        </is>
      </c>
      <c r="F181" t="inlineStr">
        <is>
          <t xml:space="preserve">2026-08-31</t>
        </is>
      </c>
      <c r="G181" t="inlineStr">
        <is>
          <t xml:space="preserve">New</t>
        </is>
      </c>
      <c r="H181" t="inlineStr">
        <is>
          <t xml:space="preserve">Piso en La Carolina - Guadalpín</t>
        </is>
      </c>
      <c r="I181" t="inlineStr">
        <is>
          <t xml:space="preserve">Sale</t>
        </is>
      </c>
      <c r="J181" t="inlineStr">
        <is>
          <t xml:space="preserve">Apartment</t>
        </is>
      </c>
      <c r="K181" t="inlineStr">
        <is>
          <t xml:space="preserve">ES</t>
        </is>
      </c>
      <c r="L181"/>
      <c r="M181" t="inlineStr">
        <is>
          <t xml:space="preserve">Marbella</t>
        </is>
      </c>
      <c r="N181" t="inlineStr">
        <is>
          <t xml:space="preserve">Marbella</t>
        </is>
      </c>
      <c r="O181" t="inlineStr">
        <is>
          <t xml:space="preserve">La Carolina - Guadalpín</t>
        </is>
      </c>
      <c r="P181"/>
      <c r="Q181"/>
      <c r="R181"/>
      <c r="S181">
        <v>925000</v>
      </c>
      <c r="T181"/>
      <c r="U181">
        <f>IFERROR((S181-T181)/T181,"")</f>
      </c>
      <c r="V181">
        <v>3</v>
      </c>
      <c r="W181" t="inlineStr">
        <is>
          <t xml:space="preserve">177.00</t>
        </is>
      </c>
      <c r="X181"/>
      <c r="Y181"/>
      <c r="Z181">
        <f>IFERROR(S181/W181,"")</f>
      </c>
      <c r="AA181">
        <f>IFERROR(INDEX(04_Area_Stats!$C$5:$C$7,MATCH(N181,04_Area_Stats!$A$5:$A$7,0)),"")</f>
      </c>
      <c r="AB181">
        <f>IFERROR((Z181-AA181)/AA181,"")</f>
      </c>
      <c r="AC181">
        <v>3</v>
      </c>
      <c r="AD181">
        <v>3</v>
      </c>
      <c r="AE181"/>
      <c r="AF181"/>
      <c r="AG181"/>
      <c r="AH181"/>
      <c r="AI181"/>
      <c r="AJ181"/>
      <c r="AK181"/>
      <c r="AL181"/>
      <c r="AM181"/>
      <c r="AN181"/>
      <c r="AO181"/>
      <c r="AP181"/>
      <c r="AQ181"/>
      <c r="AR181"/>
      <c r="AS181"/>
      <c r="AT181">
        <f>IFERROR(INDEX(04_Area_Stats!$E$5:$E$7,MATCH(N181,04_Area_Stats!$A$5:$A$7,0)),"")</f>
      </c>
      <c r="AU181">
        <f>IFERROR(ROUND(W181*AT181,0),"")</f>
      </c>
      <c r="AV181">
        <f>IFERROR(AU181*12/S181,"")</f>
      </c>
      <c r="AW181">
        <f>IFERROR(ROUND(100*(03_Assumptions!$B$18*MIN(AV181/03_Assumptions!$B$13,1)+03_Assumptions!$B$19*MIN(MAX(-AB181/0.25,0),1)+03_Assumptions!$B$20*IFERROR(INDEX(03_Assumptions!$B$28:$B$33,MATCH(AG181,03_Assumptions!$A$28:$A$33,0)),0.5)+03_Assumptions!$B$21*MIN(V181/180,1)+03_Assumptions!$B$22*(COUNTIF(AI181:AQ181,"Y")/9)),0),"")</f>
      </c>
      <c r="AX181"/>
      <c r="AY181"/>
      <c r="AZ181"/>
      <c r="BA181" t="inlineStr">
        <is>
          <t xml:space="preserve">https://images.habimg.com/imgh/51261-1615/la-carolina-guadalpin-piso-marbella_3fa13ee8-e359-4132-85d2-7412bab52eae.jpg</t>
        </is>
      </c>
      <c r="BB181"/>
      <c r="BC181">
        <v>1</v>
      </c>
      <c r="BD181"/>
      <c r="BE181">
        <v>0</v>
      </c>
      <c r="BF181"/>
      <c r="BG181"/>
      <c r="BH181"/>
      <c r="BI181"/>
      <c r="BJ181"/>
      <c r="BK181"/>
      <c r="BL181" t="inlineStr">
        <is>
          <t xml:space="preserve">Lägenhet i Marbella, området La Carolina-Guadalpín. Nästan inga fastighetsuppgifter är tillgängliga — endast platsbeskrivningen är angiven.</t>
        </is>
      </c>
      <c r="BM181"/>
      <c r="BN181"/>
    </row>
    <row r="182">
      <c r="A182" t="inlineStr">
        <is>
          <t xml:space="preserve">HTC-59580000000003</t>
        </is>
      </c>
      <c r="B182" t="inlineStr">
        <is>
          <t xml:space="preserve">Habitaclia</t>
        </is>
      </c>
      <c r="C182" t="inlineStr">
        <is>
          <t xml:space="preserve">59580000000003</t>
        </is>
      </c>
      <c r="D182" t="inlineStr">
        <is>
          <t xml:space="preserve">https://www.habitaclia.com/comprar-piso-exclusiva_vivienda_en_residencial_vista_hermosa_urbanizacion_ba_alameda_brisas_bah_marb_6_bahia_de_m-marbella-i59580000000003.htm</t>
        </is>
      </c>
      <c r="E182" t="inlineStr">
        <is>
          <t xml:space="preserve">2026-08-29</t>
        </is>
      </c>
      <c r="F182" t="inlineStr">
        <is>
          <t xml:space="preserve">2026-08-31</t>
        </is>
      </c>
      <c r="G182" t="inlineStr">
        <is>
          <t xml:space="preserve">New</t>
        </is>
      </c>
      <c r="H182" t="inlineStr">
        <is>
          <t xml:space="preserve">Piso en Calle alameda brisas (bah marb) 6. Exclusiva vivienda en residencial vista hermosa urbanización ba</t>
        </is>
      </c>
      <c r="I182" t="inlineStr">
        <is>
          <t xml:space="preserve">Sale</t>
        </is>
      </c>
      <c r="J182" t="inlineStr">
        <is>
          <t xml:space="preserve">Apartment</t>
        </is>
      </c>
      <c r="K182" t="inlineStr">
        <is>
          <t xml:space="preserve">ES</t>
        </is>
      </c>
      <c r="L182"/>
      <c r="M182" t="inlineStr">
        <is>
          <t xml:space="preserve">Marbella</t>
        </is>
      </c>
      <c r="N182" t="inlineStr">
        <is>
          <t xml:space="preserve">Marbella</t>
        </is>
      </c>
      <c r="O182" t="inlineStr">
        <is>
          <t xml:space="preserve">Bahía de Marbella</t>
        </is>
      </c>
      <c r="P182"/>
      <c r="Q182"/>
      <c r="R182"/>
      <c r="S182">
        <v>940000</v>
      </c>
      <c r="T182"/>
      <c r="U182">
        <f>IFERROR((S182-T182)/T182,"")</f>
      </c>
      <c r="V182">
        <v>3</v>
      </c>
      <c r="W182" t="inlineStr">
        <is>
          <t xml:space="preserve">168.00</t>
        </is>
      </c>
      <c r="X182"/>
      <c r="Y182"/>
      <c r="Z182">
        <f>IFERROR(S182/W182,"")</f>
      </c>
      <c r="AA182">
        <f>IFERROR(INDEX(04_Area_Stats!$C$5:$C$7,MATCH(N182,04_Area_Stats!$A$5:$A$7,0)),"")</f>
      </c>
      <c r="AB182">
        <f>IFERROR((Z182-AA182)/AA182,"")</f>
      </c>
      <c r="AC182">
        <v>3</v>
      </c>
      <c r="AD182">
        <v>2</v>
      </c>
      <c r="AE182"/>
      <c r="AF182"/>
      <c r="AG182"/>
      <c r="AH182"/>
      <c r="AI182"/>
      <c r="AJ182"/>
      <c r="AK182"/>
      <c r="AL182"/>
      <c r="AM182"/>
      <c r="AN182"/>
      <c r="AO182"/>
      <c r="AP182"/>
      <c r="AQ182"/>
      <c r="AR182"/>
      <c r="AS182"/>
      <c r="AT182">
        <f>IFERROR(INDEX(04_Area_Stats!$E$5:$E$7,MATCH(N182,04_Area_Stats!$A$5:$A$7,0)),"")</f>
      </c>
      <c r="AU182">
        <f>IFERROR(ROUND(W182*AT182,0),"")</f>
      </c>
      <c r="AV182">
        <f>IFERROR(AU182*12/S182,"")</f>
      </c>
      <c r="AW182">
        <f>IFERROR(ROUND(100*(03_Assumptions!$B$18*MIN(AV182/03_Assumptions!$B$13,1)+03_Assumptions!$B$19*MIN(MAX(-AB182/0.25,0),1)+03_Assumptions!$B$20*IFERROR(INDEX(03_Assumptions!$B$28:$B$33,MATCH(AG182,03_Assumptions!$A$28:$A$33,0)),0.5)+03_Assumptions!$B$21*MIN(V182/180,1)+03_Assumptions!$B$22*(COUNTIF(AI182:AQ182,"Y")/9)),0),"")</f>
      </c>
      <c r="AX182"/>
      <c r="AY182"/>
      <c r="AZ182"/>
      <c r="BA182" t="inlineStr">
        <is>
          <t xml:space="preserve">https://images.habimg.com/imgh/59580-3/exclusiva-vivienda-en-residencial-vista-hermosa-urbanizacion-ba-marbella_2f74e964-5eec-4220-b905-885a27a3a899.jpg</t>
        </is>
      </c>
      <c r="BB182"/>
      <c r="BC182">
        <v>1</v>
      </c>
      <c r="BD182"/>
      <c r="BE182">
        <v>0</v>
      </c>
      <c r="BF182"/>
      <c r="BG182"/>
      <c r="BH182"/>
      <c r="BI182"/>
      <c r="BJ182"/>
      <c r="BK182"/>
      <c r="BL182" t="inlineStr">
        <is>
          <t xml:space="preserve">Lägenhet till salu i Marbella, Bahía de Marbella-området. Otillräcklig information tillgänglig för att bedöma fastighetens detaljer.</t>
        </is>
      </c>
      <c r="BM182"/>
      <c r="BN182"/>
    </row>
    <row r="183">
      <c r="A183" t="inlineStr">
        <is>
          <t xml:space="preserve">HTC-45298000000834</t>
        </is>
      </c>
      <c r="B183" t="inlineStr">
        <is>
          <t xml:space="preserve">Habitaclia</t>
        </is>
      </c>
      <c r="C183" t="inlineStr">
        <is>
          <t xml:space="preserve">45298000000834</t>
        </is>
      </c>
      <c r="D183" t="inlineStr">
        <is>
          <t xml:space="preserve">https://www.habitaclia.com/comprar-apartamento-lujoso_con_jardin_y_total_privacidad_en_rio_real_rio_real-marbella-i45298000000834.htm</t>
        </is>
      </c>
      <c r="E183" t="inlineStr">
        <is>
          <t xml:space="preserve">2026-08-29</t>
        </is>
      </c>
      <c r="F183" t="inlineStr">
        <is>
          <t xml:space="preserve">2026-08-31</t>
        </is>
      </c>
      <c r="G183" t="inlineStr">
        <is>
          <t xml:space="preserve">New</t>
        </is>
      </c>
      <c r="H183" t="inlineStr">
        <is>
          <t xml:space="preserve">Apartamento Calle incosol. Lujoso apartamento con jardin y total privacidad en rio real</t>
        </is>
      </c>
      <c r="I183" t="inlineStr">
        <is>
          <t xml:space="preserve">Sale</t>
        </is>
      </c>
      <c r="J183" t="inlineStr">
        <is>
          <t xml:space="preserve">Apartment</t>
        </is>
      </c>
      <c r="K183" t="inlineStr">
        <is>
          <t xml:space="preserve">ES</t>
        </is>
      </c>
      <c r="L183"/>
      <c r="M183" t="inlineStr">
        <is>
          <t xml:space="preserve">Marbella</t>
        </is>
      </c>
      <c r="N183" t="inlineStr">
        <is>
          <t xml:space="preserve">Marbella</t>
        </is>
      </c>
      <c r="O183" t="inlineStr">
        <is>
          <t xml:space="preserve">Río Real</t>
        </is>
      </c>
      <c r="P183"/>
      <c r="Q183"/>
      <c r="R183"/>
      <c r="S183">
        <v>695000</v>
      </c>
      <c r="T183"/>
      <c r="U183">
        <f>IFERROR((S183-T183)/T183,"")</f>
      </c>
      <c r="V183">
        <v>3</v>
      </c>
      <c r="W183" t="inlineStr">
        <is>
          <t xml:space="preserve">240.00</t>
        </is>
      </c>
      <c r="X183"/>
      <c r="Y183"/>
      <c r="Z183">
        <f>IFERROR(S183/W183,"")</f>
      </c>
      <c r="AA183">
        <f>IFERROR(INDEX(04_Area_Stats!$C$5:$C$7,MATCH(N183,04_Area_Stats!$A$5:$A$7,0)),"")</f>
      </c>
      <c r="AB183">
        <f>IFERROR((Z183-AA183)/AA183,"")</f>
      </c>
      <c r="AC183"/>
      <c r="AD183">
        <v>2</v>
      </c>
      <c r="AE183"/>
      <c r="AF183"/>
      <c r="AG183"/>
      <c r="AH183"/>
      <c r="AI183"/>
      <c r="AJ183"/>
      <c r="AK183" t="inlineStr">
        <is>
          <t xml:space="preserve">Y</t>
        </is>
      </c>
      <c r="AL183"/>
      <c r="AM183"/>
      <c r="AN183"/>
      <c r="AO183"/>
      <c r="AP183"/>
      <c r="AQ183"/>
      <c r="AR183"/>
      <c r="AS183"/>
      <c r="AT183">
        <f>IFERROR(INDEX(04_Area_Stats!$E$5:$E$7,MATCH(N183,04_Area_Stats!$A$5:$A$7,0)),"")</f>
      </c>
      <c r="AU183">
        <f>IFERROR(ROUND(W183*AT183,0),"")</f>
      </c>
      <c r="AV183">
        <f>IFERROR(AU183*12/S183,"")</f>
      </c>
      <c r="AW183">
        <f>IFERROR(ROUND(100*(03_Assumptions!$B$18*MIN(AV183/03_Assumptions!$B$13,1)+03_Assumptions!$B$19*MIN(MAX(-AB183/0.25,0),1)+03_Assumptions!$B$20*IFERROR(INDEX(03_Assumptions!$B$28:$B$33,MATCH(AG183,03_Assumptions!$A$28:$A$33,0)),0.5)+03_Assumptions!$B$21*MIN(V183/180,1)+03_Assumptions!$B$22*(COUNTIF(AI183:AQ183,"Y")/9)),0),"")</f>
      </c>
      <c r="AX183"/>
      <c r="AY183"/>
      <c r="AZ183"/>
      <c r="BA183" t="inlineStr">
        <is>
          <t xml:space="preserve">https://images.habimg.com/imgh/45298-834/lujoso-apartamento-con-jardin-y-total-privacidad-en-rio-real-marbella_f85f067c-8a22-4b10-9a00-6e9a88dfa926.jpg</t>
        </is>
      </c>
      <c r="BB183"/>
      <c r="BC183">
        <v>1</v>
      </c>
      <c r="BD183"/>
      <c r="BE183">
        <v>0</v>
      </c>
      <c r="BF183"/>
      <c r="BG183"/>
      <c r="BH183"/>
      <c r="BI183"/>
      <c r="BJ183"/>
      <c r="BK183"/>
      <c r="BL183" t="inlineStr">
        <is>
          <t xml:space="preserve">En lyxig lägenhet i Río Real-området i Marbella med trädgård och fullständig privathet; mycket begränsad information är tillgänglig från denna annons.</t>
        </is>
      </c>
      <c r="BM183" t="inlineStr">
        <is>
          <t xml:space="preserve">garden</t>
        </is>
      </c>
      <c r="BN183"/>
    </row>
    <row r="184">
      <c r="A184" t="inlineStr">
        <is>
          <t xml:space="preserve">HTC-25470000000981</t>
        </is>
      </c>
      <c r="B184" t="inlineStr">
        <is>
          <t xml:space="preserve">Habitaclia</t>
        </is>
      </c>
      <c r="C184" t="inlineStr">
        <is>
          <t xml:space="preserve">25470000000981</t>
        </is>
      </c>
      <c r="D184" t="inlineStr">
        <is>
          <t xml:space="preserve">https://www.habitaclia.com/comprar-piso-en_venta_en_puerto_banus_a_pocos_pasos_del_puert_puerto_banus-marbella-i25470000000981.htm</t>
        </is>
      </c>
      <c r="E184" t="inlineStr">
        <is>
          <t xml:space="preserve">2026-08-29</t>
        </is>
      </c>
      <c r="F184" t="inlineStr">
        <is>
          <t xml:space="preserve">2026-08-31</t>
        </is>
      </c>
      <c r="G184" t="inlineStr">
        <is>
          <t xml:space="preserve">New</t>
        </is>
      </c>
      <c r="H184" t="inlineStr">
        <is>
          <t xml:space="preserve">Piso Calle muelle ribera (p banus). Piso en venta en puerto banús, marbella, a pocos pasos del puert</t>
        </is>
      </c>
      <c r="I184" t="inlineStr">
        <is>
          <t xml:space="preserve">Sale</t>
        </is>
      </c>
      <c r="J184" t="inlineStr">
        <is>
          <t xml:space="preserve">Apartment</t>
        </is>
      </c>
      <c r="K184" t="inlineStr">
        <is>
          <t xml:space="preserve">ES</t>
        </is>
      </c>
      <c r="L184"/>
      <c r="M184" t="inlineStr">
        <is>
          <t xml:space="preserve">Marbella</t>
        </is>
      </c>
      <c r="N184" t="inlineStr">
        <is>
          <t xml:space="preserve">Marbella</t>
        </is>
      </c>
      <c r="O184" t="inlineStr">
        <is>
          <t xml:space="preserve">Puerto Banús</t>
        </is>
      </c>
      <c r="P184"/>
      <c r="Q184"/>
      <c r="R184"/>
      <c r="S184">
        <v>590000</v>
      </c>
      <c r="T184"/>
      <c r="U184">
        <f>IFERROR((S184-T184)/T184,"")</f>
      </c>
      <c r="V184">
        <v>3</v>
      </c>
      <c r="W184" t="inlineStr">
        <is>
          <t xml:space="preserve">134.00</t>
        </is>
      </c>
      <c r="X184"/>
      <c r="Y184"/>
      <c r="Z184">
        <f>IFERROR(S184/W184,"")</f>
      </c>
      <c r="AA184">
        <f>IFERROR(INDEX(04_Area_Stats!$C$5:$C$7,MATCH(N184,04_Area_Stats!$A$5:$A$7,0)),"")</f>
      </c>
      <c r="AB184">
        <f>IFERROR((Z184-AA184)/AA184,"")</f>
      </c>
      <c r="AC184">
        <v>2</v>
      </c>
      <c r="AD184">
        <v>2</v>
      </c>
      <c r="AE184"/>
      <c r="AF184"/>
      <c r="AG184"/>
      <c r="AH184"/>
      <c r="AI184"/>
      <c r="AJ184"/>
      <c r="AK184"/>
      <c r="AL184"/>
      <c r="AM184"/>
      <c r="AN184"/>
      <c r="AO184"/>
      <c r="AP184"/>
      <c r="AQ184"/>
      <c r="AR184"/>
      <c r="AS184"/>
      <c r="AT184">
        <f>IFERROR(INDEX(04_Area_Stats!$E$5:$E$7,MATCH(N184,04_Area_Stats!$A$5:$A$7,0)),"")</f>
      </c>
      <c r="AU184">
        <f>IFERROR(ROUND(W184*AT184,0),"")</f>
      </c>
      <c r="AV184">
        <f>IFERROR(AU184*12/S184,"")</f>
      </c>
      <c r="AW184">
        <f>IFERROR(ROUND(100*(03_Assumptions!$B$18*MIN(AV184/03_Assumptions!$B$13,1)+03_Assumptions!$B$19*MIN(MAX(-AB184/0.25,0),1)+03_Assumptions!$B$20*IFERROR(INDEX(03_Assumptions!$B$28:$B$33,MATCH(AG184,03_Assumptions!$A$28:$A$33,0)),0.5)+03_Assumptions!$B$21*MIN(V184/180,1)+03_Assumptions!$B$22*(COUNTIF(AI184:AQ184,"Y")/9)),0),"")</f>
      </c>
      <c r="AX184"/>
      <c r="AY184"/>
      <c r="AZ184"/>
      <c r="BA184" t="inlineStr">
        <is>
          <t xml:space="preserve">https://images.habimg.com/imgh/25470-981/piso-en-venta-en-puerto-banus-marbella-a-pocos-pasos-del-puert-marbella_defcda69-6a0a-43ff-b9de-2ab90d208153.jpg</t>
        </is>
      </c>
      <c r="BB184"/>
      <c r="BC184">
        <v>1</v>
      </c>
      <c r="BD184"/>
      <c r="BE184">
        <v>0</v>
      </c>
      <c r="BF184"/>
      <c r="BG184"/>
      <c r="BH184"/>
      <c r="BI184"/>
      <c r="BJ184"/>
      <c r="BK184"/>
      <c r="BL184" t="inlineStr">
        <is>
          <t xml:space="preserve">Otillräcklig information tillgänglig: annonsen innehåller endast platsinformation (Marbella - Puerto Banús) utan någon fastighetsbeskrivning. Utan detaljer om rum, storlek, skick eller bekvämligheter kan ingen meningsfull bedömning göras.</t>
        </is>
      </c>
      <c r="BM184"/>
      <c r="BN184"/>
    </row>
    <row r="185">
      <c r="A185" t="inlineStr">
        <is>
          <t xml:space="preserve">HTC-23200000000152</t>
        </is>
      </c>
      <c r="B185" t="inlineStr">
        <is>
          <t xml:space="preserve">Habitaclia</t>
        </is>
      </c>
      <c r="C185" t="inlineStr">
        <is>
          <t xml:space="preserve">23200000000152</t>
        </is>
      </c>
      <c r="D185" t="inlineStr">
        <is>
          <t xml:space="preserve">https://www.habitaclia.com/comprar-apartamento-en_las_chapas_alicate_playa-marbella-i23200000000152.htm</t>
        </is>
      </c>
      <c r="E185" t="inlineStr">
        <is>
          <t xml:space="preserve">2026-08-29</t>
        </is>
      </c>
      <c r="F185" t="inlineStr">
        <is>
          <t xml:space="preserve">2026-08-31</t>
        </is>
      </c>
      <c r="G185" t="inlineStr">
        <is>
          <t xml:space="preserve">New</t>
        </is>
      </c>
      <c r="H185" t="inlineStr">
        <is>
          <t xml:space="preserve">Apartamento en Las Chapas - Alicate Playa. Marbellaapartamento</t>
        </is>
      </c>
      <c r="I185" t="inlineStr">
        <is>
          <t xml:space="preserve">Sale</t>
        </is>
      </c>
      <c r="J185" t="inlineStr">
        <is>
          <t xml:space="preserve">Apartment</t>
        </is>
      </c>
      <c r="K185" t="inlineStr">
        <is>
          <t xml:space="preserve">ES</t>
        </is>
      </c>
      <c r="L185"/>
      <c r="M185" t="inlineStr">
        <is>
          <t xml:space="preserve">Marbella</t>
        </is>
      </c>
      <c r="N185" t="inlineStr">
        <is>
          <t xml:space="preserve">Marbella</t>
        </is>
      </c>
      <c r="O185" t="inlineStr">
        <is>
          <t xml:space="preserve">Las Chapas - Alicate Playa</t>
        </is>
      </c>
      <c r="P185"/>
      <c r="Q185"/>
      <c r="R185"/>
      <c r="S185">
        <v>325000</v>
      </c>
      <c r="T185"/>
      <c r="U185">
        <f>IFERROR((S185-T185)/T185,"")</f>
      </c>
      <c r="V185">
        <v>3</v>
      </c>
      <c r="W185" t="inlineStr">
        <is>
          <t xml:space="preserve">71.00</t>
        </is>
      </c>
      <c r="X185"/>
      <c r="Y185"/>
      <c r="Z185">
        <f>IFERROR(S185/W185,"")</f>
      </c>
      <c r="AA185">
        <f>IFERROR(INDEX(04_Area_Stats!$C$5:$C$7,MATCH(N185,04_Area_Stats!$A$5:$A$7,0)),"")</f>
      </c>
      <c r="AB185">
        <f>IFERROR((Z185-AA185)/AA185,"")</f>
      </c>
      <c r="AC185">
        <v>1</v>
      </c>
      <c r="AD185">
        <v>1</v>
      </c>
      <c r="AE185"/>
      <c r="AF185"/>
      <c r="AG185"/>
      <c r="AH185"/>
      <c r="AI185"/>
      <c r="AJ185"/>
      <c r="AK185"/>
      <c r="AL185"/>
      <c r="AM185"/>
      <c r="AN185"/>
      <c r="AO185"/>
      <c r="AP185"/>
      <c r="AQ185"/>
      <c r="AR185"/>
      <c r="AS185"/>
      <c r="AT185">
        <f>IFERROR(INDEX(04_Area_Stats!$E$5:$E$7,MATCH(N185,04_Area_Stats!$A$5:$A$7,0)),"")</f>
      </c>
      <c r="AU185">
        <f>IFERROR(ROUND(W185*AT185,0),"")</f>
      </c>
      <c r="AV185">
        <f>IFERROR(AU185*12/S185,"")</f>
      </c>
      <c r="AW185">
        <f>IFERROR(ROUND(100*(03_Assumptions!$B$18*MIN(AV185/03_Assumptions!$B$13,1)+03_Assumptions!$B$19*MIN(MAX(-AB185/0.25,0),1)+03_Assumptions!$B$20*IFERROR(INDEX(03_Assumptions!$B$28:$B$33,MATCH(AG185,03_Assumptions!$A$28:$A$33,0)),0.5)+03_Assumptions!$B$21*MIN(V185/180,1)+03_Assumptions!$B$22*(COUNTIF(AI185:AQ185,"Y")/9)),0),"")</f>
      </c>
      <c r="AX185"/>
      <c r="AY185"/>
      <c r="AZ185"/>
      <c r="BA185" t="inlineStr">
        <is>
          <t xml:space="preserve">https://images.habimg.com/imgh/23200-152/marbellaapartamento-marbella_432100ac-c537-4c8e-9c4a-8809204444e6.jpg</t>
        </is>
      </c>
      <c r="BB185"/>
      <c r="BC185">
        <v>1</v>
      </c>
      <c r="BD185"/>
      <c r="BE185">
        <v>0</v>
      </c>
      <c r="BF185"/>
      <c r="BG185"/>
      <c r="BH185"/>
      <c r="BI185"/>
      <c r="BJ185"/>
      <c r="BK185"/>
      <c r="BL185" t="inlineStr">
        <is>
          <t xml:space="preserve">Annonsen innehåller endast platsinformation (Marbella - Las Chapas - Alicate Playa) utan ytterligare fastighetsdetaljer eller beskrivning.</t>
        </is>
      </c>
      <c r="BM185"/>
      <c r="BN185"/>
    </row>
    <row r="186">
      <c r="A186" t="inlineStr">
        <is>
          <t xml:space="preserve">HTC-59223000000003</t>
        </is>
      </c>
      <c r="B186" t="inlineStr">
        <is>
          <t xml:space="preserve">Habitaclia</t>
        </is>
      </c>
      <c r="C186" t="inlineStr">
        <is>
          <t xml:space="preserve">59223000000003</t>
        </is>
      </c>
      <c r="D186" t="inlineStr">
        <is>
          <t xml:space="preserve">https://www.habitaclia.com/comprar-apartamento-bellamente_reformado_con_impresionantes_vistas_a_la_las_brisas-marbella-i59223000000003.htm</t>
        </is>
      </c>
      <c r="E186" t="inlineStr">
        <is>
          <t xml:space="preserve">2026-08-29</t>
        </is>
      </c>
      <c r="F186" t="inlineStr">
        <is>
          <t xml:space="preserve">2026-08-31</t>
        </is>
      </c>
      <c r="G186" t="inlineStr">
        <is>
          <t xml:space="preserve">New</t>
        </is>
      </c>
      <c r="H186" t="inlineStr">
        <is>
          <t xml:space="preserve">Apartamento Calle real-nva andalucia d. Apartamento bellamente reformado con impresionantes vistas a la</t>
        </is>
      </c>
      <c r="I186" t="inlineStr">
        <is>
          <t xml:space="preserve">Sale</t>
        </is>
      </c>
      <c r="J186" t="inlineStr">
        <is>
          <t xml:space="preserve">Apartment</t>
        </is>
      </c>
      <c r="K186" t="inlineStr">
        <is>
          <t xml:space="preserve">ES</t>
        </is>
      </c>
      <c r="L186"/>
      <c r="M186" t="inlineStr">
        <is>
          <t xml:space="preserve">Marbella</t>
        </is>
      </c>
      <c r="N186" t="inlineStr">
        <is>
          <t xml:space="preserve">Marbella</t>
        </is>
      </c>
      <c r="O186" t="inlineStr">
        <is>
          <t xml:space="preserve">Las Brisas</t>
        </is>
      </c>
      <c r="P186"/>
      <c r="Q186"/>
      <c r="R186"/>
      <c r="S186">
        <v>690000</v>
      </c>
      <c r="T186"/>
      <c r="U186">
        <f>IFERROR((S186-T186)/T186,"")</f>
      </c>
      <c r="V186">
        <v>3</v>
      </c>
      <c r="W186" t="inlineStr">
        <is>
          <t xml:space="preserve">424.00</t>
        </is>
      </c>
      <c r="X186"/>
      <c r="Y186"/>
      <c r="Z186">
        <f>IFERROR(S186/W186,"")</f>
      </c>
      <c r="AA186">
        <f>IFERROR(INDEX(04_Area_Stats!$C$5:$C$7,MATCH(N186,04_Area_Stats!$A$5:$A$7,0)),"")</f>
      </c>
      <c r="AB186">
        <f>IFERROR((Z186-AA186)/AA186,"")</f>
      </c>
      <c r="AC186">
        <v>2</v>
      </c>
      <c r="AD186">
        <v>2</v>
      </c>
      <c r="AE186"/>
      <c r="AF186"/>
      <c r="AG186"/>
      <c r="AH186"/>
      <c r="AI186"/>
      <c r="AJ186"/>
      <c r="AK186"/>
      <c r="AL186"/>
      <c r="AM186"/>
      <c r="AN186"/>
      <c r="AO186"/>
      <c r="AP186"/>
      <c r="AQ186"/>
      <c r="AR186"/>
      <c r="AS186"/>
      <c r="AT186">
        <f>IFERROR(INDEX(04_Area_Stats!$E$5:$E$7,MATCH(N186,04_Area_Stats!$A$5:$A$7,0)),"")</f>
      </c>
      <c r="AU186">
        <f>IFERROR(ROUND(W186*AT186,0),"")</f>
      </c>
      <c r="AV186">
        <f>IFERROR(AU186*12/S186,"")</f>
      </c>
      <c r="AW186">
        <f>IFERROR(ROUND(100*(03_Assumptions!$B$18*MIN(AV186/03_Assumptions!$B$13,1)+03_Assumptions!$B$19*MIN(MAX(-AB186/0.25,0),1)+03_Assumptions!$B$20*IFERROR(INDEX(03_Assumptions!$B$28:$B$33,MATCH(AG186,03_Assumptions!$A$28:$A$33,0)),0.5)+03_Assumptions!$B$21*MIN(V186/180,1)+03_Assumptions!$B$22*(COUNTIF(AI186:AQ186,"Y")/9)),0),"")</f>
      </c>
      <c r="AX186"/>
      <c r="AY186"/>
      <c r="AZ186"/>
      <c r="BA186" t="inlineStr">
        <is>
          <t xml:space="preserve">https://images.habimg.com/imgh/59223-3/apartamento-bellamente-reformado-con-impresionantes-vistas-a-la-marbella_e09dc449-2243-4785-9f9a-350a6b658643.jpg</t>
        </is>
      </c>
      <c r="BB186"/>
      <c r="BC186">
        <v>1</v>
      </c>
      <c r="BD186"/>
      <c r="BE186">
        <v>0</v>
      </c>
      <c r="BF186"/>
      <c r="BG186"/>
      <c r="BH186"/>
      <c r="BI186"/>
      <c r="BJ186"/>
      <c r="BK186"/>
      <c r="BL186" t="inlineStr">
        <is>
          <t xml:space="preserve">Ofullständig annons med minimal tillgänglig information: endast placeringen (Marbella, Las Brisas-området) och en partiell titel som nämner en vackert renoverad lägenhet med imponerande utsikt anges.</t>
        </is>
      </c>
      <c r="BM186"/>
      <c r="BN186"/>
    </row>
    <row r="187">
      <c r="A187" t="inlineStr">
        <is>
          <t xml:space="preserve">HTC-23150000001225</t>
        </is>
      </c>
      <c r="B187" t="inlineStr">
        <is>
          <t xml:space="preserve">Habitaclia</t>
        </is>
      </c>
      <c r="C187" t="inlineStr">
        <is>
          <t xml:space="preserve">23150000001225</t>
        </is>
      </c>
      <c r="D187" t="inlineStr">
        <is>
          <t xml:space="preserve">https://www.habitaclia.com/comprar-duplex-real_giralda_la_carolina_guadalpin-marbella-i23150000001225.htm</t>
        </is>
      </c>
      <c r="E187" t="inlineStr">
        <is>
          <t xml:space="preserve">2026-08-29</t>
        </is>
      </c>
      <c r="F187" t="inlineStr">
        <is>
          <t xml:space="preserve">2026-08-31</t>
        </is>
      </c>
      <c r="G187" t="inlineStr">
        <is>
          <t xml:space="preserve">New</t>
        </is>
      </c>
      <c r="H187" t="inlineStr">
        <is>
          <t xml:space="preserve">Dúplex Bulevar príncipe alfonso de hohenlohe. Marbella real giralda</t>
        </is>
      </c>
      <c r="I187" t="inlineStr">
        <is>
          <t xml:space="preserve">Sale</t>
        </is>
      </c>
      <c r="J187" t="inlineStr">
        <is>
          <t xml:space="preserve">Duplex</t>
        </is>
      </c>
      <c r="K187" t="inlineStr">
        <is>
          <t xml:space="preserve">ES</t>
        </is>
      </c>
      <c r="L187"/>
      <c r="M187" t="inlineStr">
        <is>
          <t xml:space="preserve">Marbella</t>
        </is>
      </c>
      <c r="N187" t="inlineStr">
        <is>
          <t xml:space="preserve">Marbella</t>
        </is>
      </c>
      <c r="O187" t="inlineStr">
        <is>
          <t xml:space="preserve">La Carolina - Guadalpín</t>
        </is>
      </c>
      <c r="P187"/>
      <c r="Q187"/>
      <c r="R187"/>
      <c r="S187">
        <v>785000</v>
      </c>
      <c r="T187"/>
      <c r="U187">
        <f>IFERROR((S187-T187)/T187,"")</f>
      </c>
      <c r="V187">
        <v>3</v>
      </c>
      <c r="W187" t="inlineStr">
        <is>
          <t xml:space="preserve">198.00</t>
        </is>
      </c>
      <c r="X187"/>
      <c r="Y187"/>
      <c r="Z187">
        <f>IFERROR(S187/W187,"")</f>
      </c>
      <c r="AA187">
        <f>IFERROR(INDEX(04_Area_Stats!$C$5:$C$7,MATCH(N187,04_Area_Stats!$A$5:$A$7,0)),"")</f>
      </c>
      <c r="AB187">
        <f>IFERROR((Z187-AA187)/AA187,"")</f>
      </c>
      <c r="AC187">
        <v>2</v>
      </c>
      <c r="AD187">
        <v>2</v>
      </c>
      <c r="AE187"/>
      <c r="AF187"/>
      <c r="AG187"/>
      <c r="AH187"/>
      <c r="AI187"/>
      <c r="AJ187"/>
      <c r="AK187"/>
      <c r="AL187"/>
      <c r="AM187"/>
      <c r="AN187"/>
      <c r="AO187"/>
      <c r="AP187"/>
      <c r="AQ187"/>
      <c r="AR187"/>
      <c r="AS187"/>
      <c r="AT187">
        <f>IFERROR(INDEX(04_Area_Stats!$E$5:$E$7,MATCH(N187,04_Area_Stats!$A$5:$A$7,0)),"")</f>
      </c>
      <c r="AU187">
        <f>IFERROR(ROUND(W187*AT187,0),"")</f>
      </c>
      <c r="AV187">
        <f>IFERROR(AU187*12/S187,"")</f>
      </c>
      <c r="AW187">
        <f>IFERROR(ROUND(100*(03_Assumptions!$B$18*MIN(AV187/03_Assumptions!$B$13,1)+03_Assumptions!$B$19*MIN(MAX(-AB187/0.25,0),1)+03_Assumptions!$B$20*IFERROR(INDEX(03_Assumptions!$B$28:$B$33,MATCH(AG187,03_Assumptions!$A$28:$A$33,0)),0.5)+03_Assumptions!$B$21*MIN(V187/180,1)+03_Assumptions!$B$22*(COUNTIF(AI187:AQ187,"Y")/9)),0),"")</f>
      </c>
      <c r="AX187"/>
      <c r="AY187"/>
      <c r="AZ187"/>
      <c r="BA187" t="inlineStr">
        <is>
          <t xml:space="preserve">https://images.habimg.com/imgh/23150-1225/marbella-real-giralda-marbella_96e8e0c4-88ca-4243-831a-0edaaed78f9c.jpg</t>
        </is>
      </c>
      <c r="BB187"/>
      <c r="BC187">
        <v>1</v>
      </c>
      <c r="BD187"/>
      <c r="BE187">
        <v>0</v>
      </c>
      <c r="BF187"/>
      <c r="BG187"/>
      <c r="BH187"/>
      <c r="BI187"/>
      <c r="BJ187"/>
      <c r="BK187"/>
      <c r="BL187" t="inlineStr">
        <is>
          <t xml:space="preserve">Duplex i Marbella, Bulevar Príncipe Alfonso de Hohenlohe, i området La Carolina/Guadalpín. Listan innehåller mycket begränsad information om fastigheten.</t>
        </is>
      </c>
      <c r="BM187"/>
      <c r="BN187"/>
    </row>
    <row r="188">
      <c r="A188" t="inlineStr">
        <is>
          <t xml:space="preserve">HTC-38129000001307</t>
        </is>
      </c>
      <c r="B188" t="inlineStr">
        <is>
          <t xml:space="preserve">Habitaclia</t>
        </is>
      </c>
      <c r="C188" t="inlineStr">
        <is>
          <t xml:space="preserve">38129000001307</t>
        </is>
      </c>
      <c r="D188" t="inlineStr">
        <is>
          <t xml:space="preserve">https://www.habitaclia.com/comprar-apartamento-en_cipreses_del_mar_en_venta_estebanez_calderon_4_playa_de_la_fontanilla-marbella-i38129000001307.htm</t>
        </is>
      </c>
      <c r="E188" t="inlineStr">
        <is>
          <t xml:space="preserve">2026-08-29</t>
        </is>
      </c>
      <c r="F188" t="inlineStr">
        <is>
          <t xml:space="preserve">2026-08-31</t>
        </is>
      </c>
      <c r="G188" t="inlineStr">
        <is>
          <t xml:space="preserve">New</t>
        </is>
      </c>
      <c r="H188" t="inlineStr">
        <is>
          <t xml:space="preserve">Apartamento en Estebanez calderon 4. Apartamento en cipreses del mar en venta</t>
        </is>
      </c>
      <c r="I188" t="inlineStr">
        <is>
          <t xml:space="preserve">Sale</t>
        </is>
      </c>
      <c r="J188" t="inlineStr">
        <is>
          <t xml:space="preserve">Apartment</t>
        </is>
      </c>
      <c r="K188" t="inlineStr">
        <is>
          <t xml:space="preserve">ES</t>
        </is>
      </c>
      <c r="L188"/>
      <c r="M188" t="inlineStr">
        <is>
          <t xml:space="preserve">Marbella</t>
        </is>
      </c>
      <c r="N188" t="inlineStr">
        <is>
          <t xml:space="preserve">Marbella</t>
        </is>
      </c>
      <c r="O188" t="inlineStr">
        <is>
          <t xml:space="preserve">Playa de la Fontanilla</t>
        </is>
      </c>
      <c r="P188"/>
      <c r="Q188"/>
      <c r="R188"/>
      <c r="S188">
        <v>2495000</v>
      </c>
      <c r="T188"/>
      <c r="U188">
        <f>IFERROR((S188-T188)/T188,"")</f>
      </c>
      <c r="V188">
        <v>3</v>
      </c>
      <c r="W188" t="inlineStr">
        <is>
          <t xml:space="preserve">332.00</t>
        </is>
      </c>
      <c r="X188"/>
      <c r="Y188"/>
      <c r="Z188">
        <f>IFERROR(S188/W188,"")</f>
      </c>
      <c r="AA188">
        <f>IFERROR(INDEX(04_Area_Stats!$C$5:$C$7,MATCH(N188,04_Area_Stats!$A$5:$A$7,0)),"")</f>
      </c>
      <c r="AB188">
        <f>IFERROR((Z188-AA188)/AA188,"")</f>
      </c>
      <c r="AC188">
        <v>4</v>
      </c>
      <c r="AD188">
        <v>3</v>
      </c>
      <c r="AE188"/>
      <c r="AF188"/>
      <c r="AG188"/>
      <c r="AH188"/>
      <c r="AI188"/>
      <c r="AJ188"/>
      <c r="AK188"/>
      <c r="AL188"/>
      <c r="AM188"/>
      <c r="AN188"/>
      <c r="AO188"/>
      <c r="AP188"/>
      <c r="AQ188"/>
      <c r="AR188"/>
      <c r="AS188"/>
      <c r="AT188">
        <f>IFERROR(INDEX(04_Area_Stats!$E$5:$E$7,MATCH(N188,04_Area_Stats!$A$5:$A$7,0)),"")</f>
      </c>
      <c r="AU188">
        <f>IFERROR(ROUND(W188*AT188,0),"")</f>
      </c>
      <c r="AV188">
        <f>IFERROR(AU188*12/S188,"")</f>
      </c>
      <c r="AW188">
        <f>IFERROR(ROUND(100*(03_Assumptions!$B$18*MIN(AV188/03_Assumptions!$B$13,1)+03_Assumptions!$B$19*MIN(MAX(-AB188/0.25,0),1)+03_Assumptions!$B$20*IFERROR(INDEX(03_Assumptions!$B$28:$B$33,MATCH(AG188,03_Assumptions!$A$28:$A$33,0)),0.5)+03_Assumptions!$B$21*MIN(V188/180,1)+03_Assumptions!$B$22*(COUNTIF(AI188:AQ188,"Y")/9)),0),"")</f>
      </c>
      <c r="AX188"/>
      <c r="AY188"/>
      <c r="AZ188"/>
      <c r="BA188" t="inlineStr">
        <is>
          <t xml:space="preserve">https://images.habimg.com/imgh/38129-1307/apartamento-en-cipreses-del-mar-en-venta-marbella_f5f96149-ded6-4f55-a5c9-93325b208f01.jpg</t>
        </is>
      </c>
      <c r="BB188"/>
      <c r="BC188">
        <v>1</v>
      </c>
      <c r="BD188"/>
      <c r="BE188">
        <v>0</v>
      </c>
      <c r="BF188"/>
      <c r="BG188"/>
      <c r="BH188"/>
      <c r="BI188"/>
      <c r="BJ188"/>
      <c r="BK188"/>
      <c r="BL188" t="inlineStr">
        <is>
          <t xml:space="preserve">Otillräcklig information tillgänglig; endast platshänvisning tillhandahållen utan fastighetsdetaljer.</t>
        </is>
      </c>
      <c r="BM188"/>
      <c r="BN188"/>
    </row>
    <row r="189">
      <c r="A189" t="inlineStr">
        <is>
          <t xml:space="preserve">HTC-23526000001036</t>
        </is>
      </c>
      <c r="B189" t="inlineStr">
        <is>
          <t xml:space="preserve">Habitaclia</t>
        </is>
      </c>
      <c r="C189" t="inlineStr">
        <is>
          <t xml:space="preserve">23526000001036</t>
        </is>
      </c>
      <c r="D189" t="inlineStr">
        <is>
          <t xml:space="preserve">https://www.habitaclia.com/comprar-atico-impresionante_apartamento_cerca_de_la_playa_en_san_pedro_de_alca_nueva_alcantara-marbella-i23526000001036.htm</t>
        </is>
      </c>
      <c r="E189" t="inlineStr">
        <is>
          <t xml:space="preserve">2026-08-29</t>
        </is>
      </c>
      <c r="F189" t="inlineStr">
        <is>
          <t xml:space="preserve">2026-08-31</t>
        </is>
      </c>
      <c r="G189" t="inlineStr">
        <is>
          <t xml:space="preserve">New</t>
        </is>
      </c>
      <c r="H189" t="inlineStr">
        <is>
          <t xml:space="preserve">Ático en Nueva Alcántara. Impresionante apartamento cerca de la playa en san pedro de alcá</t>
        </is>
      </c>
      <c r="I189" t="inlineStr">
        <is>
          <t xml:space="preserve">Sale</t>
        </is>
      </c>
      <c r="J189" t="inlineStr">
        <is>
          <t xml:space="preserve">Attic</t>
        </is>
      </c>
      <c r="K189" t="inlineStr">
        <is>
          <t xml:space="preserve">ES</t>
        </is>
      </c>
      <c r="L189"/>
      <c r="M189" t="inlineStr">
        <is>
          <t xml:space="preserve">Marbella</t>
        </is>
      </c>
      <c r="N189" t="inlineStr">
        <is>
          <t xml:space="preserve">Marbella</t>
        </is>
      </c>
      <c r="O189" t="inlineStr">
        <is>
          <t xml:space="preserve">Nueva Alcántara</t>
        </is>
      </c>
      <c r="P189"/>
      <c r="Q189"/>
      <c r="R189"/>
      <c r="S189">
        <v>1545000</v>
      </c>
      <c r="T189"/>
      <c r="U189">
        <f>IFERROR((S189-T189)/T189,"")</f>
      </c>
      <c r="V189">
        <v>3</v>
      </c>
      <c r="W189" t="inlineStr">
        <is>
          <t xml:space="preserve">160.00</t>
        </is>
      </c>
      <c r="X189"/>
      <c r="Y189"/>
      <c r="Z189">
        <f>IFERROR(S189/W189,"")</f>
      </c>
      <c r="AA189">
        <f>IFERROR(INDEX(04_Area_Stats!$C$5:$C$7,MATCH(N189,04_Area_Stats!$A$5:$A$7,0)),"")</f>
      </c>
      <c r="AB189">
        <f>IFERROR((Z189-AA189)/AA189,"")</f>
      </c>
      <c r="AC189">
        <v>4</v>
      </c>
      <c r="AD189">
        <v>2</v>
      </c>
      <c r="AE189"/>
      <c r="AF189"/>
      <c r="AG189"/>
      <c r="AH189"/>
      <c r="AI189"/>
      <c r="AJ189"/>
      <c r="AK189"/>
      <c r="AL189"/>
      <c r="AM189"/>
      <c r="AN189"/>
      <c r="AO189"/>
      <c r="AP189"/>
      <c r="AQ189"/>
      <c r="AR189"/>
      <c r="AS189"/>
      <c r="AT189">
        <f>IFERROR(INDEX(04_Area_Stats!$E$5:$E$7,MATCH(N189,04_Area_Stats!$A$5:$A$7,0)),"")</f>
      </c>
      <c r="AU189">
        <f>IFERROR(ROUND(W189*AT189,0),"")</f>
      </c>
      <c r="AV189">
        <f>IFERROR(AU189*12/S189,"")</f>
      </c>
      <c r="AW189">
        <f>IFERROR(ROUND(100*(03_Assumptions!$B$18*MIN(AV189/03_Assumptions!$B$13,1)+03_Assumptions!$B$19*MIN(MAX(-AB189/0.25,0),1)+03_Assumptions!$B$20*IFERROR(INDEX(03_Assumptions!$B$28:$B$33,MATCH(AG189,03_Assumptions!$A$28:$A$33,0)),0.5)+03_Assumptions!$B$21*MIN(V189/180,1)+03_Assumptions!$B$22*(COUNTIF(AI189:AQ189,"Y")/9)),0),"")</f>
      </c>
      <c r="AX189"/>
      <c r="AY189"/>
      <c r="AZ189"/>
      <c r="BA189" t="inlineStr">
        <is>
          <t xml:space="preserve">https://images.habimg.com/imgh/23526-1036/impresionante-apartamento-cerca-de-la-playa-en-san-pedro-de-alca-marbella_aa210876-6e71-4cbe-8c05-525c78e581c5.jpg</t>
        </is>
      </c>
      <c r="BB189"/>
      <c r="BC189">
        <v>1</v>
      </c>
      <c r="BD189"/>
      <c r="BE189">
        <v>0</v>
      </c>
      <c r="BF189"/>
      <c r="BG189"/>
      <c r="BH189"/>
      <c r="BI189"/>
      <c r="BJ189"/>
      <c r="BK189"/>
      <c r="BL189" t="inlineStr">
        <is>
          <t xml:space="preserve">Taklägenhet i Marbella, Nueva Alcántara-området, nära stranden i San Pedro de Alcántara; otillräckliga beskrivningsdetaljer för att bedöma skick eller egenskaper.</t>
        </is>
      </c>
      <c r="BM189"/>
      <c r="BN189"/>
    </row>
    <row r="190">
      <c r="A190" t="inlineStr">
        <is>
          <t xml:space="preserve">HTC-52801000001239</t>
        </is>
      </c>
      <c r="B190" t="inlineStr">
        <is>
          <t xml:space="preserve">Habitaclia</t>
        </is>
      </c>
      <c r="C190" t="inlineStr">
        <is>
          <t xml:space="preserve">52801000001239</t>
        </is>
      </c>
      <c r="D190" t="inlineStr">
        <is>
          <t xml:space="preserve">https://www.habitaclia.com/comprar-atico-elviria_elviria-marbella-i52801000001239.htm</t>
        </is>
      </c>
      <c r="E190" t="inlineStr">
        <is>
          <t xml:space="preserve">2026-08-29</t>
        </is>
      </c>
      <c r="F190" t="inlineStr">
        <is>
          <t xml:space="preserve">2026-08-31</t>
        </is>
      </c>
      <c r="G190" t="inlineStr">
        <is>
          <t xml:space="preserve">New</t>
        </is>
      </c>
      <c r="H190" t="inlineStr">
        <is>
          <t xml:space="preserve">Ático en Elviria. Ático elviria</t>
        </is>
      </c>
      <c r="I190" t="inlineStr">
        <is>
          <t xml:space="preserve">Sale</t>
        </is>
      </c>
      <c r="J190" t="inlineStr">
        <is>
          <t xml:space="preserve">Attic</t>
        </is>
      </c>
      <c r="K190" t="inlineStr">
        <is>
          <t xml:space="preserve">ES</t>
        </is>
      </c>
      <c r="L190"/>
      <c r="M190" t="inlineStr">
        <is>
          <t xml:space="preserve">Marbella</t>
        </is>
      </c>
      <c r="N190" t="inlineStr">
        <is>
          <t xml:space="preserve">Marbella</t>
        </is>
      </c>
      <c r="O190" t="inlineStr">
        <is>
          <t xml:space="preserve">Elviria</t>
        </is>
      </c>
      <c r="P190"/>
      <c r="Q190"/>
      <c r="R190"/>
      <c r="S190">
        <v>630000</v>
      </c>
      <c r="T190"/>
      <c r="U190">
        <f>IFERROR((S190-T190)/T190,"")</f>
      </c>
      <c r="V190">
        <v>3</v>
      </c>
      <c r="W190" t="inlineStr">
        <is>
          <t xml:space="preserve">121.00</t>
        </is>
      </c>
      <c r="X190"/>
      <c r="Y190"/>
      <c r="Z190">
        <f>IFERROR(S190/W190,"")</f>
      </c>
      <c r="AA190">
        <f>IFERROR(INDEX(04_Area_Stats!$C$5:$C$7,MATCH(N190,04_Area_Stats!$A$5:$A$7,0)),"")</f>
      </c>
      <c r="AB190">
        <f>IFERROR((Z190-AA190)/AA190,"")</f>
      </c>
      <c r="AC190">
        <v>2</v>
      </c>
      <c r="AD190">
        <v>2</v>
      </c>
      <c r="AE190"/>
      <c r="AF190"/>
      <c r="AG190"/>
      <c r="AH190"/>
      <c r="AI190"/>
      <c r="AJ190"/>
      <c r="AK190"/>
      <c r="AL190"/>
      <c r="AM190"/>
      <c r="AN190"/>
      <c r="AO190"/>
      <c r="AP190"/>
      <c r="AQ190"/>
      <c r="AR190"/>
      <c r="AS190"/>
      <c r="AT190">
        <f>IFERROR(INDEX(04_Area_Stats!$E$5:$E$7,MATCH(N190,04_Area_Stats!$A$5:$A$7,0)),"")</f>
      </c>
      <c r="AU190">
        <f>IFERROR(ROUND(W190*AT190,0),"")</f>
      </c>
      <c r="AV190">
        <f>IFERROR(AU190*12/S190,"")</f>
      </c>
      <c r="AW190">
        <f>IFERROR(ROUND(100*(03_Assumptions!$B$18*MIN(AV190/03_Assumptions!$B$13,1)+03_Assumptions!$B$19*MIN(MAX(-AB190/0.25,0),1)+03_Assumptions!$B$20*IFERROR(INDEX(03_Assumptions!$B$28:$B$33,MATCH(AG190,03_Assumptions!$A$28:$A$33,0)),0.5)+03_Assumptions!$B$21*MIN(V190/180,1)+03_Assumptions!$B$22*(COUNTIF(AI190:AQ190,"Y")/9)),0),"")</f>
      </c>
      <c r="AX190"/>
      <c r="AY190"/>
      <c r="AZ190"/>
      <c r="BA190" t="inlineStr">
        <is>
          <t xml:space="preserve">https://images.habimg.com/imgh/52801-1239/atico-elviria-marbella_45fec86b-bcd9-46b0-a255-230f79085219.jpg</t>
        </is>
      </c>
      <c r="BB190"/>
      <c r="BC190">
        <v>1</v>
      </c>
      <c r="BD190"/>
      <c r="BE190">
        <v>0</v>
      </c>
      <c r="BF190"/>
      <c r="BG190"/>
      <c r="BH190"/>
      <c r="BI190"/>
      <c r="BJ190"/>
      <c r="BK190"/>
      <c r="BL190" t="inlineStr">
        <is>
          <t xml:space="preserve">Begränsad information tillgänglig: endast en platsbeskrivning för en vindsvåning i Elviria, Marbella tillhandahålls.</t>
        </is>
      </c>
      <c r="BM190"/>
      <c r="BN190"/>
    </row>
    <row r="191">
      <c r="A191" t="inlineStr">
        <is>
          <t xml:space="preserve">HTC-24270000005207</t>
        </is>
      </c>
      <c r="B191" t="inlineStr">
        <is>
          <t xml:space="preserve">Habitaclia</t>
        </is>
      </c>
      <c r="C191" t="inlineStr">
        <is>
          <t xml:space="preserve">24270000005207</t>
        </is>
      </c>
      <c r="D191" t="inlineStr">
        <is>
          <t xml:space="preserve">https://www.habitaclia.com/comprar-piso-urbanizacion_en_primera_linea_de_playa_en_jardines_las_golondrinas_8_romana_playa-marbella-i24270000005207.htm</t>
        </is>
      </c>
      <c r="E191" t="inlineStr">
        <is>
          <t xml:space="preserve">2026-08-29</t>
        </is>
      </c>
      <c r="F191" t="inlineStr">
        <is>
          <t xml:space="preserve">2026-08-31</t>
        </is>
      </c>
      <c r="G191" t="inlineStr">
        <is>
          <t xml:space="preserve">New</t>
        </is>
      </c>
      <c r="H191" t="inlineStr">
        <is>
          <t xml:space="preserve">Piso en Calle jardines las golondrinas 8. Urbanización en primera linea de playa en marbella</t>
        </is>
      </c>
      <c r="I191" t="inlineStr">
        <is>
          <t xml:space="preserve">Sale</t>
        </is>
      </c>
      <c r="J191" t="inlineStr">
        <is>
          <t xml:space="preserve">Apartment</t>
        </is>
      </c>
      <c r="K191" t="inlineStr">
        <is>
          <t xml:space="preserve">ES</t>
        </is>
      </c>
      <c r="L191"/>
      <c r="M191" t="inlineStr">
        <is>
          <t xml:space="preserve">Marbella</t>
        </is>
      </c>
      <c r="N191" t="inlineStr">
        <is>
          <t xml:space="preserve">Marbella</t>
        </is>
      </c>
      <c r="O191" t="inlineStr">
        <is>
          <t xml:space="preserve">Romana Playa</t>
        </is>
      </c>
      <c r="P191"/>
      <c r="Q191"/>
      <c r="R191"/>
      <c r="S191">
        <v>279000</v>
      </c>
      <c r="T191"/>
      <c r="U191">
        <f>IFERROR((S191-T191)/T191,"")</f>
      </c>
      <c r="V191">
        <v>3</v>
      </c>
      <c r="W191" t="inlineStr">
        <is>
          <t xml:space="preserve">80.00</t>
        </is>
      </c>
      <c r="X191"/>
      <c r="Y191"/>
      <c r="Z191">
        <f>IFERROR(S191/W191,"")</f>
      </c>
      <c r="AA191">
        <f>IFERROR(INDEX(04_Area_Stats!$C$5:$C$7,MATCH(N191,04_Area_Stats!$A$5:$A$7,0)),"")</f>
      </c>
      <c r="AB191">
        <f>IFERROR((Z191-AA191)/AA191,"")</f>
      </c>
      <c r="AC191"/>
      <c r="AD191">
        <v>1</v>
      </c>
      <c r="AE191"/>
      <c r="AF191"/>
      <c r="AG191"/>
      <c r="AH191"/>
      <c r="AI191"/>
      <c r="AJ191"/>
      <c r="AK191"/>
      <c r="AL191"/>
      <c r="AM191"/>
      <c r="AN191"/>
      <c r="AO191"/>
      <c r="AP191"/>
      <c r="AQ191"/>
      <c r="AR191"/>
      <c r="AS191"/>
      <c r="AT191">
        <f>IFERROR(INDEX(04_Area_Stats!$E$5:$E$7,MATCH(N191,04_Area_Stats!$A$5:$A$7,0)),"")</f>
      </c>
      <c r="AU191">
        <f>IFERROR(ROUND(W191*AT191,0),"")</f>
      </c>
      <c r="AV191">
        <f>IFERROR(AU191*12/S191,"")</f>
      </c>
      <c r="AW191">
        <f>IFERROR(ROUND(100*(03_Assumptions!$B$18*MIN(AV191/03_Assumptions!$B$13,1)+03_Assumptions!$B$19*MIN(MAX(-AB191/0.25,0),1)+03_Assumptions!$B$20*IFERROR(INDEX(03_Assumptions!$B$28:$B$33,MATCH(AG191,03_Assumptions!$A$28:$A$33,0)),0.5)+03_Assumptions!$B$21*MIN(V191/180,1)+03_Assumptions!$B$22*(COUNTIF(AI191:AQ191,"Y")/9)),0),"")</f>
      </c>
      <c r="AX191"/>
      <c r="AY191"/>
      <c r="AZ191"/>
      <c r="BA191" t="inlineStr">
        <is>
          <t xml:space="preserve">https://images.habimg.com/imgh/24270-5207/urbanizacion-en-primera-linea-de-playa-en-marbella-marbella_094f5f5d-3d75-4fb6-81b6-be7cbb5d6220.jpg</t>
        </is>
      </c>
      <c r="BB191"/>
      <c r="BC191">
        <v>1</v>
      </c>
      <c r="BD191"/>
      <c r="BE191">
        <v>0</v>
      </c>
      <c r="BF191"/>
      <c r="BG191"/>
      <c r="BH191"/>
      <c r="BI191"/>
      <c r="BJ191"/>
      <c r="BK191"/>
      <c r="BL191" t="inlineStr">
        <is>
          <t xml:space="preserve">Otillräcklig information tillgänglig. Annonsen ger endast platsuppgifter (Marbella, Romana Playa-området) och hänvisning till strandnära urbanisering på Calle Jardines las Golondrinas, utan några fastighetsspecifikationer, skicktillstånd eller beskrivna egenskaper.</t>
        </is>
      </c>
      <c r="BM191"/>
      <c r="BN191"/>
    </row>
    <row r="192">
      <c r="A192" t="inlineStr">
        <is>
          <t xml:space="preserve">HTC-38183000000345</t>
        </is>
      </c>
      <c r="B192" t="inlineStr">
        <is>
          <t xml:space="preserve">Habitaclia</t>
        </is>
      </c>
      <c r="C192" t="inlineStr">
        <is>
          <t xml:space="preserve">38183000000345</t>
        </is>
      </c>
      <c r="D192" t="inlineStr">
        <is>
          <t xml:space="preserve">https://www.habitaclia.com/comprar-apartamento-cabopino_artola-marbella-i38183000000345.htm</t>
        </is>
      </c>
      <c r="E192" t="inlineStr">
        <is>
          <t xml:space="preserve">2026-08-29</t>
        </is>
      </c>
      <c r="F192" t="inlineStr">
        <is>
          <t xml:space="preserve">2026-08-31</t>
        </is>
      </c>
      <c r="G192" t="inlineStr">
        <is>
          <t xml:space="preserve">New</t>
        </is>
      </c>
      <c r="H192" t="inlineStr">
        <is>
          <t xml:space="preserve">Apartamento en Cabopino - Artola</t>
        </is>
      </c>
      <c r="I192" t="inlineStr">
        <is>
          <t xml:space="preserve">Sale</t>
        </is>
      </c>
      <c r="J192" t="inlineStr">
        <is>
          <t xml:space="preserve">Apartment</t>
        </is>
      </c>
      <c r="K192" t="inlineStr">
        <is>
          <t xml:space="preserve">ES</t>
        </is>
      </c>
      <c r="L192"/>
      <c r="M192" t="inlineStr">
        <is>
          <t xml:space="preserve">Marbella</t>
        </is>
      </c>
      <c r="N192" t="inlineStr">
        <is>
          <t xml:space="preserve">Marbella</t>
        </is>
      </c>
      <c r="O192" t="inlineStr">
        <is>
          <t xml:space="preserve">Cabopino - Artola</t>
        </is>
      </c>
      <c r="P192"/>
      <c r="Q192"/>
      <c r="R192"/>
      <c r="S192">
        <v>895000</v>
      </c>
      <c r="T192"/>
      <c r="U192">
        <f>IFERROR((S192-T192)/T192,"")</f>
      </c>
      <c r="V192">
        <v>3</v>
      </c>
      <c r="W192" t="inlineStr">
        <is>
          <t xml:space="preserve">122.00</t>
        </is>
      </c>
      <c r="X192"/>
      <c r="Y192"/>
      <c r="Z192">
        <f>IFERROR(S192/W192,"")</f>
      </c>
      <c r="AA192">
        <f>IFERROR(INDEX(04_Area_Stats!$C$5:$C$7,MATCH(N192,04_Area_Stats!$A$5:$A$7,0)),"")</f>
      </c>
      <c r="AB192">
        <f>IFERROR((Z192-AA192)/AA192,"")</f>
      </c>
      <c r="AC192">
        <v>3</v>
      </c>
      <c r="AD192">
        <v>2</v>
      </c>
      <c r="AE192"/>
      <c r="AF192"/>
      <c r="AG192"/>
      <c r="AH192"/>
      <c r="AI192"/>
      <c r="AJ192"/>
      <c r="AK192"/>
      <c r="AL192"/>
      <c r="AM192"/>
      <c r="AN192"/>
      <c r="AO192"/>
      <c r="AP192"/>
      <c r="AQ192"/>
      <c r="AR192"/>
      <c r="AS192"/>
      <c r="AT192">
        <f>IFERROR(INDEX(04_Area_Stats!$E$5:$E$7,MATCH(N192,04_Area_Stats!$A$5:$A$7,0)),"")</f>
      </c>
      <c r="AU192">
        <f>IFERROR(ROUND(W192*AT192,0),"")</f>
      </c>
      <c r="AV192">
        <f>IFERROR(AU192*12/S192,"")</f>
      </c>
      <c r="AW192">
        <f>IFERROR(ROUND(100*(03_Assumptions!$B$18*MIN(AV192/03_Assumptions!$B$13,1)+03_Assumptions!$B$19*MIN(MAX(-AB192/0.25,0),1)+03_Assumptions!$B$20*IFERROR(INDEX(03_Assumptions!$B$28:$B$33,MATCH(AG192,03_Assumptions!$A$28:$A$33,0)),0.5)+03_Assumptions!$B$21*MIN(V192/180,1)+03_Assumptions!$B$22*(COUNTIF(AI192:AQ192,"Y")/9)),0),"")</f>
      </c>
      <c r="AX192"/>
      <c r="AY192"/>
      <c r="AZ192"/>
      <c r="BA192" t="inlineStr">
        <is>
          <t xml:space="preserve">https://images.habimg.com/imgh/38183-345/cabopino-artola-apartamento-marbella_24f0f34f-7f5d-42b7-a12c-4a110aede738.jpg</t>
        </is>
      </c>
      <c r="BB192"/>
      <c r="BC192">
        <v>1</v>
      </c>
      <c r="BD192"/>
      <c r="BE192">
        <v>0</v>
      </c>
      <c r="BF192"/>
      <c r="BG192"/>
      <c r="BH192"/>
      <c r="BI192"/>
      <c r="BJ192"/>
      <c r="BK192"/>
      <c r="BL192" t="inlineStr">
        <is>
          <t xml:space="preserve">Otillräcklig information tillgänglig; endast platsinformation (Marbella, Cabopino, Artola) tillhandahålls.</t>
        </is>
      </c>
      <c r="BM192"/>
      <c r="BN192"/>
    </row>
    <row r="193">
      <c r="A193" t="inlineStr">
        <is>
          <t xml:space="preserve">HTC-44024000000553</t>
        </is>
      </c>
      <c r="B193" t="inlineStr">
        <is>
          <t xml:space="preserve">Habitaclia</t>
        </is>
      </c>
      <c r="C193" t="inlineStr">
        <is>
          <t xml:space="preserve">44024000000553</t>
        </is>
      </c>
      <c r="D193" t="inlineStr">
        <is>
          <t xml:space="preserve">https://www.habitaclia.com/comprar-apartamento-san_pedro_de_alcantara_pueblo-marbella-i44024000000553.htm</t>
        </is>
      </c>
      <c r="E193" t="inlineStr">
        <is>
          <t xml:space="preserve">2026-08-29</t>
        </is>
      </c>
      <c r="F193" t="inlineStr">
        <is>
          <t xml:space="preserve">2026-08-31</t>
        </is>
      </c>
      <c r="G193" t="inlineStr">
        <is>
          <t xml:space="preserve">New</t>
        </is>
      </c>
      <c r="H193" t="inlineStr">
        <is>
          <t xml:space="preserve">Apartamento en San Pedro de Alcántara Pueblo</t>
        </is>
      </c>
      <c r="I193" t="inlineStr">
        <is>
          <t xml:space="preserve">Sale</t>
        </is>
      </c>
      <c r="J193" t="inlineStr">
        <is>
          <t xml:space="preserve">Apartment</t>
        </is>
      </c>
      <c r="K193" t="inlineStr">
        <is>
          <t xml:space="preserve">ES</t>
        </is>
      </c>
      <c r="L193"/>
      <c r="M193" t="inlineStr">
        <is>
          <t xml:space="preserve">Marbella</t>
        </is>
      </c>
      <c r="N193" t="inlineStr">
        <is>
          <t xml:space="preserve">Marbella</t>
        </is>
      </c>
      <c r="O193" t="inlineStr">
        <is>
          <t xml:space="preserve">San Pedro de Alcántara Pueblo</t>
        </is>
      </c>
      <c r="P193"/>
      <c r="Q193"/>
      <c r="R193"/>
      <c r="S193">
        <v>390000</v>
      </c>
      <c r="T193"/>
      <c r="U193">
        <f>IFERROR((S193-T193)/T193,"")</f>
      </c>
      <c r="V193">
        <v>3</v>
      </c>
      <c r="W193" t="inlineStr">
        <is>
          <t xml:space="preserve">85.00</t>
        </is>
      </c>
      <c r="X193"/>
      <c r="Y193"/>
      <c r="Z193">
        <f>IFERROR(S193/W193,"")</f>
      </c>
      <c r="AA193">
        <f>IFERROR(INDEX(04_Area_Stats!$C$5:$C$7,MATCH(N193,04_Area_Stats!$A$5:$A$7,0)),"")</f>
      </c>
      <c r="AB193">
        <f>IFERROR((Z193-AA193)/AA193,"")</f>
      </c>
      <c r="AC193">
        <v>2</v>
      </c>
      <c r="AD193">
        <v>2</v>
      </c>
      <c r="AE193"/>
      <c r="AF193"/>
      <c r="AG193"/>
      <c r="AH193"/>
      <c r="AI193"/>
      <c r="AJ193"/>
      <c r="AK193"/>
      <c r="AL193"/>
      <c r="AM193"/>
      <c r="AN193"/>
      <c r="AO193"/>
      <c r="AP193"/>
      <c r="AQ193"/>
      <c r="AR193"/>
      <c r="AS193"/>
      <c r="AT193">
        <f>IFERROR(INDEX(04_Area_Stats!$E$5:$E$7,MATCH(N193,04_Area_Stats!$A$5:$A$7,0)),"")</f>
      </c>
      <c r="AU193">
        <f>IFERROR(ROUND(W193*AT193,0),"")</f>
      </c>
      <c r="AV193">
        <f>IFERROR(AU193*12/S193,"")</f>
      </c>
      <c r="AW193">
        <f>IFERROR(ROUND(100*(03_Assumptions!$B$18*MIN(AV193/03_Assumptions!$B$13,1)+03_Assumptions!$B$19*MIN(MAX(-AB193/0.25,0),1)+03_Assumptions!$B$20*IFERROR(INDEX(03_Assumptions!$B$28:$B$33,MATCH(AG193,03_Assumptions!$A$28:$A$33,0)),0.5)+03_Assumptions!$B$21*MIN(V193/180,1)+03_Assumptions!$B$22*(COUNTIF(AI193:AQ193,"Y")/9)),0),"")</f>
      </c>
      <c r="AX193"/>
      <c r="AY193"/>
      <c r="AZ193"/>
      <c r="BA193" t="inlineStr">
        <is>
          <t xml:space="preserve">https://images.habimg.com/imgh/44024-553/san-pedro-de-alcantara-pueblo-apartamento-marbella_5176a751-304d-4cd2-8214-2812f4917658.jpg</t>
        </is>
      </c>
      <c r="BB193"/>
      <c r="BC193">
        <v>1</v>
      </c>
      <c r="BD193"/>
      <c r="BE193">
        <v>0</v>
      </c>
      <c r="BF193"/>
      <c r="BG193"/>
      <c r="BH193"/>
      <c r="BI193"/>
      <c r="BJ193"/>
      <c r="BK193"/>
      <c r="BL193" t="inlineStr">
        <is>
          <t xml:space="preserve">Otillräcklig information finns tillgänglig; annonsen ger endast en platsreferens utan egenskapsbeskrivning.</t>
        </is>
      </c>
      <c r="BM193"/>
      <c r="BN193"/>
    </row>
    <row r="194">
      <c r="A194" t="inlineStr">
        <is>
          <t xml:space="preserve">HTC-52417000000375</t>
        </is>
      </c>
      <c r="B194" t="inlineStr">
        <is>
          <t xml:space="preserve">Habitaclia</t>
        </is>
      </c>
      <c r="C194" t="inlineStr">
        <is>
          <t xml:space="preserve">52417000000375</t>
        </is>
      </c>
      <c r="D194" t="inlineStr">
        <is>
          <t xml:space="preserve">https://www.habitaclia.com/comprar-piso-playa_bajadilla_puertos-marbella-i52417000000375.htm</t>
        </is>
      </c>
      <c r="E194" t="inlineStr">
        <is>
          <t xml:space="preserve">2026-08-29</t>
        </is>
      </c>
      <c r="F194" t="inlineStr">
        <is>
          <t xml:space="preserve">2026-08-31</t>
        </is>
      </c>
      <c r="G194" t="inlineStr">
        <is>
          <t xml:space="preserve">New</t>
        </is>
      </c>
      <c r="H194" t="inlineStr">
        <is>
          <t xml:space="preserve">Piso Avenida miguel cano</t>
        </is>
      </c>
      <c r="I194" t="inlineStr">
        <is>
          <t xml:space="preserve">Sale</t>
        </is>
      </c>
      <c r="J194" t="inlineStr">
        <is>
          <t xml:space="preserve">Apartment</t>
        </is>
      </c>
      <c r="K194" t="inlineStr">
        <is>
          <t xml:space="preserve">ES</t>
        </is>
      </c>
      <c r="L194"/>
      <c r="M194" t="inlineStr">
        <is>
          <t xml:space="preserve">Marbella</t>
        </is>
      </c>
      <c r="N194" t="inlineStr">
        <is>
          <t xml:space="preserve">Marbella</t>
        </is>
      </c>
      <c r="O194" t="inlineStr">
        <is>
          <t xml:space="preserve">Playa Bajadilla - Puertos</t>
        </is>
      </c>
      <c r="P194"/>
      <c r="Q194"/>
      <c r="R194"/>
      <c r="S194">
        <v>750000</v>
      </c>
      <c r="T194"/>
      <c r="U194">
        <f>IFERROR((S194-T194)/T194,"")</f>
      </c>
      <c r="V194">
        <v>3</v>
      </c>
      <c r="W194" t="inlineStr">
        <is>
          <t xml:space="preserve">120.00</t>
        </is>
      </c>
      <c r="X194"/>
      <c r="Y194"/>
      <c r="Z194">
        <f>IFERROR(S194/W194,"")</f>
      </c>
      <c r="AA194">
        <f>IFERROR(INDEX(04_Area_Stats!$C$5:$C$7,MATCH(N194,04_Area_Stats!$A$5:$A$7,0)),"")</f>
      </c>
      <c r="AB194">
        <f>IFERROR((Z194-AA194)/AA194,"")</f>
      </c>
      <c r="AC194">
        <v>2</v>
      </c>
      <c r="AD194">
        <v>2</v>
      </c>
      <c r="AE194"/>
      <c r="AF194"/>
      <c r="AG194"/>
      <c r="AH194"/>
      <c r="AI194"/>
      <c r="AJ194"/>
      <c r="AK194"/>
      <c r="AL194"/>
      <c r="AM194"/>
      <c r="AN194"/>
      <c r="AO194"/>
      <c r="AP194"/>
      <c r="AQ194"/>
      <c r="AR194"/>
      <c r="AS194"/>
      <c r="AT194">
        <f>IFERROR(INDEX(04_Area_Stats!$E$5:$E$7,MATCH(N194,04_Area_Stats!$A$5:$A$7,0)),"")</f>
      </c>
      <c r="AU194">
        <f>IFERROR(ROUND(W194*AT194,0),"")</f>
      </c>
      <c r="AV194">
        <f>IFERROR(AU194*12/S194,"")</f>
      </c>
      <c r="AW194">
        <f>IFERROR(ROUND(100*(03_Assumptions!$B$18*MIN(AV194/03_Assumptions!$B$13,1)+03_Assumptions!$B$19*MIN(MAX(-AB194/0.25,0),1)+03_Assumptions!$B$20*IFERROR(INDEX(03_Assumptions!$B$28:$B$33,MATCH(AG194,03_Assumptions!$A$28:$A$33,0)),0.5)+03_Assumptions!$B$21*MIN(V194/180,1)+03_Assumptions!$B$22*(COUNTIF(AI194:AQ194,"Y")/9)),0),"")</f>
      </c>
      <c r="AX194"/>
      <c r="AY194"/>
      <c r="AZ194"/>
      <c r="BA194" t="inlineStr">
        <is>
          <t xml:space="preserve">https://images.habimg.com/imgh/52417-375/avenida-miguel-cano-piso-marbella_5df64f12-cae9-41ca-bea4-8f4f878ae1e1.jpg</t>
        </is>
      </c>
      <c r="BB194"/>
      <c r="BC194">
        <v>1</v>
      </c>
      <c r="BD194"/>
      <c r="BE194">
        <v>0</v>
      </c>
      <c r="BF194"/>
      <c r="BG194"/>
      <c r="BH194"/>
      <c r="BI194"/>
      <c r="BJ194"/>
      <c r="BK194"/>
      <c r="BL194" t="inlineStr">
        <is>
          <t xml:space="preserve">Otillräcklig information tillgänglig. Annonsen innehåller endast platsinformation (Marbella, Playa Bajadilla, Puertos) utan fastighetsspecifikationer.</t>
        </is>
      </c>
      <c r="BM194"/>
      <c r="BN194"/>
    </row>
    <row r="195">
      <c r="A195" t="inlineStr">
        <is>
          <t xml:space="preserve">HTC-59596000000002</t>
        </is>
      </c>
      <c r="B195" t="inlineStr">
        <is>
          <t xml:space="preserve">Habitaclia</t>
        </is>
      </c>
      <c r="C195" t="inlineStr">
        <is>
          <t xml:space="preserve">59596000000002</t>
        </is>
      </c>
      <c r="D195" t="inlineStr">
        <is>
          <t xml:space="preserve">https://www.habitaclia.com/comprar-planta_baja-elegancia_luz_y_jardin_privado_en_la_reserva_de_reserva_de_marbella-marbella-i59596000000002.htm</t>
        </is>
      </c>
      <c r="E195" t="inlineStr">
        <is>
          <t xml:space="preserve">2026-08-29</t>
        </is>
      </c>
      <c r="F195" t="inlineStr">
        <is>
          <t xml:space="preserve">2026-08-31</t>
        </is>
      </c>
      <c r="G195" t="inlineStr">
        <is>
          <t xml:space="preserve">New</t>
        </is>
      </c>
      <c r="H195" t="inlineStr">
        <is>
          <t xml:space="preserve">Planta baja en Reserva de Marbella. Elegancia, luz y jardín privado en la reserva de marbella</t>
        </is>
      </c>
      <c r="I195" t="inlineStr">
        <is>
          <t xml:space="preserve">Sale</t>
        </is>
      </c>
      <c r="J195" t="inlineStr">
        <is>
          <t xml:space="preserve">Apartment</t>
        </is>
      </c>
      <c r="K195" t="inlineStr">
        <is>
          <t xml:space="preserve">ES</t>
        </is>
      </c>
      <c r="L195"/>
      <c r="M195" t="inlineStr">
        <is>
          <t xml:space="preserve">Marbella</t>
        </is>
      </c>
      <c r="N195" t="inlineStr">
        <is>
          <t xml:space="preserve">Marbella</t>
        </is>
      </c>
      <c r="O195" t="inlineStr">
        <is>
          <t xml:space="preserve">Reserva de Marbella</t>
        </is>
      </c>
      <c r="P195"/>
      <c r="Q195"/>
      <c r="R195"/>
      <c r="S195">
        <v>290000</v>
      </c>
      <c r="T195"/>
      <c r="U195">
        <f>IFERROR((S195-T195)/T195,"")</f>
      </c>
      <c r="V195">
        <v>3</v>
      </c>
      <c r="W195" t="inlineStr">
        <is>
          <t xml:space="preserve">124.00</t>
        </is>
      </c>
      <c r="X195"/>
      <c r="Y195"/>
      <c r="Z195">
        <f>IFERROR(S195/W195,"")</f>
      </c>
      <c r="AA195">
        <f>IFERROR(INDEX(04_Area_Stats!$C$5:$C$7,MATCH(N195,04_Area_Stats!$A$5:$A$7,0)),"")</f>
      </c>
      <c r="AB195">
        <f>IFERROR((Z195-AA195)/AA195,"")</f>
      </c>
      <c r="AC195">
        <v>2</v>
      </c>
      <c r="AD195">
        <v>2</v>
      </c>
      <c r="AE195" t="inlineStr">
        <is>
          <t xml:space="preserve">0</t>
        </is>
      </c>
      <c r="AF195"/>
      <c r="AG195"/>
      <c r="AH195"/>
      <c r="AI195"/>
      <c r="AJ195"/>
      <c r="AK195"/>
      <c r="AL195"/>
      <c r="AM195"/>
      <c r="AN195"/>
      <c r="AO195"/>
      <c r="AP195"/>
      <c r="AQ195"/>
      <c r="AR195"/>
      <c r="AS195"/>
      <c r="AT195">
        <f>IFERROR(INDEX(04_Area_Stats!$E$5:$E$7,MATCH(N195,04_Area_Stats!$A$5:$A$7,0)),"")</f>
      </c>
      <c r="AU195">
        <f>IFERROR(ROUND(W195*AT195,0),"")</f>
      </c>
      <c r="AV195">
        <f>IFERROR(AU195*12/S195,"")</f>
      </c>
      <c r="AW195">
        <f>IFERROR(ROUND(100*(03_Assumptions!$B$18*MIN(AV195/03_Assumptions!$B$13,1)+03_Assumptions!$B$19*MIN(MAX(-AB195/0.25,0),1)+03_Assumptions!$B$20*IFERROR(INDEX(03_Assumptions!$B$28:$B$33,MATCH(AG195,03_Assumptions!$A$28:$A$33,0)),0.5)+03_Assumptions!$B$21*MIN(V195/180,1)+03_Assumptions!$B$22*(COUNTIF(AI195:AQ195,"Y")/9)),0),"")</f>
      </c>
      <c r="AX195"/>
      <c r="AY195"/>
      <c r="AZ195"/>
      <c r="BA195" t="inlineStr">
        <is>
          <t xml:space="preserve">https://images.habimg.com/imgh/59596-2/elegancia-luz-y-jardin-privado-en-la-reserva-de-marbella-marbella_0c07a919-01f3-47f5-a9cb-4128d00f98e5.jpg</t>
        </is>
      </c>
      <c r="BB195"/>
      <c r="BC195">
        <v>1</v>
      </c>
      <c r="BD195"/>
      <c r="BE195">
        <v>0</v>
      </c>
      <c r="BF195"/>
      <c r="BG195"/>
      <c r="BH195"/>
      <c r="BI195"/>
      <c r="BJ195"/>
      <c r="BK195"/>
      <c r="BL195" t="inlineStr">
        <is>
          <t xml:space="preserve">Bottenvåningslägenhet i Reserva de Marbella med privat trädgård. Minimal information tillhandahållen; pris, dimensioner eller andra bekvämligheter beskrivs inte.</t>
        </is>
      </c>
      <c r="BM195"/>
      <c r="BN195"/>
    </row>
    <row r="196">
      <c r="A196" t="inlineStr">
        <is>
          <t xml:space="preserve">HTC-45289000000072</t>
        </is>
      </c>
      <c r="B196" t="inlineStr">
        <is>
          <t xml:space="preserve">Habitaclia</t>
        </is>
      </c>
      <c r="C196" t="inlineStr">
        <is>
          <t xml:space="preserve">45289000000072</t>
        </is>
      </c>
      <c r="D196" t="inlineStr">
        <is>
          <t xml:space="preserve">https://www.habitaclia.com/comprar-planta_baja-jardin_privado_en_urbanizacion_con_acceso_directo_a_la_playa_puerto_banus-marbella-i45289000000072.htm</t>
        </is>
      </c>
      <c r="E196" t="inlineStr">
        <is>
          <t xml:space="preserve">2026-08-29</t>
        </is>
      </c>
      <c r="F196" t="inlineStr">
        <is>
          <t xml:space="preserve">2026-08-31</t>
        </is>
      </c>
      <c r="G196" t="inlineStr">
        <is>
          <t xml:space="preserve">New</t>
        </is>
      </c>
      <c r="H196" t="inlineStr">
        <is>
          <t xml:space="preserve">Planta baja en Puerto Banús. Jardín privado, en urbanización con acceso directo a la playa</t>
        </is>
      </c>
      <c r="I196" t="inlineStr">
        <is>
          <t xml:space="preserve">Sale</t>
        </is>
      </c>
      <c r="J196" t="inlineStr">
        <is>
          <t xml:space="preserve">Apartment</t>
        </is>
      </c>
      <c r="K196" t="inlineStr">
        <is>
          <t xml:space="preserve">ES</t>
        </is>
      </c>
      <c r="L196"/>
      <c r="M196" t="inlineStr">
        <is>
          <t xml:space="preserve">Marbella</t>
        </is>
      </c>
      <c r="N196" t="inlineStr">
        <is>
          <t xml:space="preserve">Marbella</t>
        </is>
      </c>
      <c r="O196" t="inlineStr">
        <is>
          <t xml:space="preserve">Puerto Banús</t>
        </is>
      </c>
      <c r="P196"/>
      <c r="Q196"/>
      <c r="R196"/>
      <c r="S196">
        <v>2850000</v>
      </c>
      <c r="T196"/>
      <c r="U196">
        <f>IFERROR((S196-T196)/T196,"")</f>
      </c>
      <c r="V196">
        <v>3</v>
      </c>
      <c r="W196" t="inlineStr">
        <is>
          <t xml:space="preserve">360.00</t>
        </is>
      </c>
      <c r="X196"/>
      <c r="Y196"/>
      <c r="Z196">
        <f>IFERROR(S196/W196,"")</f>
      </c>
      <c r="AA196">
        <f>IFERROR(INDEX(04_Area_Stats!$C$5:$C$7,MATCH(N196,04_Area_Stats!$A$5:$A$7,0)),"")</f>
      </c>
      <c r="AB196">
        <f>IFERROR((Z196-AA196)/AA196,"")</f>
      </c>
      <c r="AC196">
        <v>3</v>
      </c>
      <c r="AD196">
        <v>4</v>
      </c>
      <c r="AE196" t="inlineStr">
        <is>
          <t xml:space="preserve">0</t>
        </is>
      </c>
      <c r="AF196"/>
      <c r="AG196"/>
      <c r="AH196"/>
      <c r="AI196"/>
      <c r="AJ196"/>
      <c r="AK196"/>
      <c r="AL196"/>
      <c r="AM196"/>
      <c r="AN196"/>
      <c r="AO196"/>
      <c r="AP196"/>
      <c r="AQ196"/>
      <c r="AR196"/>
      <c r="AS196"/>
      <c r="AT196">
        <f>IFERROR(INDEX(04_Area_Stats!$E$5:$E$7,MATCH(N196,04_Area_Stats!$A$5:$A$7,0)),"")</f>
      </c>
      <c r="AU196">
        <f>IFERROR(ROUND(W196*AT196,0),"")</f>
      </c>
      <c r="AV196">
        <f>IFERROR(AU196*12/S196,"")</f>
      </c>
      <c r="AW196">
        <f>IFERROR(ROUND(100*(03_Assumptions!$B$18*MIN(AV196/03_Assumptions!$B$13,1)+03_Assumptions!$B$19*MIN(MAX(-AB196/0.25,0),1)+03_Assumptions!$B$20*IFERROR(INDEX(03_Assumptions!$B$28:$B$33,MATCH(AG196,03_Assumptions!$A$28:$A$33,0)),0.5)+03_Assumptions!$B$21*MIN(V196/180,1)+03_Assumptions!$B$22*(COUNTIF(AI196:AQ196,"Y")/9)),0),"")</f>
      </c>
      <c r="AX196"/>
      <c r="AY196"/>
      <c r="AZ196"/>
      <c r="BA196" t="inlineStr">
        <is>
          <t xml:space="preserve">https://images.habimg.com/imgh/45289-72/jardin-privado-en-urbanizacion-con-acceso-directo-a-la-playa-marbella_4ed01e55-6c69-427e-9122-baa7314e3696.jpg</t>
        </is>
      </c>
      <c r="BB196"/>
      <c r="BC196">
        <v>1</v>
      </c>
      <c r="BD196"/>
      <c r="BE196">
        <v>0</v>
      </c>
      <c r="BF196"/>
      <c r="BG196"/>
      <c r="BH196"/>
      <c r="BI196"/>
      <c r="BJ196"/>
      <c r="BK196"/>
      <c r="BL196" t="inlineStr">
        <is>
          <t xml:space="preserve">Mycket begränsad information är tillgänglig; endast platsen (Puerto Banús, Marbella) och titelpunkten om en bottenvåningslägenheten med privat trädgård och direktåtkomst till stranden tillhandahålls. Inga andra detaljer om storlek, layout, skick eller bekvämligheter ingår i beskrivningen.</t>
        </is>
      </c>
      <c r="BM196"/>
      <c r="BN196"/>
    </row>
    <row r="197">
      <c r="A197" t="inlineStr">
        <is>
          <t xml:space="preserve">HTC-53129000000300</t>
        </is>
      </c>
      <c r="B197" t="inlineStr">
        <is>
          <t xml:space="preserve">Habitaclia</t>
        </is>
      </c>
      <c r="C197" t="inlineStr">
        <is>
          <t xml:space="preserve">53129000000300</t>
        </is>
      </c>
      <c r="D197" t="inlineStr">
        <is>
          <t xml:space="preserve">https://www.habitaclia.com/comprar-piso-excelente_viviendas_en_guadalmina_alta_camino_cortes_11p_guadalmina_alta-marbella-i53129000000300.htm</t>
        </is>
      </c>
      <c r="E197" t="inlineStr">
        <is>
          <t xml:space="preserve">2026-08-29</t>
        </is>
      </c>
      <c r="F197" t="inlineStr">
        <is>
          <t xml:space="preserve">2026-08-31</t>
        </is>
      </c>
      <c r="G197" t="inlineStr">
        <is>
          <t xml:space="preserve">New</t>
        </is>
      </c>
      <c r="H197" t="inlineStr">
        <is>
          <t xml:space="preserve">Piso en Camino cortes 11p. Excelente viviendas en guadalmina alta.</t>
        </is>
      </c>
      <c r="I197" t="inlineStr">
        <is>
          <t xml:space="preserve">Sale</t>
        </is>
      </c>
      <c r="J197" t="inlineStr">
        <is>
          <t xml:space="preserve">Apartment</t>
        </is>
      </c>
      <c r="K197" t="inlineStr">
        <is>
          <t xml:space="preserve">ES</t>
        </is>
      </c>
      <c r="L197"/>
      <c r="M197" t="inlineStr">
        <is>
          <t xml:space="preserve">Marbella</t>
        </is>
      </c>
      <c r="N197" t="inlineStr">
        <is>
          <t xml:space="preserve">Marbella</t>
        </is>
      </c>
      <c r="O197" t="inlineStr">
        <is>
          <t xml:space="preserve">Guadalmina Alta</t>
        </is>
      </c>
      <c r="P197"/>
      <c r="Q197"/>
      <c r="R197"/>
      <c r="S197">
        <v>465000</v>
      </c>
      <c r="T197"/>
      <c r="U197">
        <f>IFERROR((S197-T197)/T197,"")</f>
      </c>
      <c r="V197">
        <v>3</v>
      </c>
      <c r="W197" t="inlineStr">
        <is>
          <t xml:space="preserve">115.00</t>
        </is>
      </c>
      <c r="X197"/>
      <c r="Y197"/>
      <c r="Z197">
        <f>IFERROR(S197/W197,"")</f>
      </c>
      <c r="AA197">
        <f>IFERROR(INDEX(04_Area_Stats!$C$5:$C$7,MATCH(N197,04_Area_Stats!$A$5:$A$7,0)),"")</f>
      </c>
      <c r="AB197">
        <f>IFERROR((Z197-AA197)/AA197,"")</f>
      </c>
      <c r="AC197">
        <v>2</v>
      </c>
      <c r="AD197">
        <v>2</v>
      </c>
      <c r="AE197"/>
      <c r="AF197"/>
      <c r="AG197"/>
      <c r="AH197"/>
      <c r="AI197"/>
      <c r="AJ197"/>
      <c r="AK197"/>
      <c r="AL197"/>
      <c r="AM197"/>
      <c r="AN197"/>
      <c r="AO197"/>
      <c r="AP197"/>
      <c r="AQ197"/>
      <c r="AR197"/>
      <c r="AS197"/>
      <c r="AT197">
        <f>IFERROR(INDEX(04_Area_Stats!$E$5:$E$7,MATCH(N197,04_Area_Stats!$A$5:$A$7,0)),"")</f>
      </c>
      <c r="AU197">
        <f>IFERROR(ROUND(W197*AT197,0),"")</f>
      </c>
      <c r="AV197">
        <f>IFERROR(AU197*12/S197,"")</f>
      </c>
      <c r="AW197">
        <f>IFERROR(ROUND(100*(03_Assumptions!$B$18*MIN(AV197/03_Assumptions!$B$13,1)+03_Assumptions!$B$19*MIN(MAX(-AB197/0.25,0),1)+03_Assumptions!$B$20*IFERROR(INDEX(03_Assumptions!$B$28:$B$33,MATCH(AG197,03_Assumptions!$A$28:$A$33,0)),0.5)+03_Assumptions!$B$21*MIN(V197/180,1)+03_Assumptions!$B$22*(COUNTIF(AI197:AQ197,"Y")/9)),0),"")</f>
      </c>
      <c r="AX197"/>
      <c r="AY197"/>
      <c r="AZ197"/>
      <c r="BA197" t="inlineStr">
        <is>
          <t xml:space="preserve">https://images.habimg.com/imgh/53129-300/excelente-viviendas-en-guadalmina-alta-marbella_3a88badc-a536-4e4a-9798-9c4f7e5191b1.jpg</t>
        </is>
      </c>
      <c r="BB197"/>
      <c r="BC197">
        <v>1</v>
      </c>
      <c r="BD197"/>
      <c r="BE197">
        <v>0</v>
      </c>
      <c r="BF197"/>
      <c r="BG197"/>
      <c r="BH197"/>
      <c r="BI197"/>
      <c r="BJ197"/>
      <c r="BK197"/>
      <c r="BL197" t="inlineStr">
        <is>
          <t xml:space="preserve">Lägenhet till salu i Guadalmina Alta, Marbella. Mycket begränsad information om egendomen finns tillgänglig från denna annons.</t>
        </is>
      </c>
      <c r="BM197"/>
      <c r="BN197"/>
    </row>
    <row r="198">
      <c r="A198" t="inlineStr">
        <is>
          <t xml:space="preserve">HTC-25099000000852</t>
        </is>
      </c>
      <c r="B198" t="inlineStr">
        <is>
          <t xml:space="preserve">Habitaclia</t>
        </is>
      </c>
      <c r="C198" t="inlineStr">
        <is>
          <t xml:space="preserve">25099000000852</t>
        </is>
      </c>
      <c r="D198" t="inlineStr">
        <is>
          <t xml:space="preserve">https://www.habitaclia.com/comprar-piso-de_2_dormitorios_ideal_como_inversion_o_para_alquilar_es_5o_divina_pastora-marbella-i25099000000852.htm</t>
        </is>
      </c>
      <c r="E198" t="inlineStr">
        <is>
          <t xml:space="preserve">2026-08-29</t>
        </is>
      </c>
      <c r="F198" t="inlineStr">
        <is>
          <t xml:space="preserve">2026-08-31</t>
        </is>
      </c>
      <c r="G198" t="inlineStr">
        <is>
          <t xml:space="preserve">New</t>
        </is>
      </c>
      <c r="H198" t="inlineStr">
        <is>
          <t xml:space="preserve">Piso en Divina Pastora. Piso de 2 dormitorios ideal como inversión o para alquilar es 5º</t>
        </is>
      </c>
      <c r="I198" t="inlineStr">
        <is>
          <t xml:space="preserve">Sale</t>
        </is>
      </c>
      <c r="J198" t="inlineStr">
        <is>
          <t xml:space="preserve">Apartment</t>
        </is>
      </c>
      <c r="K198" t="inlineStr">
        <is>
          <t xml:space="preserve">ES</t>
        </is>
      </c>
      <c r="L198"/>
      <c r="M198" t="inlineStr">
        <is>
          <t xml:space="preserve">Marbella</t>
        </is>
      </c>
      <c r="N198" t="inlineStr">
        <is>
          <t xml:space="preserve">Marbella</t>
        </is>
      </c>
      <c r="O198" t="inlineStr">
        <is>
          <t xml:space="preserve">Divina Pastora</t>
        </is>
      </c>
      <c r="P198"/>
      <c r="Q198"/>
      <c r="R198"/>
      <c r="S198">
        <v>190000</v>
      </c>
      <c r="T198"/>
      <c r="U198">
        <f>IFERROR((S198-T198)/T198,"")</f>
      </c>
      <c r="V198">
        <v>3</v>
      </c>
      <c r="W198" t="inlineStr">
        <is>
          <t xml:space="preserve">73.00</t>
        </is>
      </c>
      <c r="X198"/>
      <c r="Y198"/>
      <c r="Z198">
        <f>IFERROR(S198/W198,"")</f>
      </c>
      <c r="AA198">
        <f>IFERROR(INDEX(04_Area_Stats!$C$5:$C$7,MATCH(N198,04_Area_Stats!$A$5:$A$7,0)),"")</f>
      </c>
      <c r="AB198">
        <f>IFERROR((Z198-AA198)/AA198,"")</f>
      </c>
      <c r="AC198">
        <v>2</v>
      </c>
      <c r="AD198">
        <v>1</v>
      </c>
      <c r="AE198" t="inlineStr">
        <is>
          <t xml:space="preserve">5</t>
        </is>
      </c>
      <c r="AF198"/>
      <c r="AG198"/>
      <c r="AH198"/>
      <c r="AI198"/>
      <c r="AJ198"/>
      <c r="AK198"/>
      <c r="AL198"/>
      <c r="AM198"/>
      <c r="AN198"/>
      <c r="AO198"/>
      <c r="AP198"/>
      <c r="AQ198"/>
      <c r="AR198"/>
      <c r="AS198"/>
      <c r="AT198">
        <f>IFERROR(INDEX(04_Area_Stats!$E$5:$E$7,MATCH(N198,04_Area_Stats!$A$5:$A$7,0)),"")</f>
      </c>
      <c r="AU198">
        <f>IFERROR(ROUND(W198*AT198,0),"")</f>
      </c>
      <c r="AV198">
        <f>IFERROR(AU198*12/S198,"")</f>
      </c>
      <c r="AW198">
        <f>IFERROR(ROUND(100*(03_Assumptions!$B$18*MIN(AV198/03_Assumptions!$B$13,1)+03_Assumptions!$B$19*MIN(MAX(-AB198/0.25,0),1)+03_Assumptions!$B$20*IFERROR(INDEX(03_Assumptions!$B$28:$B$33,MATCH(AG198,03_Assumptions!$A$28:$A$33,0)),0.5)+03_Assumptions!$B$21*MIN(V198/180,1)+03_Assumptions!$B$22*(COUNTIF(AI198:AQ198,"Y")/9)),0),"")</f>
      </c>
      <c r="AX198"/>
      <c r="AY198"/>
      <c r="AZ198"/>
      <c r="BA198" t="inlineStr">
        <is>
          <t xml:space="preserve">https://images.habimg.com/imgh/25099-852/piso-de-2-dormitorios-ideal-como-inversion-o-para-alquilar-es-5-marbella_722d604c-202a-4ef8-98c1-da4594ed270e.jpg</t>
        </is>
      </c>
      <c r="BB198"/>
      <c r="BC198">
        <v>1</v>
      </c>
      <c r="BD198"/>
      <c r="BE198">
        <v>0</v>
      </c>
      <c r="BF198"/>
      <c r="BG198"/>
      <c r="BH198"/>
      <c r="BI198"/>
      <c r="BJ198"/>
      <c r="BK198"/>
      <c r="BL198" t="inlineStr">
        <is>
          <t xml:space="preserve">Det är en tvårumslägenheten på 5:e våningen i Divina Pastora, Marbella, presenterad som en investerings- eller hyrresmöjlighet. Mycket begränsad information är tillgänglig bortom placeringen och grundläggande utformning.</t>
        </is>
      </c>
      <c r="BM198"/>
      <c r="BN198"/>
    </row>
    <row r="199">
      <c r="A199" t="inlineStr">
        <is>
          <t xml:space="preserve">HTC-23526000001033</t>
        </is>
      </c>
      <c r="B199" t="inlineStr">
        <is>
          <t xml:space="preserve">Habitaclia</t>
        </is>
      </c>
      <c r="C199" t="inlineStr">
        <is>
          <t xml:space="preserve">23526000001033</t>
        </is>
      </c>
      <c r="D199" t="inlineStr">
        <is>
          <t xml:space="preserve">https://www.habitaclia.com/comprar-apartamento-impresionante_cerca_de_la_playa_en_san_pedro_de_alca_nueva_alcantara-marbella-i23526000001033.htm</t>
        </is>
      </c>
      <c r="E199" t="inlineStr">
        <is>
          <t xml:space="preserve">2026-08-29</t>
        </is>
      </c>
      <c r="F199" t="inlineStr">
        <is>
          <t xml:space="preserve">2026-08-31</t>
        </is>
      </c>
      <c r="G199" t="inlineStr">
        <is>
          <t xml:space="preserve">New</t>
        </is>
      </c>
      <c r="H199" t="inlineStr">
        <is>
          <t xml:space="preserve">Apartamento en Nueva Alcántara. Impresionante apartamento cerca de la playa en san pedro de alcá</t>
        </is>
      </c>
      <c r="I199" t="inlineStr">
        <is>
          <t xml:space="preserve">Sale</t>
        </is>
      </c>
      <c r="J199" t="inlineStr">
        <is>
          <t xml:space="preserve">Apartment</t>
        </is>
      </c>
      <c r="K199" t="inlineStr">
        <is>
          <t xml:space="preserve">ES</t>
        </is>
      </c>
      <c r="L199"/>
      <c r="M199" t="inlineStr">
        <is>
          <t xml:space="preserve">Marbella</t>
        </is>
      </c>
      <c r="N199" t="inlineStr">
        <is>
          <t xml:space="preserve">Marbella</t>
        </is>
      </c>
      <c r="O199" t="inlineStr">
        <is>
          <t xml:space="preserve">Nueva Alcántara</t>
        </is>
      </c>
      <c r="P199"/>
      <c r="Q199"/>
      <c r="R199"/>
      <c r="S199">
        <v>990000</v>
      </c>
      <c r="T199"/>
      <c r="U199">
        <f>IFERROR((S199-T199)/T199,"")</f>
      </c>
      <c r="V199">
        <v>3</v>
      </c>
      <c r="W199" t="inlineStr">
        <is>
          <t xml:space="preserve">128.00</t>
        </is>
      </c>
      <c r="X199"/>
      <c r="Y199"/>
      <c r="Z199">
        <f>IFERROR(S199/W199,"")</f>
      </c>
      <c r="AA199">
        <f>IFERROR(INDEX(04_Area_Stats!$C$5:$C$7,MATCH(N199,04_Area_Stats!$A$5:$A$7,0)),"")</f>
      </c>
      <c r="AB199">
        <f>IFERROR((Z199-AA199)/AA199,"")</f>
      </c>
      <c r="AC199">
        <v>3</v>
      </c>
      <c r="AD199">
        <v>2</v>
      </c>
      <c r="AE199"/>
      <c r="AF199"/>
      <c r="AG199"/>
      <c r="AH199"/>
      <c r="AI199"/>
      <c r="AJ199"/>
      <c r="AK199"/>
      <c r="AL199"/>
      <c r="AM199"/>
      <c r="AN199"/>
      <c r="AO199"/>
      <c r="AP199"/>
      <c r="AQ199"/>
      <c r="AR199"/>
      <c r="AS199"/>
      <c r="AT199">
        <f>IFERROR(INDEX(04_Area_Stats!$E$5:$E$7,MATCH(N199,04_Area_Stats!$A$5:$A$7,0)),"")</f>
      </c>
      <c r="AU199">
        <f>IFERROR(ROUND(W199*AT199,0),"")</f>
      </c>
      <c r="AV199">
        <f>IFERROR(AU199*12/S199,"")</f>
      </c>
      <c r="AW199">
        <f>IFERROR(ROUND(100*(03_Assumptions!$B$18*MIN(AV199/03_Assumptions!$B$13,1)+03_Assumptions!$B$19*MIN(MAX(-AB199/0.25,0),1)+03_Assumptions!$B$20*IFERROR(INDEX(03_Assumptions!$B$28:$B$33,MATCH(AG199,03_Assumptions!$A$28:$A$33,0)),0.5)+03_Assumptions!$B$21*MIN(V199/180,1)+03_Assumptions!$B$22*(COUNTIF(AI199:AQ199,"Y")/9)),0),"")</f>
      </c>
      <c r="AX199"/>
      <c r="AY199"/>
      <c r="AZ199"/>
      <c r="BA199" t="inlineStr">
        <is>
          <t xml:space="preserve">https://images.habimg.com/imgh/23526-1033/impresionante-apartamento-cerca-de-la-playa-en-san-pedro-de-alca-marbella_ae270271-7de0-447f-a4c3-5f817d6eaefd.jpg</t>
        </is>
      </c>
      <c r="BB199"/>
      <c r="BC199">
        <v>1</v>
      </c>
      <c r="BD199"/>
      <c r="BE199">
        <v>0</v>
      </c>
      <c r="BF199"/>
      <c r="BG199"/>
      <c r="BH199"/>
      <c r="BI199"/>
      <c r="BJ199"/>
      <c r="BK199"/>
      <c r="BL199" t="inlineStr">
        <is>
          <t xml:space="preserve">Minimal information tillgänglig: endast en platsbeskrivning angiven (Marbella, Nueva Alcántara). Ingen information om egenskaperna, storlek, skick eller pris.</t>
        </is>
      </c>
      <c r="BM199"/>
      <c r="BN199"/>
    </row>
    <row r="200">
      <c r="A200" t="inlineStr">
        <is>
          <t xml:space="preserve">HTC-26701000000601</t>
        </is>
      </c>
      <c r="B200" t="inlineStr">
        <is>
          <t xml:space="preserve">Habitaclia</t>
        </is>
      </c>
      <c r="C200" t="inlineStr">
        <is>
          <t xml:space="preserve">26701000000601</t>
        </is>
      </c>
      <c r="D200" t="inlineStr">
        <is>
          <t xml:space="preserve">https://www.habitaclia.com/comprar-apartamento-los_granados_18_puerto_banus-marbella-i26701000000601.htm</t>
        </is>
      </c>
      <c r="E200" t="inlineStr">
        <is>
          <t xml:space="preserve">2026-08-29</t>
        </is>
      </c>
      <c r="F200" t="inlineStr">
        <is>
          <t xml:space="preserve">2026-08-31</t>
        </is>
      </c>
      <c r="G200" t="inlineStr">
        <is>
          <t xml:space="preserve">New</t>
        </is>
      </c>
      <c r="H200" t="inlineStr">
        <is>
          <t xml:space="preserve">Apartamento en Calle los granados 18</t>
        </is>
      </c>
      <c r="I200" t="inlineStr">
        <is>
          <t xml:space="preserve">Sale</t>
        </is>
      </c>
      <c r="J200" t="inlineStr">
        <is>
          <t xml:space="preserve">Apartment</t>
        </is>
      </c>
      <c r="K200" t="inlineStr">
        <is>
          <t xml:space="preserve">ES</t>
        </is>
      </c>
      <c r="L200"/>
      <c r="M200" t="inlineStr">
        <is>
          <t xml:space="preserve">Marbella</t>
        </is>
      </c>
      <c r="N200" t="inlineStr">
        <is>
          <t xml:space="preserve">Marbella</t>
        </is>
      </c>
      <c r="O200" t="inlineStr">
        <is>
          <t xml:space="preserve">Puerto Banús</t>
        </is>
      </c>
      <c r="P200"/>
      <c r="Q200"/>
      <c r="R200"/>
      <c r="S200">
        <v>725000</v>
      </c>
      <c r="T200"/>
      <c r="U200">
        <f>IFERROR((S200-T200)/T200,"")</f>
      </c>
      <c r="V200">
        <v>3</v>
      </c>
      <c r="W200" t="inlineStr">
        <is>
          <t xml:space="preserve">121.00</t>
        </is>
      </c>
      <c r="X200"/>
      <c r="Y200"/>
      <c r="Z200">
        <f>IFERROR(S200/W200,"")</f>
      </c>
      <c r="AA200">
        <f>IFERROR(INDEX(04_Area_Stats!$C$5:$C$7,MATCH(N200,04_Area_Stats!$A$5:$A$7,0)),"")</f>
      </c>
      <c r="AB200">
        <f>IFERROR((Z200-AA200)/AA200,"")</f>
      </c>
      <c r="AC200">
        <v>3</v>
      </c>
      <c r="AD200">
        <v>2</v>
      </c>
      <c r="AE200"/>
      <c r="AF200"/>
      <c r="AG200"/>
      <c r="AH200"/>
      <c r="AI200"/>
      <c r="AJ200"/>
      <c r="AK200"/>
      <c r="AL200"/>
      <c r="AM200"/>
      <c r="AN200"/>
      <c r="AO200"/>
      <c r="AP200"/>
      <c r="AQ200"/>
      <c r="AR200"/>
      <c r="AS200"/>
      <c r="AT200">
        <f>IFERROR(INDEX(04_Area_Stats!$E$5:$E$7,MATCH(N200,04_Area_Stats!$A$5:$A$7,0)),"")</f>
      </c>
      <c r="AU200">
        <f>IFERROR(ROUND(W200*AT200,0),"")</f>
      </c>
      <c r="AV200">
        <f>IFERROR(AU200*12/S200,"")</f>
      </c>
      <c r="AW200">
        <f>IFERROR(ROUND(100*(03_Assumptions!$B$18*MIN(AV200/03_Assumptions!$B$13,1)+03_Assumptions!$B$19*MIN(MAX(-AB200/0.25,0),1)+03_Assumptions!$B$20*IFERROR(INDEX(03_Assumptions!$B$28:$B$33,MATCH(AG200,03_Assumptions!$A$28:$A$33,0)),0.5)+03_Assumptions!$B$21*MIN(V200/180,1)+03_Assumptions!$B$22*(COUNTIF(AI200:AQ200,"Y")/9)),0),"")</f>
      </c>
      <c r="AX200"/>
      <c r="AY200"/>
      <c r="AZ200"/>
      <c r="BA200" t="inlineStr">
        <is>
          <t xml:space="preserve">https://images.habimg.com/imgh/26701-601/calle-los-granados-18-apartamento-marbella_f1537b05-e5bd-4fc8-ae0f-a6ef15930ea7.jpg</t>
        </is>
      </c>
      <c r="BB200"/>
      <c r="BC200">
        <v>1</v>
      </c>
      <c r="BD200"/>
      <c r="BE200">
        <v>0</v>
      </c>
      <c r="BF200"/>
      <c r="BG200"/>
      <c r="BH200"/>
      <c r="BI200"/>
      <c r="BJ200"/>
      <c r="BK200"/>
      <c r="BL200" t="inlineStr">
        <is>
          <t xml:space="preserve">Otillräcklig information tillgänglig; endast plats angiven (Marbella - Puerto Banús).</t>
        </is>
      </c>
      <c r="BM200"/>
      <c r="BN200"/>
    </row>
    <row r="201">
      <c r="A201" t="inlineStr">
        <is>
          <t xml:space="preserve">HTC-52797000001655</t>
        </is>
      </c>
      <c r="B201" t="inlineStr">
        <is>
          <t xml:space="preserve">Habitaclia</t>
        </is>
      </c>
      <c r="C201" t="inlineStr">
        <is>
          <t xml:space="preserve">52797000001655</t>
        </is>
      </c>
      <c r="D201" t="inlineStr">
        <is>
          <t xml:space="preserve">https://www.habitaclia.com/comprar-duplex-la_dama_de_noche_la_alzambra-marbella-i52797000001655.htm</t>
        </is>
      </c>
      <c r="E201" t="inlineStr">
        <is>
          <t xml:space="preserve">2026-08-29</t>
        </is>
      </c>
      <c r="F201" t="inlineStr">
        <is>
          <t xml:space="preserve">2026-08-31</t>
        </is>
      </c>
      <c r="G201" t="inlineStr">
        <is>
          <t xml:space="preserve">New</t>
        </is>
      </c>
      <c r="H201" t="inlineStr">
        <is>
          <t xml:space="preserve">Dúplex en La Dama de Noche - La Alzambra</t>
        </is>
      </c>
      <c r="I201" t="inlineStr">
        <is>
          <t xml:space="preserve">Sale</t>
        </is>
      </c>
      <c r="J201" t="inlineStr">
        <is>
          <t xml:space="preserve">Duplex</t>
        </is>
      </c>
      <c r="K201" t="inlineStr">
        <is>
          <t xml:space="preserve">ES</t>
        </is>
      </c>
      <c r="L201"/>
      <c r="M201" t="inlineStr">
        <is>
          <t xml:space="preserve">Marbella</t>
        </is>
      </c>
      <c r="N201" t="inlineStr">
        <is>
          <t xml:space="preserve">Marbella</t>
        </is>
      </c>
      <c r="O201" t="inlineStr">
        <is>
          <t xml:space="preserve">La Dama de Noche - La Alzambra</t>
        </is>
      </c>
      <c r="P201"/>
      <c r="Q201"/>
      <c r="R201"/>
      <c r="S201">
        <v>795000</v>
      </c>
      <c r="T201"/>
      <c r="U201">
        <f>IFERROR((S201-T201)/T201,"")</f>
      </c>
      <c r="V201">
        <v>3</v>
      </c>
      <c r="W201" t="inlineStr">
        <is>
          <t xml:space="preserve">120.00</t>
        </is>
      </c>
      <c r="X201"/>
      <c r="Y201"/>
      <c r="Z201">
        <f>IFERROR(S201/W201,"")</f>
      </c>
      <c r="AA201">
        <f>IFERROR(INDEX(04_Area_Stats!$C$5:$C$7,MATCH(N201,04_Area_Stats!$A$5:$A$7,0)),"")</f>
      </c>
      <c r="AB201">
        <f>IFERROR((Z201-AA201)/AA201,"")</f>
      </c>
      <c r="AC201">
        <v>2</v>
      </c>
      <c r="AD201">
        <v>2</v>
      </c>
      <c r="AE201"/>
      <c r="AF201"/>
      <c r="AG201"/>
      <c r="AH201"/>
      <c r="AI201"/>
      <c r="AJ201"/>
      <c r="AK201"/>
      <c r="AL201"/>
      <c r="AM201"/>
      <c r="AN201"/>
      <c r="AO201"/>
      <c r="AP201"/>
      <c r="AQ201"/>
      <c r="AR201"/>
      <c r="AS201"/>
      <c r="AT201">
        <f>IFERROR(INDEX(04_Area_Stats!$E$5:$E$7,MATCH(N201,04_Area_Stats!$A$5:$A$7,0)),"")</f>
      </c>
      <c r="AU201">
        <f>IFERROR(ROUND(W201*AT201,0),"")</f>
      </c>
      <c r="AV201">
        <f>IFERROR(AU201*12/S201,"")</f>
      </c>
      <c r="AW201">
        <f>IFERROR(ROUND(100*(03_Assumptions!$B$18*MIN(AV201/03_Assumptions!$B$13,1)+03_Assumptions!$B$19*MIN(MAX(-AB201/0.25,0),1)+03_Assumptions!$B$20*IFERROR(INDEX(03_Assumptions!$B$28:$B$33,MATCH(AG201,03_Assumptions!$A$28:$A$33,0)),0.5)+03_Assumptions!$B$21*MIN(V201/180,1)+03_Assumptions!$B$22*(COUNTIF(AI201:AQ201,"Y")/9)),0),"")</f>
      </c>
      <c r="AX201"/>
      <c r="AY201"/>
      <c r="AZ201"/>
      <c r="BA201" t="inlineStr">
        <is>
          <t xml:space="preserve">https://images.habimg.com/imgh/52797-1655/la-dama-de-noche-la-alzambra-duplex-marbella_93602338-5600-488b-be89-f051b235da18.jpg</t>
        </is>
      </c>
      <c r="BB201"/>
      <c r="BC201">
        <v>1</v>
      </c>
      <c r="BD201"/>
      <c r="BE201">
        <v>0</v>
      </c>
      <c r="BF201"/>
      <c r="BG201"/>
      <c r="BH201"/>
      <c r="BI201"/>
      <c r="BJ201"/>
      <c r="BK201"/>
      <c r="BL201" t="inlineStr">
        <is>
          <t xml:space="preserve">Duplex i Marbella (område La Dama de Noche - La Alzambra). Ingen detaljerad beskrivning tillhandahållen, vilket begränsar möjligheten att bedöma funktioner eller skick.</t>
        </is>
      </c>
      <c r="BM201"/>
      <c r="BN201"/>
    </row>
    <row r="202">
      <c r="A202" t="inlineStr">
        <is>
          <t xml:space="preserve">HTC-55600000000120</t>
        </is>
      </c>
      <c r="B202" t="inlineStr">
        <is>
          <t xml:space="preserve">Habitaclia</t>
        </is>
      </c>
      <c r="C202" t="inlineStr">
        <is>
          <t xml:space="preserve">55600000000120</t>
        </is>
      </c>
      <c r="D202" t="inlineStr">
        <is>
          <t xml:space="preserve">https://www.habitaclia.com/comprar-apartamento-casita_estilo_ibicenco_con_terraza_y_licencia_turistica_a_poca_gaviotas_las_pbl_andaluz_45_marbesa-marbella-i55600000000120.htm</t>
        </is>
      </c>
      <c r="E202" t="inlineStr">
        <is>
          <t xml:space="preserve">2026-08-29</t>
        </is>
      </c>
      <c r="F202" t="inlineStr">
        <is>
          <t xml:space="preserve">2026-08-31</t>
        </is>
      </c>
      <c r="G202" t="inlineStr">
        <is>
          <t xml:space="preserve">New</t>
        </is>
      </c>
      <c r="H202" t="inlineStr">
        <is>
          <t xml:space="preserve">Apartamento en Gaviotas las (pbl andaluz 45. Casita estilo ibicenco con terraza y licencia turística, a poca</t>
        </is>
      </c>
      <c r="I202" t="inlineStr">
        <is>
          <t xml:space="preserve">Sale</t>
        </is>
      </c>
      <c r="J202" t="inlineStr">
        <is>
          <t xml:space="preserve">Apartment</t>
        </is>
      </c>
      <c r="K202" t="inlineStr">
        <is>
          <t xml:space="preserve">ES</t>
        </is>
      </c>
      <c r="L202"/>
      <c r="M202" t="inlineStr">
        <is>
          <t xml:space="preserve">Marbella</t>
        </is>
      </c>
      <c r="N202" t="inlineStr">
        <is>
          <t xml:space="preserve">Marbella</t>
        </is>
      </c>
      <c r="O202" t="inlineStr">
        <is>
          <t xml:space="preserve">Marbesa</t>
        </is>
      </c>
      <c r="P202"/>
      <c r="Q202"/>
      <c r="R202"/>
      <c r="S202">
        <v>329000</v>
      </c>
      <c r="T202"/>
      <c r="U202">
        <f>IFERROR((S202-T202)/T202,"")</f>
      </c>
      <c r="V202">
        <v>3</v>
      </c>
      <c r="W202" t="inlineStr">
        <is>
          <t xml:space="preserve">59.00</t>
        </is>
      </c>
      <c r="X202"/>
      <c r="Y202"/>
      <c r="Z202">
        <f>IFERROR(S202/W202,"")</f>
      </c>
      <c r="AA202">
        <f>IFERROR(INDEX(04_Area_Stats!$C$5:$C$7,MATCH(N202,04_Area_Stats!$A$5:$A$7,0)),"")</f>
      </c>
      <c r="AB202">
        <f>IFERROR((Z202-AA202)/AA202,"")</f>
      </c>
      <c r="AC202">
        <v>2</v>
      </c>
      <c r="AD202">
        <v>2</v>
      </c>
      <c r="AE202"/>
      <c r="AF202"/>
      <c r="AG202"/>
      <c r="AH202"/>
      <c r="AI202"/>
      <c r="AJ202" t="inlineStr">
        <is>
          <t xml:space="preserve">Y</t>
        </is>
      </c>
      <c r="AK202"/>
      <c r="AL202"/>
      <c r="AM202"/>
      <c r="AN202"/>
      <c r="AO202"/>
      <c r="AP202"/>
      <c r="AQ202"/>
      <c r="AR202"/>
      <c r="AS202"/>
      <c r="AT202">
        <f>IFERROR(INDEX(04_Area_Stats!$E$5:$E$7,MATCH(N202,04_Area_Stats!$A$5:$A$7,0)),"")</f>
      </c>
      <c r="AU202">
        <f>IFERROR(ROUND(W202*AT202,0),"")</f>
      </c>
      <c r="AV202">
        <f>IFERROR(AU202*12/S202,"")</f>
      </c>
      <c r="AW202">
        <f>IFERROR(ROUND(100*(03_Assumptions!$B$18*MIN(AV202/03_Assumptions!$B$13,1)+03_Assumptions!$B$19*MIN(MAX(-AB202/0.25,0),1)+03_Assumptions!$B$20*IFERROR(INDEX(03_Assumptions!$B$28:$B$33,MATCH(AG202,03_Assumptions!$A$28:$A$33,0)),0.5)+03_Assumptions!$B$21*MIN(V202/180,1)+03_Assumptions!$B$22*(COUNTIF(AI202:AQ202,"Y")/9)),0),"")</f>
      </c>
      <c r="AX202"/>
      <c r="AY202"/>
      <c r="AZ202"/>
      <c r="BA202" t="inlineStr">
        <is>
          <t xml:space="preserve">https://images.habimg.com/imgh/55600-120/casita-estilo-ibicenco-con-terraza-y-licencia-turistica-a-poca-marbella_53c42f61-a715-405e-ba73-58c206baea98.jpg</t>
        </is>
      </c>
      <c r="BB202"/>
      <c r="BC202">
        <v>1</v>
      </c>
      <c r="BD202"/>
      <c r="BE202">
        <v>0</v>
      </c>
      <c r="BF202"/>
      <c r="BG202"/>
      <c r="BH202"/>
      <c r="BI202"/>
      <c r="BJ202"/>
      <c r="BK202"/>
      <c r="BL202" t="inlineStr">
        <is>
          <t xml:space="preserve">En liten lägenhet i ibicensisk stil i Marbella med terrass och turistlicens för korttidshyra. Otillräcklig information för att bedöma skick eller andra specifikationer.</t>
        </is>
      </c>
      <c r="BM202" t="inlineStr">
        <is>
          <t xml:space="preserve">terrace</t>
        </is>
      </c>
      <c r="BN202"/>
    </row>
    <row r="203">
      <c r="A203" t="inlineStr">
        <is>
          <t xml:space="preserve">HTC-24716000006221</t>
        </is>
      </c>
      <c r="B203" t="inlineStr">
        <is>
          <t xml:space="preserve">Habitaclia</t>
        </is>
      </c>
      <c r="C203" t="inlineStr">
        <is>
          <t xml:space="preserve">24716000006221</t>
        </is>
      </c>
      <c r="D203" t="inlineStr">
        <is>
          <t xml:space="preserve">https://www.habitaclia.com/comprar-atico-en_venta_en_santa_maria-marbella-i24716000006221.htm</t>
        </is>
      </c>
      <c r="E203" t="inlineStr">
        <is>
          <t xml:space="preserve">2026-08-29</t>
        </is>
      </c>
      <c r="F203" t="inlineStr">
        <is>
          <t xml:space="preserve">2026-08-31</t>
        </is>
      </c>
      <c r="G203" t="inlineStr">
        <is>
          <t xml:space="preserve">New</t>
        </is>
      </c>
      <c r="H203" t="inlineStr">
        <is>
          <t xml:space="preserve">Ático Paseo del golf #blorque 9. Atico en venta en marbella</t>
        </is>
      </c>
      <c r="I203" t="inlineStr">
        <is>
          <t xml:space="preserve">Sale</t>
        </is>
      </c>
      <c r="J203" t="inlineStr">
        <is>
          <t xml:space="preserve">Attic</t>
        </is>
      </c>
      <c r="K203" t="inlineStr">
        <is>
          <t xml:space="preserve">ES</t>
        </is>
      </c>
      <c r="L203"/>
      <c r="M203" t="inlineStr">
        <is>
          <t xml:space="preserve">Marbella</t>
        </is>
      </c>
      <c r="N203" t="inlineStr">
        <is>
          <t xml:space="preserve">Marbella</t>
        </is>
      </c>
      <c r="O203" t="inlineStr">
        <is>
          <t xml:space="preserve">Santa María</t>
        </is>
      </c>
      <c r="P203"/>
      <c r="Q203"/>
      <c r="R203"/>
      <c r="S203">
        <v>465000</v>
      </c>
      <c r="T203"/>
      <c r="U203">
        <f>IFERROR((S203-T203)/T203,"")</f>
      </c>
      <c r="V203">
        <v>3</v>
      </c>
      <c r="W203" t="inlineStr">
        <is>
          <t xml:space="preserve">137.00</t>
        </is>
      </c>
      <c r="X203"/>
      <c r="Y203"/>
      <c r="Z203">
        <f>IFERROR(S203/W203,"")</f>
      </c>
      <c r="AA203">
        <f>IFERROR(INDEX(04_Area_Stats!$C$5:$C$7,MATCH(N203,04_Area_Stats!$A$5:$A$7,0)),"")</f>
      </c>
      <c r="AB203">
        <f>IFERROR((Z203-AA203)/AA203,"")</f>
      </c>
      <c r="AC203">
        <v>2</v>
      </c>
      <c r="AD203">
        <v>2</v>
      </c>
      <c r="AE203" t="inlineStr">
        <is>
          <t xml:space="preserve">ático</t>
        </is>
      </c>
      <c r="AF203"/>
      <c r="AG203"/>
      <c r="AH203"/>
      <c r="AI203"/>
      <c r="AJ203"/>
      <c r="AK203"/>
      <c r="AL203"/>
      <c r="AM203"/>
      <c r="AN203"/>
      <c r="AO203"/>
      <c r="AP203"/>
      <c r="AQ203"/>
      <c r="AR203"/>
      <c r="AS203"/>
      <c r="AT203">
        <f>IFERROR(INDEX(04_Area_Stats!$E$5:$E$7,MATCH(N203,04_Area_Stats!$A$5:$A$7,0)),"")</f>
      </c>
      <c r="AU203">
        <f>IFERROR(ROUND(W203*AT203,0),"")</f>
      </c>
      <c r="AV203">
        <f>IFERROR(AU203*12/S203,"")</f>
      </c>
      <c r="AW203">
        <f>IFERROR(ROUND(100*(03_Assumptions!$B$18*MIN(AV203/03_Assumptions!$B$13,1)+03_Assumptions!$B$19*MIN(MAX(-AB203/0.25,0),1)+03_Assumptions!$B$20*IFERROR(INDEX(03_Assumptions!$B$28:$B$33,MATCH(AG203,03_Assumptions!$A$28:$A$33,0)),0.5)+03_Assumptions!$B$21*MIN(V203/180,1)+03_Assumptions!$B$22*(COUNTIF(AI203:AQ203,"Y")/9)),0),"")</f>
      </c>
      <c r="AX203"/>
      <c r="AY203"/>
      <c r="AZ203"/>
      <c r="BA203" t="inlineStr">
        <is>
          <t xml:space="preserve">https://images.habimg.com/imgh/24716-6221/atico-en-venta-en-marbella-marbella_709b24c0-af9d-4378-a1dc-33c5d4c0e158.jpg</t>
        </is>
      </c>
      <c r="BB203"/>
      <c r="BC203">
        <v>1</v>
      </c>
      <c r="BD203"/>
      <c r="BE203">
        <v>0</v>
      </c>
      <c r="BF203"/>
      <c r="BG203"/>
      <c r="BH203"/>
      <c r="BI203"/>
      <c r="BJ203"/>
      <c r="BK203"/>
      <c r="BL203" t="inlineStr">
        <is>
          <t xml:space="preserve">En taklägenhet till salu i Marbella, stadsdelen Santa María. Otillräcklig information för att bedöma skick eller egenskaper.</t>
        </is>
      </c>
      <c r="BM203"/>
      <c r="BN203"/>
    </row>
    <row r="204">
      <c r="A204" t="inlineStr">
        <is>
          <t xml:space="preserve">HTC-49302000000091</t>
        </is>
      </c>
      <c r="B204" t="inlineStr">
        <is>
          <t xml:space="preserve">Habitaclia</t>
        </is>
      </c>
      <c r="C204" t="inlineStr">
        <is>
          <t xml:space="preserve">49302000000091</t>
        </is>
      </c>
      <c r="D204" t="inlineStr">
        <is>
          <t xml:space="preserve">https://www.habitaclia.com/comprar-piso-exclusiva_vivienda_con_vistas_al_mar_en_una_de_las_zonas_mas_con_los_jardines_de_marbella_la_ermita-marbella-i49302000000091.htm</t>
        </is>
      </c>
      <c r="E204" t="inlineStr">
        <is>
          <t xml:space="preserve">2026-08-29</t>
        </is>
      </c>
      <c r="F204" t="inlineStr">
        <is>
          <t xml:space="preserve">2026-08-31</t>
        </is>
      </c>
      <c r="G204" t="inlineStr">
        <is>
          <t xml:space="preserve">New</t>
        </is>
      </c>
      <c r="H204" t="inlineStr">
        <is>
          <t xml:space="preserve">Piso en Los Jardines de Marbella - La Ermita. Exclusiva vivienda con vistas al mar en una de las zonas más con</t>
        </is>
      </c>
      <c r="I204" t="inlineStr">
        <is>
          <t xml:space="preserve">Sale</t>
        </is>
      </c>
      <c r="J204" t="inlineStr">
        <is>
          <t xml:space="preserve">Apartment</t>
        </is>
      </c>
      <c r="K204" t="inlineStr">
        <is>
          <t xml:space="preserve">ES</t>
        </is>
      </c>
      <c r="L204"/>
      <c r="M204" t="inlineStr">
        <is>
          <t xml:space="preserve">Marbella</t>
        </is>
      </c>
      <c r="N204" t="inlineStr">
        <is>
          <t xml:space="preserve">Marbella</t>
        </is>
      </c>
      <c r="O204" t="inlineStr">
        <is>
          <t xml:space="preserve">Los Jardines de Marbella - La Ermita</t>
        </is>
      </c>
      <c r="P204"/>
      <c r="Q204"/>
      <c r="R204"/>
      <c r="S204">
        <v>336000</v>
      </c>
      <c r="T204"/>
      <c r="U204">
        <f>IFERROR((S204-T204)/T204,"")</f>
      </c>
      <c r="V204">
        <v>3</v>
      </c>
      <c r="W204" t="inlineStr">
        <is>
          <t xml:space="preserve">88.00</t>
        </is>
      </c>
      <c r="X204"/>
      <c r="Y204"/>
      <c r="Z204">
        <f>IFERROR(S204/W204,"")</f>
      </c>
      <c r="AA204">
        <f>IFERROR(INDEX(04_Area_Stats!$C$5:$C$7,MATCH(N204,04_Area_Stats!$A$5:$A$7,0)),"")</f>
      </c>
      <c r="AB204">
        <f>IFERROR((Z204-AA204)/AA204,"")</f>
      </c>
      <c r="AC204">
        <v>3</v>
      </c>
      <c r="AD204">
        <v>1</v>
      </c>
      <c r="AE204"/>
      <c r="AF204"/>
      <c r="AG204"/>
      <c r="AH204"/>
      <c r="AI204"/>
      <c r="AJ204"/>
      <c r="AK204"/>
      <c r="AL204"/>
      <c r="AM204"/>
      <c r="AN204"/>
      <c r="AO204"/>
      <c r="AP204"/>
      <c r="AQ204"/>
      <c r="AR204"/>
      <c r="AS204"/>
      <c r="AT204">
        <f>IFERROR(INDEX(04_Area_Stats!$E$5:$E$7,MATCH(N204,04_Area_Stats!$A$5:$A$7,0)),"")</f>
      </c>
      <c r="AU204">
        <f>IFERROR(ROUND(W204*AT204,0),"")</f>
      </c>
      <c r="AV204">
        <f>IFERROR(AU204*12/S204,"")</f>
      </c>
      <c r="AW204">
        <f>IFERROR(ROUND(100*(03_Assumptions!$B$18*MIN(AV204/03_Assumptions!$B$13,1)+03_Assumptions!$B$19*MIN(MAX(-AB204/0.25,0),1)+03_Assumptions!$B$20*IFERROR(INDEX(03_Assumptions!$B$28:$B$33,MATCH(AG204,03_Assumptions!$A$28:$A$33,0)),0.5)+03_Assumptions!$B$21*MIN(V204/180,1)+03_Assumptions!$B$22*(COUNTIF(AI204:AQ204,"Y")/9)),0),"")</f>
      </c>
      <c r="AX204"/>
      <c r="AY204"/>
      <c r="AZ204"/>
      <c r="BA204" t="inlineStr">
        <is>
          <t xml:space="preserve">https://images.habimg.com/imgh/49302-91/exclusiva-vivienda-con-vistas-al-mar-en-una-de-las-zonas-mas-con-marbella_36b6e1a2-37fd-41cf-89e6-3adccbb50887.jpg</t>
        </is>
      </c>
      <c r="BB204"/>
      <c r="BC204">
        <v>1</v>
      </c>
      <c r="BD204"/>
      <c r="BE204">
        <v>0</v>
      </c>
      <c r="BF204"/>
      <c r="BG204"/>
      <c r="BH204"/>
      <c r="BI204"/>
      <c r="BJ204"/>
      <c r="BK204"/>
      <c r="BL204" t="inlineStr">
        <is>
          <t xml:space="preserve">Otillräcklig information tillgänglig. Annonsen ger endast en platshänvisning utan egenskapsdetaljer.</t>
        </is>
      </c>
      <c r="BM204"/>
      <c r="BN204"/>
    </row>
    <row r="205">
      <c r="A205" t="inlineStr">
        <is>
          <t xml:space="preserve">HTC-26701000000764</t>
        </is>
      </c>
      <c r="B205" t="inlineStr">
        <is>
          <t xml:space="preserve">Habitaclia</t>
        </is>
      </c>
      <c r="C205" t="inlineStr">
        <is>
          <t xml:space="preserve">26701000000764</t>
        </is>
      </c>
      <c r="D205" t="inlineStr">
        <is>
          <t xml:space="preserve">https://www.habitaclia.com/comprar-apartamento-hiedra_6_elviria-marbella-i26701000000764.htm</t>
        </is>
      </c>
      <c r="E205" t="inlineStr">
        <is>
          <t xml:space="preserve">2026-08-29</t>
        </is>
      </c>
      <c r="F205" t="inlineStr">
        <is>
          <t xml:space="preserve">2026-08-31</t>
        </is>
      </c>
      <c r="G205" t="inlineStr">
        <is>
          <t xml:space="preserve">New</t>
        </is>
      </c>
      <c r="H205" t="inlineStr">
        <is>
          <t xml:space="preserve">Apartamento en Calle hiedra 6</t>
        </is>
      </c>
      <c r="I205" t="inlineStr">
        <is>
          <t xml:space="preserve">Sale</t>
        </is>
      </c>
      <c r="J205" t="inlineStr">
        <is>
          <t xml:space="preserve">Apartment</t>
        </is>
      </c>
      <c r="K205" t="inlineStr">
        <is>
          <t xml:space="preserve">ES</t>
        </is>
      </c>
      <c r="L205"/>
      <c r="M205" t="inlineStr">
        <is>
          <t xml:space="preserve">Marbella</t>
        </is>
      </c>
      <c r="N205" t="inlineStr">
        <is>
          <t xml:space="preserve">Marbella</t>
        </is>
      </c>
      <c r="O205" t="inlineStr">
        <is>
          <t xml:space="preserve">Elviria</t>
        </is>
      </c>
      <c r="P205"/>
      <c r="Q205"/>
      <c r="R205"/>
      <c r="S205">
        <v>400000</v>
      </c>
      <c r="T205"/>
      <c r="U205">
        <f>IFERROR((S205-T205)/T205,"")</f>
      </c>
      <c r="V205">
        <v>3</v>
      </c>
      <c r="W205" t="inlineStr">
        <is>
          <t xml:space="preserve">170.00</t>
        </is>
      </c>
      <c r="X205"/>
      <c r="Y205"/>
      <c r="Z205">
        <f>IFERROR(S205/W205,"")</f>
      </c>
      <c r="AA205">
        <f>IFERROR(INDEX(04_Area_Stats!$C$5:$C$7,MATCH(N205,04_Area_Stats!$A$5:$A$7,0)),"")</f>
      </c>
      <c r="AB205">
        <f>IFERROR((Z205-AA205)/AA205,"")</f>
      </c>
      <c r="AC205">
        <v>3</v>
      </c>
      <c r="AD205">
        <v>2</v>
      </c>
      <c r="AE205" t="inlineStr">
        <is>
          <t xml:space="preserve">0</t>
        </is>
      </c>
      <c r="AF205"/>
      <c r="AG205"/>
      <c r="AH205"/>
      <c r="AI205"/>
      <c r="AJ205"/>
      <c r="AK205"/>
      <c r="AL205"/>
      <c r="AM205"/>
      <c r="AN205"/>
      <c r="AO205"/>
      <c r="AP205"/>
      <c r="AQ205"/>
      <c r="AR205"/>
      <c r="AS205"/>
      <c r="AT205">
        <f>IFERROR(INDEX(04_Area_Stats!$E$5:$E$7,MATCH(N205,04_Area_Stats!$A$5:$A$7,0)),"")</f>
      </c>
      <c r="AU205">
        <f>IFERROR(ROUND(W205*AT205,0),"")</f>
      </c>
      <c r="AV205">
        <f>IFERROR(AU205*12/S205,"")</f>
      </c>
      <c r="AW205">
        <f>IFERROR(ROUND(100*(03_Assumptions!$B$18*MIN(AV205/03_Assumptions!$B$13,1)+03_Assumptions!$B$19*MIN(MAX(-AB205/0.25,0),1)+03_Assumptions!$B$20*IFERROR(INDEX(03_Assumptions!$B$28:$B$33,MATCH(AG205,03_Assumptions!$A$28:$A$33,0)),0.5)+03_Assumptions!$B$21*MIN(V205/180,1)+03_Assumptions!$B$22*(COUNTIF(AI205:AQ205,"Y")/9)),0),"")</f>
      </c>
      <c r="AX205"/>
      <c r="AY205"/>
      <c r="AZ205"/>
      <c r="BA205" t="inlineStr">
        <is>
          <t xml:space="preserve">https://images.habimg.com/imgh/26701-764/calle-hiedra-6-apartamento-marbella_cc9f3c2d-9d2c-4231-9d01-d9dbd20d19d1.jpg</t>
        </is>
      </c>
      <c r="BB205"/>
      <c r="BC205">
        <v>1</v>
      </c>
      <c r="BD205"/>
      <c r="BE205">
        <v>0</v>
      </c>
      <c r="BF205"/>
      <c r="BG205"/>
      <c r="BH205"/>
      <c r="BI205"/>
      <c r="BJ205"/>
      <c r="BK205"/>
      <c r="BL205"/>
      <c r="BM205"/>
      <c r="BN205"/>
    </row>
    <row r="206">
      <c r="A206" t="inlineStr">
        <is>
          <t xml:space="preserve">HTC-23526000000846</t>
        </is>
      </c>
      <c r="B206" t="inlineStr">
        <is>
          <t xml:space="preserve">Habitaclia</t>
        </is>
      </c>
      <c r="C206" t="inlineStr">
        <is>
          <t xml:space="preserve">23526000000846</t>
        </is>
      </c>
      <c r="D206" t="inlineStr">
        <is>
          <t xml:space="preserve">https://www.habitaclia.com/comprar-atico-impresionante_duplex_en_puerto_banus_puerto_banus-marbella-i23526000000846.htm</t>
        </is>
      </c>
      <c r="E206" t="inlineStr">
        <is>
          <t xml:space="preserve">2026-08-29</t>
        </is>
      </c>
      <c r="F206" t="inlineStr">
        <is>
          <t xml:space="preserve">2026-08-31</t>
        </is>
      </c>
      <c r="G206" t="inlineStr">
        <is>
          <t xml:space="preserve">New</t>
        </is>
      </c>
      <c r="H206" t="inlineStr">
        <is>
          <t xml:space="preserve">Ático en Puerto Banús. Impresionante ático dúplex en puerto banús marbella</t>
        </is>
      </c>
      <c r="I206" t="inlineStr">
        <is>
          <t xml:space="preserve">Sale</t>
        </is>
      </c>
      <c r="J206" t="inlineStr">
        <is>
          <t xml:space="preserve">Attic</t>
        </is>
      </c>
      <c r="K206" t="inlineStr">
        <is>
          <t xml:space="preserve">ES</t>
        </is>
      </c>
      <c r="L206"/>
      <c r="M206" t="inlineStr">
        <is>
          <t xml:space="preserve">Marbella</t>
        </is>
      </c>
      <c r="N206" t="inlineStr">
        <is>
          <t xml:space="preserve">Marbella</t>
        </is>
      </c>
      <c r="O206" t="inlineStr">
        <is>
          <t xml:space="preserve">Puerto Banús</t>
        </is>
      </c>
      <c r="P206"/>
      <c r="Q206"/>
      <c r="R206"/>
      <c r="S206">
        <v>3895000</v>
      </c>
      <c r="T206"/>
      <c r="U206">
        <f>IFERROR((S206-T206)/T206,"")</f>
      </c>
      <c r="V206">
        <v>3</v>
      </c>
      <c r="W206" t="inlineStr">
        <is>
          <t xml:space="preserve">632.00</t>
        </is>
      </c>
      <c r="X206"/>
      <c r="Y206"/>
      <c r="Z206">
        <f>IFERROR(S206/W206,"")</f>
      </c>
      <c r="AA206">
        <f>IFERROR(INDEX(04_Area_Stats!$C$5:$C$7,MATCH(N206,04_Area_Stats!$A$5:$A$7,0)),"")</f>
      </c>
      <c r="AB206">
        <f>IFERROR((Z206-AA206)/AA206,"")</f>
      </c>
      <c r="AC206">
        <v>4</v>
      </c>
      <c r="AD206">
        <v>6</v>
      </c>
      <c r="AE206"/>
      <c r="AF206"/>
      <c r="AG206"/>
      <c r="AH206"/>
      <c r="AI206"/>
      <c r="AJ206"/>
      <c r="AK206"/>
      <c r="AL206"/>
      <c r="AM206"/>
      <c r="AN206"/>
      <c r="AO206"/>
      <c r="AP206"/>
      <c r="AQ206"/>
      <c r="AR206"/>
      <c r="AS206"/>
      <c r="AT206">
        <f>IFERROR(INDEX(04_Area_Stats!$E$5:$E$7,MATCH(N206,04_Area_Stats!$A$5:$A$7,0)),"")</f>
      </c>
      <c r="AU206">
        <f>IFERROR(ROUND(W206*AT206,0),"")</f>
      </c>
      <c r="AV206">
        <f>IFERROR(AU206*12/S206,"")</f>
      </c>
      <c r="AW206">
        <f>IFERROR(ROUND(100*(03_Assumptions!$B$18*MIN(AV206/03_Assumptions!$B$13,1)+03_Assumptions!$B$19*MIN(MAX(-AB206/0.25,0),1)+03_Assumptions!$B$20*IFERROR(INDEX(03_Assumptions!$B$28:$B$33,MATCH(AG206,03_Assumptions!$A$28:$A$33,0)),0.5)+03_Assumptions!$B$21*MIN(V206/180,1)+03_Assumptions!$B$22*(COUNTIF(AI206:AQ206,"Y")/9)),0),"")</f>
      </c>
      <c r="AX206"/>
      <c r="AY206"/>
      <c r="AZ206"/>
      <c r="BA206" t="inlineStr">
        <is>
          <t xml:space="preserve">https://images.habimg.com/imgh/23526-846/impresionante-atico-duplex-en-puerto-banus-marbella-marbella_ffcbd592-0852-4e87-942f-bd01d05bb79e.jpg</t>
        </is>
      </c>
      <c r="BB206"/>
      <c r="BC206">
        <v>1</v>
      </c>
      <c r="BD206"/>
      <c r="BE206">
        <v>0</v>
      </c>
      <c r="BF206"/>
      <c r="BG206"/>
      <c r="BH206"/>
      <c r="BI206"/>
      <c r="BJ206"/>
      <c r="BK206"/>
      <c r="BL206" t="inlineStr">
        <is>
          <t xml:space="preserve">Takhörnrum (duplex) i Puerto Banús, Marbella. Mycket begränsad information tillgänglig utöver platsen.</t>
        </is>
      </c>
      <c r="BM206"/>
      <c r="BN206"/>
    </row>
    <row r="207">
      <c r="A207" t="inlineStr">
        <is>
          <t xml:space="preserve">HTC-22723000001860</t>
        </is>
      </c>
      <c r="B207" t="inlineStr">
        <is>
          <t xml:space="preserve">Habitaclia</t>
        </is>
      </c>
      <c r="C207" t="inlineStr">
        <is>
          <t xml:space="preserve">22723000001860</t>
        </is>
      </c>
      <c r="D207" t="inlineStr">
        <is>
          <t xml:space="preserve">https://www.habitaclia.com/comprar-duplex-luminoso_en_esquina_con_licencia_turistica_carib_playa_marbesa-marbella-i22723000001860.htm</t>
        </is>
      </c>
      <c r="E207" t="inlineStr">
        <is>
          <t xml:space="preserve">2026-08-29</t>
        </is>
      </c>
      <c r="F207" t="inlineStr">
        <is>
          <t xml:space="preserve">2026-08-31</t>
        </is>
      </c>
      <c r="G207" t="inlineStr">
        <is>
          <t xml:space="preserve">New</t>
        </is>
      </c>
      <c r="H207" t="inlineStr">
        <is>
          <t xml:space="preserve">Dúplex en Marbesa. Luminoso dúplex en esquina con licencia turística carib playa,</t>
        </is>
      </c>
      <c r="I207" t="inlineStr">
        <is>
          <t xml:space="preserve">Sale</t>
        </is>
      </c>
      <c r="J207" t="inlineStr">
        <is>
          <t xml:space="preserve">Duplex</t>
        </is>
      </c>
      <c r="K207" t="inlineStr">
        <is>
          <t xml:space="preserve">ES</t>
        </is>
      </c>
      <c r="L207"/>
      <c r="M207" t="inlineStr">
        <is>
          <t xml:space="preserve">Marbella</t>
        </is>
      </c>
      <c r="N207" t="inlineStr">
        <is>
          <t xml:space="preserve">Marbella</t>
        </is>
      </c>
      <c r="O207" t="inlineStr">
        <is>
          <t xml:space="preserve">Marbesa</t>
        </is>
      </c>
      <c r="P207"/>
      <c r="Q207"/>
      <c r="R207"/>
      <c r="S207">
        <v>250000</v>
      </c>
      <c r="T207"/>
      <c r="U207">
        <f>IFERROR((S207-T207)/T207,"")</f>
      </c>
      <c r="V207">
        <v>3</v>
      </c>
      <c r="W207" t="inlineStr">
        <is>
          <t xml:space="preserve">46.00</t>
        </is>
      </c>
      <c r="X207"/>
      <c r="Y207"/>
      <c r="Z207">
        <f>IFERROR(S207/W207,"")</f>
      </c>
      <c r="AA207">
        <f>IFERROR(INDEX(04_Area_Stats!$C$5:$C$7,MATCH(N207,04_Area_Stats!$A$5:$A$7,0)),"")</f>
      </c>
      <c r="AB207">
        <f>IFERROR((Z207-AA207)/AA207,"")</f>
      </c>
      <c r="AC207"/>
      <c r="AD207">
        <v>1</v>
      </c>
      <c r="AE207"/>
      <c r="AF207"/>
      <c r="AG207"/>
      <c r="AH207"/>
      <c r="AI207"/>
      <c r="AJ207"/>
      <c r="AK207"/>
      <c r="AL207"/>
      <c r="AM207"/>
      <c r="AN207"/>
      <c r="AO207"/>
      <c r="AP207"/>
      <c r="AQ207"/>
      <c r="AR207"/>
      <c r="AS207"/>
      <c r="AT207">
        <f>IFERROR(INDEX(04_Area_Stats!$E$5:$E$7,MATCH(N207,04_Area_Stats!$A$5:$A$7,0)),"")</f>
      </c>
      <c r="AU207">
        <f>IFERROR(ROUND(W207*AT207,0),"")</f>
      </c>
      <c r="AV207">
        <f>IFERROR(AU207*12/S207,"")</f>
      </c>
      <c r="AW207">
        <f>IFERROR(ROUND(100*(03_Assumptions!$B$18*MIN(AV207/03_Assumptions!$B$13,1)+03_Assumptions!$B$19*MIN(MAX(-AB207/0.25,0),1)+03_Assumptions!$B$20*IFERROR(INDEX(03_Assumptions!$B$28:$B$33,MATCH(AG207,03_Assumptions!$A$28:$A$33,0)),0.5)+03_Assumptions!$B$21*MIN(V207/180,1)+03_Assumptions!$B$22*(COUNTIF(AI207:AQ207,"Y")/9)),0),"")</f>
      </c>
      <c r="AX207"/>
      <c r="AY207"/>
      <c r="AZ207"/>
      <c r="BA207" t="inlineStr">
        <is>
          <t xml:space="preserve">https://images.habimg.com/imgh/22723-1860/luminoso-duplex-en-esquina-con-licencia-turistica-carib-playa-marbella_caa41304-22e3-4975-80c8-9bc5c33c33a8.jpg</t>
        </is>
      </c>
      <c r="BB207"/>
      <c r="BC207">
        <v>1</v>
      </c>
      <c r="BD207"/>
      <c r="BE207">
        <v>0</v>
      </c>
      <c r="BF207"/>
      <c r="BG207"/>
      <c r="BH207"/>
      <c r="BI207"/>
      <c r="BJ207"/>
      <c r="BK207"/>
      <c r="BL207" t="inlineStr">
        <is>
          <t xml:space="preserve">Begränsad information tillgänglig: endast plats (Marbella-Marbesa) och portalens titel nämner en ljus hörndupl ex med turistlicens på Carib Playa, men ingen detaljerad fastighetsbeskrivning tillhandahålls.</t>
        </is>
      </c>
      <c r="BM207"/>
      <c r="BN207"/>
    </row>
    <row r="208">
      <c r="A208" t="inlineStr">
        <is>
          <t xml:space="preserve">HTC-46100000000750</t>
        </is>
      </c>
      <c r="B208" t="inlineStr">
        <is>
          <t xml:space="preserve">Habitaclia</t>
        </is>
      </c>
      <c r="C208" t="inlineStr">
        <is>
          <t xml:space="preserve">46100000000750</t>
        </is>
      </c>
      <c r="D208" t="inlineStr">
        <is>
          <t xml:space="preserve">https://www.habitaclia.com/comprar-apartamento-s_de_lujo_con_vistas_panoramicas_en_lomas_de_marbella_club-marbella-i46100000000750.htm</t>
        </is>
      </c>
      <c r="E208" t="inlineStr">
        <is>
          <t xml:space="preserve">2026-08-29</t>
        </is>
      </c>
      <c r="F208" t="inlineStr">
        <is>
          <t xml:space="preserve">2026-08-31</t>
        </is>
      </c>
      <c r="G208" t="inlineStr">
        <is>
          <t xml:space="preserve">New</t>
        </is>
      </c>
      <c r="H208" t="inlineStr">
        <is>
          <t xml:space="preserve">Apartamento en Lomas de Marbella Club. Apartamentos de lujo con vistas panorámicas en marbella</t>
        </is>
      </c>
      <c r="I208" t="inlineStr">
        <is>
          <t xml:space="preserve">Sale</t>
        </is>
      </c>
      <c r="J208" t="inlineStr">
        <is>
          <t xml:space="preserve">Apartment</t>
        </is>
      </c>
      <c r="K208" t="inlineStr">
        <is>
          <t xml:space="preserve">ES</t>
        </is>
      </c>
      <c r="L208"/>
      <c r="M208" t="inlineStr">
        <is>
          <t xml:space="preserve">Marbella</t>
        </is>
      </c>
      <c r="N208" t="inlineStr">
        <is>
          <t xml:space="preserve">Marbella</t>
        </is>
      </c>
      <c r="O208" t="inlineStr">
        <is>
          <t xml:space="preserve">Lomas de Marbella Club</t>
        </is>
      </c>
      <c r="P208"/>
      <c r="Q208"/>
      <c r="R208"/>
      <c r="S208">
        <v>420000</v>
      </c>
      <c r="T208"/>
      <c r="U208">
        <f>IFERROR((S208-T208)/T208,"")</f>
      </c>
      <c r="V208">
        <v>3</v>
      </c>
      <c r="W208" t="inlineStr">
        <is>
          <t xml:space="preserve">115.00</t>
        </is>
      </c>
      <c r="X208"/>
      <c r="Y208"/>
      <c r="Z208">
        <f>IFERROR(S208/W208,"")</f>
      </c>
      <c r="AA208">
        <f>IFERROR(INDEX(04_Area_Stats!$C$5:$C$7,MATCH(N208,04_Area_Stats!$A$5:$A$7,0)),"")</f>
      </c>
      <c r="AB208">
        <f>IFERROR((Z208-AA208)/AA208,"")</f>
      </c>
      <c r="AC208">
        <v>2</v>
      </c>
      <c r="AD208">
        <v>2</v>
      </c>
      <c r="AE208"/>
      <c r="AF208"/>
      <c r="AG208"/>
      <c r="AH208"/>
      <c r="AI208"/>
      <c r="AJ208"/>
      <c r="AK208"/>
      <c r="AL208"/>
      <c r="AM208"/>
      <c r="AN208"/>
      <c r="AO208"/>
      <c r="AP208"/>
      <c r="AQ208"/>
      <c r="AR208"/>
      <c r="AS208"/>
      <c r="AT208">
        <f>IFERROR(INDEX(04_Area_Stats!$E$5:$E$7,MATCH(N208,04_Area_Stats!$A$5:$A$7,0)),"")</f>
      </c>
      <c r="AU208">
        <f>IFERROR(ROUND(W208*AT208,0),"")</f>
      </c>
      <c r="AV208">
        <f>IFERROR(AU208*12/S208,"")</f>
      </c>
      <c r="AW208">
        <f>IFERROR(ROUND(100*(03_Assumptions!$B$18*MIN(AV208/03_Assumptions!$B$13,1)+03_Assumptions!$B$19*MIN(MAX(-AB208/0.25,0),1)+03_Assumptions!$B$20*IFERROR(INDEX(03_Assumptions!$B$28:$B$33,MATCH(AG208,03_Assumptions!$A$28:$A$33,0)),0.5)+03_Assumptions!$B$21*MIN(V208/180,1)+03_Assumptions!$B$22*(COUNTIF(AI208:AQ208,"Y")/9)),0),"")</f>
      </c>
      <c r="AX208"/>
      <c r="AY208"/>
      <c r="AZ208"/>
      <c r="BA208" t="inlineStr">
        <is>
          <t xml:space="preserve">https://images.habimg.com/imgh/46100-750/apartamentos-de-lujo-con-vistas-panoramicas-en-marbella-marbella_17179258-ad5f-4fd6-a29f-de36af1b9aa2.jpg</t>
        </is>
      </c>
      <c r="BB208"/>
      <c r="BC208">
        <v>1</v>
      </c>
      <c r="BD208"/>
      <c r="BE208">
        <v>0</v>
      </c>
      <c r="BF208"/>
      <c r="BG208"/>
      <c r="BH208"/>
      <c r="BI208"/>
      <c r="BJ208"/>
      <c r="BK208"/>
      <c r="BL208" t="inlineStr">
        <is>
          <t xml:space="preserve">Lyxig bostadsrätt i Lomas de Marbella Club i Marbella med panoramautsikt; otillräcklig information i annonsen för att bedöma specifika egenskaper för enheten.</t>
        </is>
      </c>
      <c r="BM208"/>
      <c r="BN208"/>
    </row>
    <row r="209">
      <c r="A209" t="inlineStr">
        <is>
          <t xml:space="preserve">HTC-28953000003686</t>
        </is>
      </c>
      <c r="B209" t="inlineStr">
        <is>
          <t xml:space="preserve">Habitaclia</t>
        </is>
      </c>
      <c r="C209" t="inlineStr">
        <is>
          <t xml:space="preserve">28953000003686</t>
        </is>
      </c>
      <c r="D209" t="inlineStr">
        <is>
          <t xml:space="preserve">https://www.habitaclia.com/comprar-apartamento-modernos_s_cerca_de_puerto_banus_rodeo_alto_guadaiza_la_campana-marbella-i28953000003686.htm</t>
        </is>
      </c>
      <c r="E209" t="inlineStr">
        <is>
          <t xml:space="preserve">2026-08-29</t>
        </is>
      </c>
      <c r="F209" t="inlineStr">
        <is>
          <t xml:space="preserve">2026-08-31</t>
        </is>
      </c>
      <c r="G209" t="inlineStr">
        <is>
          <t xml:space="preserve">New</t>
        </is>
      </c>
      <c r="H209" t="inlineStr">
        <is>
          <t xml:space="preserve">Apartamento en Rodeo Alto - Guadaiza - La Campana. Modernos apartamentos cerca de puerto banús</t>
        </is>
      </c>
      <c r="I209" t="inlineStr">
        <is>
          <t xml:space="preserve">Sale</t>
        </is>
      </c>
      <c r="J209" t="inlineStr">
        <is>
          <t xml:space="preserve">Apartment</t>
        </is>
      </c>
      <c r="K209" t="inlineStr">
        <is>
          <t xml:space="preserve">ES</t>
        </is>
      </c>
      <c r="L209"/>
      <c r="M209" t="inlineStr">
        <is>
          <t xml:space="preserve">Marbella</t>
        </is>
      </c>
      <c r="N209" t="inlineStr">
        <is>
          <t xml:space="preserve">Marbella</t>
        </is>
      </c>
      <c r="O209" t="inlineStr">
        <is>
          <t xml:space="preserve">Rodeo Alto - Guadaiza - La Campana</t>
        </is>
      </c>
      <c r="P209"/>
      <c r="Q209"/>
      <c r="R209"/>
      <c r="S209">
        <v>471000</v>
      </c>
      <c r="T209"/>
      <c r="U209">
        <f>IFERROR((S209-T209)/T209,"")</f>
      </c>
      <c r="V209">
        <v>3</v>
      </c>
      <c r="W209" t="inlineStr">
        <is>
          <t xml:space="preserve">80.00</t>
        </is>
      </c>
      <c r="X209"/>
      <c r="Y209"/>
      <c r="Z209">
        <f>IFERROR(S209/W209,"")</f>
      </c>
      <c r="AA209">
        <f>IFERROR(INDEX(04_Area_Stats!$C$5:$C$7,MATCH(N209,04_Area_Stats!$A$5:$A$7,0)),"")</f>
      </c>
      <c r="AB209">
        <f>IFERROR((Z209-AA209)/AA209,"")</f>
      </c>
      <c r="AC209">
        <v>2</v>
      </c>
      <c r="AD209">
        <v>2</v>
      </c>
      <c r="AE209"/>
      <c r="AF209"/>
      <c r="AG209"/>
      <c r="AH209"/>
      <c r="AI209"/>
      <c r="AJ209"/>
      <c r="AK209"/>
      <c r="AL209"/>
      <c r="AM209"/>
      <c r="AN209"/>
      <c r="AO209"/>
      <c r="AP209"/>
      <c r="AQ209"/>
      <c r="AR209"/>
      <c r="AS209"/>
      <c r="AT209">
        <f>IFERROR(INDEX(04_Area_Stats!$E$5:$E$7,MATCH(N209,04_Area_Stats!$A$5:$A$7,0)),"")</f>
      </c>
      <c r="AU209">
        <f>IFERROR(ROUND(W209*AT209,0),"")</f>
      </c>
      <c r="AV209">
        <f>IFERROR(AU209*12/S209,"")</f>
      </c>
      <c r="AW209">
        <f>IFERROR(ROUND(100*(03_Assumptions!$B$18*MIN(AV209/03_Assumptions!$B$13,1)+03_Assumptions!$B$19*MIN(MAX(-AB209/0.25,0),1)+03_Assumptions!$B$20*IFERROR(INDEX(03_Assumptions!$B$28:$B$33,MATCH(AG209,03_Assumptions!$A$28:$A$33,0)),0.5)+03_Assumptions!$B$21*MIN(V209/180,1)+03_Assumptions!$B$22*(COUNTIF(AI209:AQ209,"Y")/9)),0),"")</f>
      </c>
      <c r="AX209"/>
      <c r="AY209"/>
      <c r="AZ209"/>
      <c r="BA209" t="inlineStr">
        <is>
          <t xml:space="preserve">https://images.habimg.com/imgh/28953-3686/modernos-apartamentos-cerca-de-puerto-banus-marbella_0a4a8c9c-da23-4de3-aa77-067cd88d27f5.jpg</t>
        </is>
      </c>
      <c r="BB209"/>
      <c r="BC209">
        <v>1</v>
      </c>
      <c r="BD209"/>
      <c r="BE209">
        <v>0</v>
      </c>
      <c r="BF209"/>
      <c r="BG209"/>
      <c r="BH209"/>
      <c r="BI209"/>
      <c r="BJ209"/>
      <c r="BK209"/>
      <c r="BL209" t="inlineStr">
        <is>
          <t xml:space="preserve">Lite information är tillgänglig bortom platsen; portaltiteln antyder moderna lägenheter nära Puerto Banús men beskrivningen ger inga specifikationer.</t>
        </is>
      </c>
      <c r="BM209"/>
      <c r="BN209"/>
    </row>
    <row r="210">
      <c r="A210" t="inlineStr">
        <is>
          <t xml:space="preserve">HTC-22815000000366</t>
        </is>
      </c>
      <c r="B210" t="inlineStr">
        <is>
          <t xml:space="preserve">Habitaclia</t>
        </is>
      </c>
      <c r="C210" t="inlineStr">
        <is>
          <t xml:space="preserve">22815000000366</t>
        </is>
      </c>
      <c r="D210" t="inlineStr">
        <is>
          <t xml:space="preserve">https://www.habitaclia.com/comprar-atico-se_vende_en_la_reserva_de_reserva_de_marbella-marbella-i22815000000366.htm</t>
        </is>
      </c>
      <c r="E210" t="inlineStr">
        <is>
          <t xml:space="preserve">2026-08-29</t>
        </is>
      </c>
      <c r="F210" t="inlineStr">
        <is>
          <t xml:space="preserve">2026-08-31</t>
        </is>
      </c>
      <c r="G210" t="inlineStr">
        <is>
          <t xml:space="preserve">New</t>
        </is>
      </c>
      <c r="H210" t="inlineStr">
        <is>
          <t xml:space="preserve">Ático Avenida la reserva de marbella. Se vende atico en la reserva de marbella</t>
        </is>
      </c>
      <c r="I210" t="inlineStr">
        <is>
          <t xml:space="preserve">Sale</t>
        </is>
      </c>
      <c r="J210" t="inlineStr">
        <is>
          <t xml:space="preserve">Attic</t>
        </is>
      </c>
      <c r="K210" t="inlineStr">
        <is>
          <t xml:space="preserve">ES</t>
        </is>
      </c>
      <c r="L210"/>
      <c r="M210" t="inlineStr">
        <is>
          <t xml:space="preserve">Marbella</t>
        </is>
      </c>
      <c r="N210" t="inlineStr">
        <is>
          <t xml:space="preserve">Marbella</t>
        </is>
      </c>
      <c r="O210" t="inlineStr">
        <is>
          <t xml:space="preserve">Reserva de Marbella</t>
        </is>
      </c>
      <c r="P210"/>
      <c r="Q210"/>
      <c r="R210"/>
      <c r="S210">
        <v>350000</v>
      </c>
      <c r="T210"/>
      <c r="U210">
        <f>IFERROR((S210-T210)/T210,"")</f>
      </c>
      <c r="V210">
        <v>3</v>
      </c>
      <c r="W210" t="inlineStr">
        <is>
          <t xml:space="preserve">150.00</t>
        </is>
      </c>
      <c r="X210"/>
      <c r="Y210"/>
      <c r="Z210">
        <f>IFERROR(S210/W210,"")</f>
      </c>
      <c r="AA210">
        <f>IFERROR(INDEX(04_Area_Stats!$C$5:$C$7,MATCH(N210,04_Area_Stats!$A$5:$A$7,0)),"")</f>
      </c>
      <c r="AB210">
        <f>IFERROR((Z210-AA210)/AA210,"")</f>
      </c>
      <c r="AC210">
        <v>2</v>
      </c>
      <c r="AD210">
        <v>2</v>
      </c>
      <c r="AE210" t="inlineStr">
        <is>
          <t xml:space="preserve">ático</t>
        </is>
      </c>
      <c r="AF210"/>
      <c r="AG210"/>
      <c r="AH210"/>
      <c r="AI210"/>
      <c r="AJ210"/>
      <c r="AK210"/>
      <c r="AL210"/>
      <c r="AM210"/>
      <c r="AN210"/>
      <c r="AO210"/>
      <c r="AP210"/>
      <c r="AQ210"/>
      <c r="AR210"/>
      <c r="AS210"/>
      <c r="AT210">
        <f>IFERROR(INDEX(04_Area_Stats!$E$5:$E$7,MATCH(N210,04_Area_Stats!$A$5:$A$7,0)),"")</f>
      </c>
      <c r="AU210">
        <f>IFERROR(ROUND(W210*AT210,0),"")</f>
      </c>
      <c r="AV210">
        <f>IFERROR(AU210*12/S210,"")</f>
      </c>
      <c r="AW210">
        <f>IFERROR(ROUND(100*(03_Assumptions!$B$18*MIN(AV210/03_Assumptions!$B$13,1)+03_Assumptions!$B$19*MIN(MAX(-AB210/0.25,0),1)+03_Assumptions!$B$20*IFERROR(INDEX(03_Assumptions!$B$28:$B$33,MATCH(AG210,03_Assumptions!$A$28:$A$33,0)),0.5)+03_Assumptions!$B$21*MIN(V210/180,1)+03_Assumptions!$B$22*(COUNTIF(AI210:AQ210,"Y")/9)),0),"")</f>
      </c>
      <c r="AX210"/>
      <c r="AY210"/>
      <c r="AZ210"/>
      <c r="BA210" t="inlineStr">
        <is>
          <t xml:space="preserve">https://images.habimg.com/imgh/22815-366/se-vende-atico-en-la-reserva-de-marbella-marbella_5657aea4-d0b4-47a7-a10c-045c94b73cbe.jpg</t>
        </is>
      </c>
      <c r="BB210"/>
      <c r="BC210">
        <v>1</v>
      </c>
      <c r="BD210"/>
      <c r="BE210">
        <v>0</v>
      </c>
      <c r="BF210"/>
      <c r="BG210"/>
      <c r="BH210"/>
      <c r="BI210"/>
      <c r="BJ210"/>
      <c r="BK210"/>
      <c r="BL210" t="inlineStr">
        <is>
          <t xml:space="preserve">En takvåning i Marbella's Reserva de Marbella-utveckling erbjuds till försäljning; nästan ingen information är tillgänglig om dess specifikationer, skick eller egenskaper.</t>
        </is>
      </c>
      <c r="BM210"/>
      <c r="BN210"/>
    </row>
    <row r="211">
      <c r="A211" t="inlineStr">
        <is>
          <t xml:space="preserve">HTC-23979000001263</t>
        </is>
      </c>
      <c r="B211" t="inlineStr">
        <is>
          <t xml:space="preserve">Habitaclia</t>
        </is>
      </c>
      <c r="C211" t="inlineStr">
        <is>
          <t xml:space="preserve">23979000001263</t>
        </is>
      </c>
      <c r="D211" t="inlineStr">
        <is>
          <t xml:space="preserve">https://www.habitaclia.com/comprar-apartamento-de_lujo_con_vistas_al_mar_y_en_primera_linea_de_play_puerto_banus-marbella-i23979000001263.htm</t>
        </is>
      </c>
      <c r="E211" t="inlineStr">
        <is>
          <t xml:space="preserve">2026-08-29</t>
        </is>
      </c>
      <c r="F211" t="inlineStr">
        <is>
          <t xml:space="preserve">2026-08-31</t>
        </is>
      </c>
      <c r="G211" t="inlineStr">
        <is>
          <t xml:space="preserve">New</t>
        </is>
      </c>
      <c r="H211" t="inlineStr">
        <is>
          <t xml:space="preserve">Apartamento en Puerto Banús. Apartamento de lujo con vistas al mar y en primera línea de play</t>
        </is>
      </c>
      <c r="I211" t="inlineStr">
        <is>
          <t xml:space="preserve">Sale</t>
        </is>
      </c>
      <c r="J211" t="inlineStr">
        <is>
          <t xml:space="preserve">Apartment</t>
        </is>
      </c>
      <c r="K211" t="inlineStr">
        <is>
          <t xml:space="preserve">ES</t>
        </is>
      </c>
      <c r="L211"/>
      <c r="M211" t="inlineStr">
        <is>
          <t xml:space="preserve">Marbella</t>
        </is>
      </c>
      <c r="N211" t="inlineStr">
        <is>
          <t xml:space="preserve">Marbella</t>
        </is>
      </c>
      <c r="O211" t="inlineStr">
        <is>
          <t xml:space="preserve">Puerto Banús</t>
        </is>
      </c>
      <c r="P211"/>
      <c r="Q211"/>
      <c r="R211"/>
      <c r="S211">
        <v>3850000</v>
      </c>
      <c r="T211"/>
      <c r="U211">
        <f>IFERROR((S211-T211)/T211,"")</f>
      </c>
      <c r="V211">
        <v>3</v>
      </c>
      <c r="W211" t="inlineStr">
        <is>
          <t xml:space="preserve">365.00</t>
        </is>
      </c>
      <c r="X211"/>
      <c r="Y211"/>
      <c r="Z211">
        <f>IFERROR(S211/W211,"")</f>
      </c>
      <c r="AA211">
        <f>IFERROR(INDEX(04_Area_Stats!$C$5:$C$7,MATCH(N211,04_Area_Stats!$A$5:$A$7,0)),"")</f>
      </c>
      <c r="AB211">
        <f>IFERROR((Z211-AA211)/AA211,"")</f>
      </c>
      <c r="AC211">
        <v>3</v>
      </c>
      <c r="AD211">
        <v>3</v>
      </c>
      <c r="AE211"/>
      <c r="AF211"/>
      <c r="AG211"/>
      <c r="AH211"/>
      <c r="AI211"/>
      <c r="AJ211"/>
      <c r="AK211"/>
      <c r="AL211"/>
      <c r="AM211"/>
      <c r="AN211"/>
      <c r="AO211"/>
      <c r="AP211"/>
      <c r="AQ211"/>
      <c r="AR211"/>
      <c r="AS211"/>
      <c r="AT211">
        <f>IFERROR(INDEX(04_Area_Stats!$E$5:$E$7,MATCH(N211,04_Area_Stats!$A$5:$A$7,0)),"")</f>
      </c>
      <c r="AU211">
        <f>IFERROR(ROUND(W211*AT211,0),"")</f>
      </c>
      <c r="AV211">
        <f>IFERROR(AU211*12/S211,"")</f>
      </c>
      <c r="AW211">
        <f>IFERROR(ROUND(100*(03_Assumptions!$B$18*MIN(AV211/03_Assumptions!$B$13,1)+03_Assumptions!$B$19*MIN(MAX(-AB211/0.25,0),1)+03_Assumptions!$B$20*IFERROR(INDEX(03_Assumptions!$B$28:$B$33,MATCH(AG211,03_Assumptions!$A$28:$A$33,0)),0.5)+03_Assumptions!$B$21*MIN(V211/180,1)+03_Assumptions!$B$22*(COUNTIF(AI211:AQ211,"Y")/9)),0),"")</f>
      </c>
      <c r="AX211"/>
      <c r="AY211"/>
      <c r="AZ211"/>
      <c r="BA211" t="inlineStr">
        <is>
          <t xml:space="preserve">https://images.habimg.com/imgh/23979-1263/apartamento-de-lujo-con-vistas-al-mar-y-en-primera-linea-de-play-marbella_ad582bc1-82c6-4a18-b784-d66abe854203.jpg</t>
        </is>
      </c>
      <c r="BB211"/>
      <c r="BC211">
        <v>1</v>
      </c>
      <c r="BD211"/>
      <c r="BE211">
        <v>0</v>
      </c>
      <c r="BF211"/>
      <c r="BG211"/>
      <c r="BH211"/>
      <c r="BI211"/>
      <c r="BJ211"/>
      <c r="BK211"/>
      <c r="BL211" t="inlineStr">
        <is>
          <t xml:space="preserve">Mycket begränsad information tillgänglig — endast platsangivelse (Marbella - Puerto Banús) med titel som nämner en lyxig strandnära lägenhet med havsutsikt, men utan fastighetsinformation, priser eller specifikationer i beskrivningen.</t>
        </is>
      </c>
      <c r="BM211"/>
      <c r="BN211"/>
    </row>
    <row r="212">
      <c r="A212" t="inlineStr">
        <is>
          <t xml:space="preserve">HTC-21940000002091</t>
        </is>
      </c>
      <c r="B212" t="inlineStr">
        <is>
          <t xml:space="preserve">Habitaclia</t>
        </is>
      </c>
      <c r="C212" t="inlineStr">
        <is>
          <t xml:space="preserve">21940000002091</t>
        </is>
      </c>
      <c r="D212" t="inlineStr">
        <is>
          <t xml:space="preserve">https://www.habitaclia.com/comprar-piso-nueva_andalucia_rodeo_alto_guadaiza_la_campana-marbella-i21940000002091.htm</t>
        </is>
      </c>
      <c r="E212" t="inlineStr">
        <is>
          <t xml:space="preserve">2026-08-29</t>
        </is>
      </c>
      <c r="F212" t="inlineStr">
        <is>
          <t xml:space="preserve">2026-08-31</t>
        </is>
      </c>
      <c r="G212" t="inlineStr">
        <is>
          <t xml:space="preserve">New</t>
        </is>
      </c>
      <c r="H212" t="inlineStr">
        <is>
          <t xml:space="preserve">Piso en Rodeo Alto - Guadaiza - La Campana. Nueva andalucíapiso</t>
        </is>
      </c>
      <c r="I212" t="inlineStr">
        <is>
          <t xml:space="preserve">Sale</t>
        </is>
      </c>
      <c r="J212" t="inlineStr">
        <is>
          <t xml:space="preserve">Apartment</t>
        </is>
      </c>
      <c r="K212" t="inlineStr">
        <is>
          <t xml:space="preserve">ES</t>
        </is>
      </c>
      <c r="L212"/>
      <c r="M212" t="inlineStr">
        <is>
          <t xml:space="preserve">Marbella</t>
        </is>
      </c>
      <c r="N212" t="inlineStr">
        <is>
          <t xml:space="preserve">Marbella</t>
        </is>
      </c>
      <c r="O212" t="inlineStr">
        <is>
          <t xml:space="preserve">Rodeo Alto - Guadaiza - La Campana</t>
        </is>
      </c>
      <c r="P212"/>
      <c r="Q212"/>
      <c r="R212"/>
      <c r="S212">
        <v>319999</v>
      </c>
      <c r="T212"/>
      <c r="U212">
        <f>IFERROR((S212-T212)/T212,"")</f>
      </c>
      <c r="V212">
        <v>3</v>
      </c>
      <c r="W212" t="inlineStr">
        <is>
          <t xml:space="preserve">90.00</t>
        </is>
      </c>
      <c r="X212"/>
      <c r="Y212"/>
      <c r="Z212">
        <f>IFERROR(S212/W212,"")</f>
      </c>
      <c r="AA212">
        <f>IFERROR(INDEX(04_Area_Stats!$C$5:$C$7,MATCH(N212,04_Area_Stats!$A$5:$A$7,0)),"")</f>
      </c>
      <c r="AB212">
        <f>IFERROR((Z212-AA212)/AA212,"")</f>
      </c>
      <c r="AC212">
        <v>3</v>
      </c>
      <c r="AD212">
        <v>2</v>
      </c>
      <c r="AE212"/>
      <c r="AF212"/>
      <c r="AG212"/>
      <c r="AH212"/>
      <c r="AI212"/>
      <c r="AJ212"/>
      <c r="AK212"/>
      <c r="AL212"/>
      <c r="AM212"/>
      <c r="AN212"/>
      <c r="AO212"/>
      <c r="AP212"/>
      <c r="AQ212"/>
      <c r="AR212"/>
      <c r="AS212"/>
      <c r="AT212">
        <f>IFERROR(INDEX(04_Area_Stats!$E$5:$E$7,MATCH(N212,04_Area_Stats!$A$5:$A$7,0)),"")</f>
      </c>
      <c r="AU212">
        <f>IFERROR(ROUND(W212*AT212,0),"")</f>
      </c>
      <c r="AV212">
        <f>IFERROR(AU212*12/S212,"")</f>
      </c>
      <c r="AW212">
        <f>IFERROR(ROUND(100*(03_Assumptions!$B$18*MIN(AV212/03_Assumptions!$B$13,1)+03_Assumptions!$B$19*MIN(MAX(-AB212/0.25,0),1)+03_Assumptions!$B$20*IFERROR(INDEX(03_Assumptions!$B$28:$B$33,MATCH(AG212,03_Assumptions!$A$28:$A$33,0)),0.5)+03_Assumptions!$B$21*MIN(V212/180,1)+03_Assumptions!$B$22*(COUNTIF(AI212:AQ212,"Y")/9)),0),"")</f>
      </c>
      <c r="AX212"/>
      <c r="AY212"/>
      <c r="AZ212"/>
      <c r="BA212" t="inlineStr">
        <is>
          <t xml:space="preserve">https://images.habimg.com/imgh/21940-2091/nueva-andaluciapiso-marbella_3ff2ee1e-3ea4-4831-9562-0c2920b19561.jpg</t>
        </is>
      </c>
      <c r="BB212"/>
      <c r="BC212">
        <v>1</v>
      </c>
      <c r="BD212"/>
      <c r="BE212">
        <v>0</v>
      </c>
      <c r="BF212"/>
      <c r="BG212"/>
      <c r="BH212"/>
      <c r="BI212"/>
      <c r="BJ212"/>
      <c r="BK212"/>
      <c r="BL212" t="inlineStr">
        <is>
          <t xml:space="preserve">Mycket lite information är tillgänglig från denna lista; endast platsbeskrivningen ges.</t>
        </is>
      </c>
      <c r="BM212"/>
      <c r="BN212"/>
    </row>
    <row r="213">
      <c r="A213" t="inlineStr">
        <is>
          <t xml:space="preserve">HTC-49302000000038</t>
        </is>
      </c>
      <c r="B213" t="inlineStr">
        <is>
          <t xml:space="preserve">Habitaclia</t>
        </is>
      </c>
      <c r="C213" t="inlineStr">
        <is>
          <t xml:space="preserve">49302000000038</t>
        </is>
      </c>
      <c r="D213" t="inlineStr">
        <is>
          <t xml:space="preserve">https://www.habitaclia.com/comprar-piso-en_el_centro_de_con_increibles_vistas_al_mar_los_jardines_de_marbella_la_ermita-marbella-i49302000000038.htm</t>
        </is>
      </c>
      <c r="E213" t="inlineStr">
        <is>
          <t xml:space="preserve">2026-08-29</t>
        </is>
      </c>
      <c r="F213" t="inlineStr">
        <is>
          <t xml:space="preserve">2026-08-31</t>
        </is>
      </c>
      <c r="G213" t="inlineStr">
        <is>
          <t xml:space="preserve">New</t>
        </is>
      </c>
      <c r="H213" t="inlineStr">
        <is>
          <t xml:space="preserve">Piso en Los Jardines de Marbella - La Ermita. Piso en el centro de marbella con increibles vistas al mar</t>
        </is>
      </c>
      <c r="I213" t="inlineStr">
        <is>
          <t xml:space="preserve">Sale</t>
        </is>
      </c>
      <c r="J213" t="inlineStr">
        <is>
          <t xml:space="preserve">Apartment</t>
        </is>
      </c>
      <c r="K213" t="inlineStr">
        <is>
          <t xml:space="preserve">ES</t>
        </is>
      </c>
      <c r="L213"/>
      <c r="M213" t="inlineStr">
        <is>
          <t xml:space="preserve">Marbella</t>
        </is>
      </c>
      <c r="N213" t="inlineStr">
        <is>
          <t xml:space="preserve">Marbella</t>
        </is>
      </c>
      <c r="O213" t="inlineStr">
        <is>
          <t xml:space="preserve">Los Jardines de Marbella - La Ermita</t>
        </is>
      </c>
      <c r="P213"/>
      <c r="Q213"/>
      <c r="R213"/>
      <c r="S213">
        <v>390000</v>
      </c>
      <c r="T213"/>
      <c r="U213">
        <f>IFERROR((S213-T213)/T213,"")</f>
      </c>
      <c r="V213">
        <v>3</v>
      </c>
      <c r="W213" t="inlineStr">
        <is>
          <t xml:space="preserve">112.00</t>
        </is>
      </c>
      <c r="X213"/>
      <c r="Y213"/>
      <c r="Z213">
        <f>IFERROR(S213/W213,"")</f>
      </c>
      <c r="AA213">
        <f>IFERROR(INDEX(04_Area_Stats!$C$5:$C$7,MATCH(N213,04_Area_Stats!$A$5:$A$7,0)),"")</f>
      </c>
      <c r="AB213">
        <f>IFERROR((Z213-AA213)/AA213,"")</f>
      </c>
      <c r="AC213">
        <v>2</v>
      </c>
      <c r="AD213">
        <v>2</v>
      </c>
      <c r="AE213"/>
      <c r="AF213"/>
      <c r="AG213"/>
      <c r="AH213"/>
      <c r="AI213"/>
      <c r="AJ213"/>
      <c r="AK213"/>
      <c r="AL213"/>
      <c r="AM213"/>
      <c r="AN213"/>
      <c r="AO213"/>
      <c r="AP213"/>
      <c r="AQ213"/>
      <c r="AR213"/>
      <c r="AS213"/>
      <c r="AT213">
        <f>IFERROR(INDEX(04_Area_Stats!$E$5:$E$7,MATCH(N213,04_Area_Stats!$A$5:$A$7,0)),"")</f>
      </c>
      <c r="AU213">
        <f>IFERROR(ROUND(W213*AT213,0),"")</f>
      </c>
      <c r="AV213">
        <f>IFERROR(AU213*12/S213,"")</f>
      </c>
      <c r="AW213">
        <f>IFERROR(ROUND(100*(03_Assumptions!$B$18*MIN(AV213/03_Assumptions!$B$13,1)+03_Assumptions!$B$19*MIN(MAX(-AB213/0.25,0),1)+03_Assumptions!$B$20*IFERROR(INDEX(03_Assumptions!$B$28:$B$33,MATCH(AG213,03_Assumptions!$A$28:$A$33,0)),0.5)+03_Assumptions!$B$21*MIN(V213/180,1)+03_Assumptions!$B$22*(COUNTIF(AI213:AQ213,"Y")/9)),0),"")</f>
      </c>
      <c r="AX213"/>
      <c r="AY213"/>
      <c r="AZ213"/>
      <c r="BA213" t="inlineStr">
        <is>
          <t xml:space="preserve">https://images.habimg.com/imgh/49302-38/piso-en-el-centro-de-marbella-con-increibles-vistas-al-mar-marbella_57f982c4-8e60-4056-b75a-ae47e064095e.jpg</t>
        </is>
      </c>
      <c r="BB213"/>
      <c r="BC213">
        <v>1</v>
      </c>
      <c r="BD213"/>
      <c r="BE213">
        <v>0</v>
      </c>
      <c r="BF213"/>
      <c r="BG213"/>
      <c r="BH213"/>
      <c r="BI213"/>
      <c r="BJ213"/>
      <c r="BK213"/>
      <c r="BL213" t="inlineStr">
        <is>
          <t xml:space="preserve">Otillräcklig information tillgänglig; endast platsdetaljer (Marbella, Los Jardines de Marbella, La Ermita) finns i beskrivningen.</t>
        </is>
      </c>
      <c r="BM213"/>
      <c r="BN213"/>
    </row>
    <row r="214">
      <c r="A214" t="inlineStr">
        <is>
          <t xml:space="preserve">HTC-52417000000337</t>
        </is>
      </c>
      <c r="B214" t="inlineStr">
        <is>
          <t xml:space="preserve">Habitaclia</t>
        </is>
      </c>
      <c r="C214" t="inlineStr">
        <is>
          <t xml:space="preserve">52417000000337</t>
        </is>
      </c>
      <c r="D214" t="inlineStr">
        <is>
          <t xml:space="preserve">https://www.habitaclia.com/comprar-atico-exclusivo_en_la_dama_de_noche_la_dama_de_noche_la_alzambra-marbella-i52417000000337.htm</t>
        </is>
      </c>
      <c r="E214" t="inlineStr">
        <is>
          <t xml:space="preserve">2026-08-29</t>
        </is>
      </c>
      <c r="F214" t="inlineStr">
        <is>
          <t xml:space="preserve">2026-08-31</t>
        </is>
      </c>
      <c r="G214" t="inlineStr">
        <is>
          <t xml:space="preserve">New</t>
        </is>
      </c>
      <c r="H214" t="inlineStr">
        <is>
          <t xml:space="preserve">Ático Conjunto la dama de noche. Ático exclusivo en la dama de noche, marbella</t>
        </is>
      </c>
      <c r="I214" t="inlineStr">
        <is>
          <t xml:space="preserve">Sale</t>
        </is>
      </c>
      <c r="J214" t="inlineStr">
        <is>
          <t xml:space="preserve">Attic</t>
        </is>
      </c>
      <c r="K214" t="inlineStr">
        <is>
          <t xml:space="preserve">ES</t>
        </is>
      </c>
      <c r="L214"/>
      <c r="M214" t="inlineStr">
        <is>
          <t xml:space="preserve">Marbella</t>
        </is>
      </c>
      <c r="N214" t="inlineStr">
        <is>
          <t xml:space="preserve">Marbella</t>
        </is>
      </c>
      <c r="O214" t="inlineStr">
        <is>
          <t xml:space="preserve">La Dama de Noche - La Alzambra</t>
        </is>
      </c>
      <c r="P214"/>
      <c r="Q214"/>
      <c r="R214"/>
      <c r="S214">
        <v>499000</v>
      </c>
      <c r="T214"/>
      <c r="U214">
        <f>IFERROR((S214-T214)/T214,"")</f>
      </c>
      <c r="V214">
        <v>3</v>
      </c>
      <c r="W214" t="inlineStr">
        <is>
          <t xml:space="preserve">150.00</t>
        </is>
      </c>
      <c r="X214"/>
      <c r="Y214"/>
      <c r="Z214">
        <f>IFERROR(S214/W214,"")</f>
      </c>
      <c r="AA214">
        <f>IFERROR(INDEX(04_Area_Stats!$C$5:$C$7,MATCH(N214,04_Area_Stats!$A$5:$A$7,0)),"")</f>
      </c>
      <c r="AB214">
        <f>IFERROR((Z214-AA214)/AA214,"")</f>
      </c>
      <c r="AC214">
        <v>2</v>
      </c>
      <c r="AD214">
        <v>2</v>
      </c>
      <c r="AE214"/>
      <c r="AF214"/>
      <c r="AG214"/>
      <c r="AH214"/>
      <c r="AI214"/>
      <c r="AJ214"/>
      <c r="AK214"/>
      <c r="AL214"/>
      <c r="AM214"/>
      <c r="AN214"/>
      <c r="AO214"/>
      <c r="AP214"/>
      <c r="AQ214"/>
      <c r="AR214"/>
      <c r="AS214"/>
      <c r="AT214">
        <f>IFERROR(INDEX(04_Area_Stats!$E$5:$E$7,MATCH(N214,04_Area_Stats!$A$5:$A$7,0)),"")</f>
      </c>
      <c r="AU214">
        <f>IFERROR(ROUND(W214*AT214,0),"")</f>
      </c>
      <c r="AV214">
        <f>IFERROR(AU214*12/S214,"")</f>
      </c>
      <c r="AW214">
        <f>IFERROR(ROUND(100*(03_Assumptions!$B$18*MIN(AV214/03_Assumptions!$B$13,1)+03_Assumptions!$B$19*MIN(MAX(-AB214/0.25,0),1)+03_Assumptions!$B$20*IFERROR(INDEX(03_Assumptions!$B$28:$B$33,MATCH(AG214,03_Assumptions!$A$28:$A$33,0)),0.5)+03_Assumptions!$B$21*MIN(V214/180,1)+03_Assumptions!$B$22*(COUNTIF(AI214:AQ214,"Y")/9)),0),"")</f>
      </c>
      <c r="AX214"/>
      <c r="AY214"/>
      <c r="AZ214"/>
      <c r="BA214" t="inlineStr">
        <is>
          <t xml:space="preserve">https://images.habimg.com/imgh/52417-337/atico-exclusivo-en-la-dama-de-noche-marbella-marbella_bd64ed1b-2686-45fb-99a1-46d44c6c1af6.jpg</t>
        </is>
      </c>
      <c r="BB214"/>
      <c r="BC214">
        <v>1</v>
      </c>
      <c r="BD214"/>
      <c r="BE214">
        <v>0</v>
      </c>
      <c r="BF214"/>
      <c r="BG214"/>
      <c r="BH214"/>
      <c r="BI214"/>
      <c r="BJ214"/>
      <c r="BK214"/>
      <c r="BL214" t="inlineStr">
        <is>
          <t xml:space="preserve">Taklägenhet till salu i Marbella, belägen i La Dama de Noche-komplexet i Alzambra-området. Otillräcklig information ges för att fullständigt bedöma fastigheten.</t>
        </is>
      </c>
      <c r="BM214"/>
      <c r="BN214"/>
    </row>
    <row r="215">
      <c r="A215" t="inlineStr">
        <is>
          <t xml:space="preserve">HTC-22179000001487</t>
        </is>
      </c>
      <c r="B215" t="inlineStr">
        <is>
          <t xml:space="preserve">Habitaclia</t>
        </is>
      </c>
      <c r="C215" t="inlineStr">
        <is>
          <t xml:space="preserve">22179000001487</t>
        </is>
      </c>
      <c r="D215" t="inlineStr">
        <is>
          <t xml:space="preserve">https://www.habitaclia.com/comprar-apartamento-precioso_reformado_muy_luminoso_e_idealmente_ubicad_valle_del_golf_nva_aloha_21_aloha-marbella-i22179000001487.htm</t>
        </is>
      </c>
      <c r="E215" t="inlineStr">
        <is>
          <t xml:space="preserve">2026-08-29</t>
        </is>
      </c>
      <c r="F215" t="inlineStr">
        <is>
          <t xml:space="preserve">2026-08-31</t>
        </is>
      </c>
      <c r="G215" t="inlineStr">
        <is>
          <t xml:space="preserve">New</t>
        </is>
      </c>
      <c r="H215" t="inlineStr">
        <is>
          <t xml:space="preserve">Apartamento en Calle valle del golf-nva aloha 21. Precioso apartamento reformado, muy luminoso e idealmente ubicad</t>
        </is>
      </c>
      <c r="I215" t="inlineStr">
        <is>
          <t xml:space="preserve">Sale</t>
        </is>
      </c>
      <c r="J215" t="inlineStr">
        <is>
          <t xml:space="preserve">Apartment</t>
        </is>
      </c>
      <c r="K215" t="inlineStr">
        <is>
          <t xml:space="preserve">ES</t>
        </is>
      </c>
      <c r="L215"/>
      <c r="M215" t="inlineStr">
        <is>
          <t xml:space="preserve">Marbella</t>
        </is>
      </c>
      <c r="N215" t="inlineStr">
        <is>
          <t xml:space="preserve">Marbella</t>
        </is>
      </c>
      <c r="O215" t="inlineStr">
        <is>
          <t xml:space="preserve">Aloha</t>
        </is>
      </c>
      <c r="P215"/>
      <c r="Q215"/>
      <c r="R215"/>
      <c r="S215">
        <v>550000</v>
      </c>
      <c r="T215"/>
      <c r="U215">
        <f>IFERROR((S215-T215)/T215,"")</f>
      </c>
      <c r="V215">
        <v>3</v>
      </c>
      <c r="W215" t="inlineStr">
        <is>
          <t xml:space="preserve">135.00</t>
        </is>
      </c>
      <c r="X215"/>
      <c r="Y215"/>
      <c r="Z215">
        <f>IFERROR(S215/W215,"")</f>
      </c>
      <c r="AA215">
        <f>IFERROR(INDEX(04_Area_Stats!$C$5:$C$7,MATCH(N215,04_Area_Stats!$A$5:$A$7,0)),"")</f>
      </c>
      <c r="AB215">
        <f>IFERROR((Z215-AA215)/AA215,"")</f>
      </c>
      <c r="AC215">
        <v>2</v>
      </c>
      <c r="AD215">
        <v>2</v>
      </c>
      <c r="AE215"/>
      <c r="AF215"/>
      <c r="AG215"/>
      <c r="AH215"/>
      <c r="AI215"/>
      <c r="AJ215"/>
      <c r="AK215"/>
      <c r="AL215"/>
      <c r="AM215"/>
      <c r="AN215"/>
      <c r="AO215"/>
      <c r="AP215"/>
      <c r="AQ215"/>
      <c r="AR215"/>
      <c r="AS215"/>
      <c r="AT215">
        <f>IFERROR(INDEX(04_Area_Stats!$E$5:$E$7,MATCH(N215,04_Area_Stats!$A$5:$A$7,0)),"")</f>
      </c>
      <c r="AU215">
        <f>IFERROR(ROUND(W215*AT215,0),"")</f>
      </c>
      <c r="AV215">
        <f>IFERROR(AU215*12/S215,"")</f>
      </c>
      <c r="AW215">
        <f>IFERROR(ROUND(100*(03_Assumptions!$B$18*MIN(AV215/03_Assumptions!$B$13,1)+03_Assumptions!$B$19*MIN(MAX(-AB215/0.25,0),1)+03_Assumptions!$B$20*IFERROR(INDEX(03_Assumptions!$B$28:$B$33,MATCH(AG215,03_Assumptions!$A$28:$A$33,0)),0.5)+03_Assumptions!$B$21*MIN(V215/180,1)+03_Assumptions!$B$22*(COUNTIF(AI215:AQ215,"Y")/9)),0),"")</f>
      </c>
      <c r="AX215"/>
      <c r="AY215"/>
      <c r="AZ215"/>
      <c r="BA215" t="inlineStr">
        <is>
          <t xml:space="preserve">https://images.habimg.com/imgh/22179-1487/precioso-apartamento-reformado-muy-luminoso-e-idealmente-ubicad-marbella_cf18face-1e6e-487e-bec2-f07a36fa7d0f.jpg</t>
        </is>
      </c>
      <c r="BB215"/>
      <c r="BC215">
        <v>1</v>
      </c>
      <c r="BD215"/>
      <c r="BE215">
        <v>0</v>
      </c>
      <c r="BF215"/>
      <c r="BG215"/>
      <c r="BH215"/>
      <c r="BI215"/>
      <c r="BJ215"/>
      <c r="BK215"/>
      <c r="BL215" t="inlineStr">
        <is>
          <t xml:space="preserve">Otillräcklig fastighetsinformation tillhandahållen; endast plats (Marbella, Aloha-området) är angiven. Ingen information om storlek, utdelning, egenskaper eller skick är tillgänglig.</t>
        </is>
      </c>
      <c r="BM215"/>
      <c r="BN215"/>
    </row>
    <row r="216">
      <c r="A216" t="inlineStr">
        <is>
          <t xml:space="preserve">HTC-26833000000903</t>
        </is>
      </c>
      <c r="B216" t="inlineStr">
        <is>
          <t xml:space="preserve">Habitaclia</t>
        </is>
      </c>
      <c r="C216" t="inlineStr">
        <is>
          <t xml:space="preserve">26833000000903</t>
        </is>
      </c>
      <c r="D216" t="inlineStr">
        <is>
          <t xml:space="preserve">https://www.habitaclia.com/comprar-piso-en_venta_en_centro_de_san_pedro_de_alcantara_san_pedro_alca_doctor_carlos_bufala_1_san_pedro_de_alca-marbella-i26833000000903.htm</t>
        </is>
      </c>
      <c r="E216" t="inlineStr">
        <is>
          <t xml:space="preserve">2026-08-29</t>
        </is>
      </c>
      <c r="F216" t="inlineStr">
        <is>
          <t xml:space="preserve">2026-08-31</t>
        </is>
      </c>
      <c r="G216" t="inlineStr">
        <is>
          <t xml:space="preserve">New</t>
        </is>
      </c>
      <c r="H216" t="inlineStr">
        <is>
          <t xml:space="preserve">Piso en Calle doctor carlos búfala 1. Piso en venta en centro de san pedro de alcántara san pedro alcá</t>
        </is>
      </c>
      <c r="I216" t="inlineStr">
        <is>
          <t xml:space="preserve">Sale</t>
        </is>
      </c>
      <c r="J216" t="inlineStr">
        <is>
          <t xml:space="preserve">Apartment</t>
        </is>
      </c>
      <c r="K216" t="inlineStr">
        <is>
          <t xml:space="preserve">ES</t>
        </is>
      </c>
      <c r="L216"/>
      <c r="M216" t="inlineStr">
        <is>
          <t xml:space="preserve">Marbella</t>
        </is>
      </c>
      <c r="N216" t="inlineStr">
        <is>
          <t xml:space="preserve">Marbella</t>
        </is>
      </c>
      <c r="O216" t="inlineStr">
        <is>
          <t xml:space="preserve">San Pedro de Alcántara Pueblo</t>
        </is>
      </c>
      <c r="P216"/>
      <c r="Q216"/>
      <c r="R216"/>
      <c r="S216">
        <v>330000</v>
      </c>
      <c r="T216"/>
      <c r="U216">
        <f>IFERROR((S216-T216)/T216,"")</f>
      </c>
      <c r="V216">
        <v>3</v>
      </c>
      <c r="W216" t="inlineStr">
        <is>
          <t xml:space="preserve">153.00</t>
        </is>
      </c>
      <c r="X216"/>
      <c r="Y216"/>
      <c r="Z216">
        <f>IFERROR(S216/W216,"")</f>
      </c>
      <c r="AA216">
        <f>IFERROR(INDEX(04_Area_Stats!$C$5:$C$7,MATCH(N216,04_Area_Stats!$A$5:$A$7,0)),"")</f>
      </c>
      <c r="AB216">
        <f>IFERROR((Z216-AA216)/AA216,"")</f>
      </c>
      <c r="AC216">
        <v>3</v>
      </c>
      <c r="AD216">
        <v>2</v>
      </c>
      <c r="AE216"/>
      <c r="AF216"/>
      <c r="AG216"/>
      <c r="AH216"/>
      <c r="AI216"/>
      <c r="AJ216"/>
      <c r="AK216"/>
      <c r="AL216"/>
      <c r="AM216"/>
      <c r="AN216"/>
      <c r="AO216"/>
      <c r="AP216"/>
      <c r="AQ216"/>
      <c r="AR216"/>
      <c r="AS216"/>
      <c r="AT216">
        <f>IFERROR(INDEX(04_Area_Stats!$E$5:$E$7,MATCH(N216,04_Area_Stats!$A$5:$A$7,0)),"")</f>
      </c>
      <c r="AU216">
        <f>IFERROR(ROUND(W216*AT216,0),"")</f>
      </c>
      <c r="AV216">
        <f>IFERROR(AU216*12/S216,"")</f>
      </c>
      <c r="AW216">
        <f>IFERROR(ROUND(100*(03_Assumptions!$B$18*MIN(AV216/03_Assumptions!$B$13,1)+03_Assumptions!$B$19*MIN(MAX(-AB216/0.25,0),1)+03_Assumptions!$B$20*IFERROR(INDEX(03_Assumptions!$B$28:$B$33,MATCH(AG216,03_Assumptions!$A$28:$A$33,0)),0.5)+03_Assumptions!$B$21*MIN(V216/180,1)+03_Assumptions!$B$22*(COUNTIF(AI216:AQ216,"Y")/9)),0),"")</f>
      </c>
      <c r="AX216"/>
      <c r="AY216"/>
      <c r="AZ216"/>
      <c r="BA216" t="inlineStr">
        <is>
          <t xml:space="preserve">https://images.habimg.com/imgh/26833-903/piso-en-venta-en-centro-de-san-pedro-de-alcantara-san-pedro-alca-marbella_868011cb-0ba3-4ed2-91bb-e712376b7ce1.jpg</t>
        </is>
      </c>
      <c r="BB216"/>
      <c r="BC216">
        <v>1</v>
      </c>
      <c r="BD216"/>
      <c r="BE216">
        <v>0</v>
      </c>
      <c r="BF216"/>
      <c r="BG216"/>
      <c r="BH216"/>
      <c r="BI216"/>
      <c r="BJ216"/>
      <c r="BK216"/>
      <c r="BL216" t="inlineStr">
        <is>
          <t xml:space="preserve">En lägenhet till salu på Calle Doctor Carlos Búfala, Centro de San Pedro de Alcántara, Marbella. För lite information tillhandahållen för att bedöma detaljer eller skick.</t>
        </is>
      </c>
      <c r="BM216"/>
      <c r="BN216"/>
    </row>
    <row r="217">
      <c r="A217" t="inlineStr">
        <is>
          <t xml:space="preserve">HTC-23979000001238</t>
        </is>
      </c>
      <c r="B217" t="inlineStr">
        <is>
          <t xml:space="preserve">Habitaclia</t>
        </is>
      </c>
      <c r="C217" t="inlineStr">
        <is>
          <t xml:space="preserve">23979000001238</t>
        </is>
      </c>
      <c r="D217" t="inlineStr">
        <is>
          <t xml:space="preserve">https://www.habitaclia.com/comprar-duplex-este_exclusivo_atico_de_3_dormitorios_y_3_banos_se_encuen_guadalmina_alta-marbella-i23979000001238.htm</t>
        </is>
      </c>
      <c r="E217" t="inlineStr">
        <is>
          <t xml:space="preserve">2026-08-29</t>
        </is>
      </c>
      <c r="F217" t="inlineStr">
        <is>
          <t xml:space="preserve">2026-08-31</t>
        </is>
      </c>
      <c r="G217" t="inlineStr">
        <is>
          <t xml:space="preserve">New</t>
        </is>
      </c>
      <c r="H217" t="inlineStr">
        <is>
          <t xml:space="preserve">Dúplex en Guadalmina Alta. Este exclusivo ático dúplex de 3 dormitorios y 3 baños se encuen</t>
        </is>
      </c>
      <c r="I217" t="inlineStr">
        <is>
          <t xml:space="preserve">Sale</t>
        </is>
      </c>
      <c r="J217" t="inlineStr">
        <is>
          <t xml:space="preserve">Duplex</t>
        </is>
      </c>
      <c r="K217" t="inlineStr">
        <is>
          <t xml:space="preserve">ES</t>
        </is>
      </c>
      <c r="L217"/>
      <c r="M217" t="inlineStr">
        <is>
          <t xml:space="preserve">Marbella</t>
        </is>
      </c>
      <c r="N217" t="inlineStr">
        <is>
          <t xml:space="preserve">Marbella</t>
        </is>
      </c>
      <c r="O217" t="inlineStr">
        <is>
          <t xml:space="preserve">Guadalmina Alta</t>
        </is>
      </c>
      <c r="P217"/>
      <c r="Q217"/>
      <c r="R217"/>
      <c r="S217">
        <v>495000</v>
      </c>
      <c r="T217"/>
      <c r="U217">
        <f>IFERROR((S217-T217)/T217,"")</f>
      </c>
      <c r="V217">
        <v>3</v>
      </c>
      <c r="W217" t="inlineStr">
        <is>
          <t xml:space="preserve">241.00</t>
        </is>
      </c>
      <c r="X217"/>
      <c r="Y217"/>
      <c r="Z217">
        <f>IFERROR(S217/W217,"")</f>
      </c>
      <c r="AA217">
        <f>IFERROR(INDEX(04_Area_Stats!$C$5:$C$7,MATCH(N217,04_Area_Stats!$A$5:$A$7,0)),"")</f>
      </c>
      <c r="AB217">
        <f>IFERROR((Z217-AA217)/AA217,"")</f>
      </c>
      <c r="AC217">
        <v>3</v>
      </c>
      <c r="AD217">
        <v>3</v>
      </c>
      <c r="AE217"/>
      <c r="AF217"/>
      <c r="AG217"/>
      <c r="AH217"/>
      <c r="AI217"/>
      <c r="AJ217"/>
      <c r="AK217"/>
      <c r="AL217"/>
      <c r="AM217"/>
      <c r="AN217"/>
      <c r="AO217"/>
      <c r="AP217"/>
      <c r="AQ217"/>
      <c r="AR217"/>
      <c r="AS217"/>
      <c r="AT217">
        <f>IFERROR(INDEX(04_Area_Stats!$E$5:$E$7,MATCH(N217,04_Area_Stats!$A$5:$A$7,0)),"")</f>
      </c>
      <c r="AU217">
        <f>IFERROR(ROUND(W217*AT217,0),"")</f>
      </c>
      <c r="AV217">
        <f>IFERROR(AU217*12/S217,"")</f>
      </c>
      <c r="AW217">
        <f>IFERROR(ROUND(100*(03_Assumptions!$B$18*MIN(AV217/03_Assumptions!$B$13,1)+03_Assumptions!$B$19*MIN(MAX(-AB217/0.25,0),1)+03_Assumptions!$B$20*IFERROR(INDEX(03_Assumptions!$B$28:$B$33,MATCH(AG217,03_Assumptions!$A$28:$A$33,0)),0.5)+03_Assumptions!$B$21*MIN(V217/180,1)+03_Assumptions!$B$22*(COUNTIF(AI217:AQ217,"Y")/9)),0),"")</f>
      </c>
      <c r="AX217"/>
      <c r="AY217"/>
      <c r="AZ217"/>
      <c r="BA217" t="inlineStr">
        <is>
          <t xml:space="preserve">https://images.habimg.com/imgh/23979-1238/este-exclusivo-atico-duplex-de-3-dormitorios-y-3-banos-se-encuen-marbella_440842ca-465f-4292-aff2-9a46525a5edb.jpg</t>
        </is>
      </c>
      <c r="BB217"/>
      <c r="BC217">
        <v>1</v>
      </c>
      <c r="BD217"/>
      <c r="BE217">
        <v>0</v>
      </c>
      <c r="BF217"/>
      <c r="BG217"/>
      <c r="BH217"/>
      <c r="BI217"/>
      <c r="BJ217"/>
      <c r="BK217"/>
      <c r="BL217" t="inlineStr">
        <is>
          <t xml:space="preserve">En lyxig duplex-taklägenhet med 3 sovrum och 3 badrum belägen i det exklusiva området Guadalmina Alta i Marbella. Den begränsade beskrivningen av fastigheten gör det omöjligt att bedöma skick, bekvämligheter eller särskilda egenskaper.</t>
        </is>
      </c>
      <c r="BM217"/>
      <c r="BN217"/>
    </row>
    <row r="218">
      <c r="A218" t="inlineStr">
        <is>
          <t xml:space="preserve">HTC-33091000013945</t>
        </is>
      </c>
      <c r="B218" t="inlineStr">
        <is>
          <t xml:space="preserve">Habitaclia</t>
        </is>
      </c>
      <c r="C218" t="inlineStr">
        <is>
          <t xml:space="preserve">33091000013945</t>
        </is>
      </c>
      <c r="D218" t="inlineStr">
        <is>
          <t xml:space="preserve">https://www.habitaclia.com/comprar-piso-en_venta_en_milla_de_oro_sierra_blanca_3_dormitorios_sierra_blanca-marbella-i33091000013945.htm</t>
        </is>
      </c>
      <c r="E218" t="inlineStr">
        <is>
          <t xml:space="preserve">2026-08-29</t>
        </is>
      </c>
      <c r="F218" t="inlineStr">
        <is>
          <t xml:space="preserve">2026-08-31</t>
        </is>
      </c>
      <c r="G218" t="inlineStr">
        <is>
          <t xml:space="preserve">New</t>
        </is>
      </c>
      <c r="H218" t="inlineStr">
        <is>
          <t xml:space="preserve">Piso en Sierra Blanca. Piso en venta en milla de oro sierra blanca, 3 dormitorios.</t>
        </is>
      </c>
      <c r="I218" t="inlineStr">
        <is>
          <t xml:space="preserve">Sale</t>
        </is>
      </c>
      <c r="J218" t="inlineStr">
        <is>
          <t xml:space="preserve">Apartment</t>
        </is>
      </c>
      <c r="K218" t="inlineStr">
        <is>
          <t xml:space="preserve">ES</t>
        </is>
      </c>
      <c r="L218"/>
      <c r="M218" t="inlineStr">
        <is>
          <t xml:space="preserve">Marbella</t>
        </is>
      </c>
      <c r="N218" t="inlineStr">
        <is>
          <t xml:space="preserve">Marbella</t>
        </is>
      </c>
      <c r="O218" t="inlineStr">
        <is>
          <t xml:space="preserve">Sierra Blanca</t>
        </is>
      </c>
      <c r="P218"/>
      <c r="Q218"/>
      <c r="R218"/>
      <c r="S218">
        <v>925000</v>
      </c>
      <c r="T218"/>
      <c r="U218">
        <f>IFERROR((S218-T218)/T218,"")</f>
      </c>
      <c r="V218">
        <v>3</v>
      </c>
      <c r="W218" t="inlineStr">
        <is>
          <t xml:space="preserve">159.00</t>
        </is>
      </c>
      <c r="X218"/>
      <c r="Y218"/>
      <c r="Z218">
        <f>IFERROR(S218/W218,"")</f>
      </c>
      <c r="AA218">
        <f>IFERROR(INDEX(04_Area_Stats!$C$5:$C$7,MATCH(N218,04_Area_Stats!$A$5:$A$7,0)),"")</f>
      </c>
      <c r="AB218">
        <f>IFERROR((Z218-AA218)/AA218,"")</f>
      </c>
      <c r="AC218">
        <v>3</v>
      </c>
      <c r="AD218">
        <v>3</v>
      </c>
      <c r="AE218"/>
      <c r="AF218"/>
      <c r="AG218"/>
      <c r="AH218"/>
      <c r="AI218"/>
      <c r="AJ218"/>
      <c r="AK218"/>
      <c r="AL218"/>
      <c r="AM218"/>
      <c r="AN218"/>
      <c r="AO218"/>
      <c r="AP218"/>
      <c r="AQ218"/>
      <c r="AR218"/>
      <c r="AS218"/>
      <c r="AT218">
        <f>IFERROR(INDEX(04_Area_Stats!$E$5:$E$7,MATCH(N218,04_Area_Stats!$A$5:$A$7,0)),"")</f>
      </c>
      <c r="AU218">
        <f>IFERROR(ROUND(W218*AT218,0),"")</f>
      </c>
      <c r="AV218">
        <f>IFERROR(AU218*12/S218,"")</f>
      </c>
      <c r="AW218">
        <f>IFERROR(ROUND(100*(03_Assumptions!$B$18*MIN(AV218/03_Assumptions!$B$13,1)+03_Assumptions!$B$19*MIN(MAX(-AB218/0.25,0),1)+03_Assumptions!$B$20*IFERROR(INDEX(03_Assumptions!$B$28:$B$33,MATCH(AG218,03_Assumptions!$A$28:$A$33,0)),0.5)+03_Assumptions!$B$21*MIN(V218/180,1)+03_Assumptions!$B$22*(COUNTIF(AI218:AQ218,"Y")/9)),0),"")</f>
      </c>
      <c r="AX218"/>
      <c r="AY218"/>
      <c r="AZ218"/>
      <c r="BA218" t="inlineStr">
        <is>
          <t xml:space="preserve">https://images.habimg.com/imgh/33091-13945/piso-en-venta-en-milla-de-oro-sierra-blanca-3-dormitorios-marbella_563f595f-91a3-4830-974f-64643730ba69.jpg</t>
        </is>
      </c>
      <c r="BB218"/>
      <c r="BC218">
        <v>1</v>
      </c>
      <c r="BD218"/>
      <c r="BE218">
        <v>0</v>
      </c>
      <c r="BF218"/>
      <c r="BG218"/>
      <c r="BH218"/>
      <c r="BI218"/>
      <c r="BJ218"/>
      <c r="BK218"/>
      <c r="BL218" t="inlineStr">
        <is>
          <t xml:space="preserve">Mycket lite information är tillgänglig i denna annons. Endast platsen (Marbella - Sierra Blanca), fastighetstyp (lägenhet) och antal rum (3 sovrum) anges.</t>
        </is>
      </c>
      <c r="BM218"/>
      <c r="BN218"/>
    </row>
    <row r="219">
      <c r="A219" t="inlineStr">
        <is>
          <t xml:space="preserve">HTC-59714000000002</t>
        </is>
      </c>
      <c r="B219" t="inlineStr">
        <is>
          <t xml:space="preserve">Habitaclia</t>
        </is>
      </c>
      <c r="C219" t="inlineStr">
        <is>
          <t xml:space="preserve">59714000000002</t>
        </is>
      </c>
      <c r="D219" t="inlineStr">
        <is>
          <t xml:space="preserve">https://www.habitaclia.com/comprar-piso-nueva_andalucia_banus_miguel_delibes_12_rodeo_alto_guadaiza_la_campana-marbella-i59714000000002.htm</t>
        </is>
      </c>
      <c r="E219" t="inlineStr">
        <is>
          <t xml:space="preserve">2026-08-29</t>
        </is>
      </c>
      <c r="F219" t="inlineStr">
        <is>
          <t xml:space="preserve">2026-08-31</t>
        </is>
      </c>
      <c r="G219" t="inlineStr">
        <is>
          <t xml:space="preserve">New</t>
        </is>
      </c>
      <c r="H219" t="inlineStr">
        <is>
          <t xml:space="preserve">Piso en Calle miguel delibes 12. Nueva andalucia - banús</t>
        </is>
      </c>
      <c r="I219" t="inlineStr">
        <is>
          <t xml:space="preserve">Sale</t>
        </is>
      </c>
      <c r="J219" t="inlineStr">
        <is>
          <t xml:space="preserve">Apartment</t>
        </is>
      </c>
      <c r="K219" t="inlineStr">
        <is>
          <t xml:space="preserve">ES</t>
        </is>
      </c>
      <c r="L219"/>
      <c r="M219" t="inlineStr">
        <is>
          <t xml:space="preserve">Marbella</t>
        </is>
      </c>
      <c r="N219" t="inlineStr">
        <is>
          <t xml:space="preserve">Marbella</t>
        </is>
      </c>
      <c r="O219" t="inlineStr">
        <is>
          <t xml:space="preserve">Rodeo Alto - Guadaiza - La Campana</t>
        </is>
      </c>
      <c r="P219"/>
      <c r="Q219"/>
      <c r="R219"/>
      <c r="S219">
        <v>465000</v>
      </c>
      <c r="T219"/>
      <c r="U219">
        <f>IFERROR((S219-T219)/T219,"")</f>
      </c>
      <c r="V219">
        <v>3</v>
      </c>
      <c r="W219" t="inlineStr">
        <is>
          <t xml:space="preserve">122.00</t>
        </is>
      </c>
      <c r="X219"/>
      <c r="Y219"/>
      <c r="Z219">
        <f>IFERROR(S219/W219,"")</f>
      </c>
      <c r="AA219">
        <f>IFERROR(INDEX(04_Area_Stats!$C$5:$C$7,MATCH(N219,04_Area_Stats!$A$5:$A$7,0)),"")</f>
      </c>
      <c r="AB219">
        <f>IFERROR((Z219-AA219)/AA219,"")</f>
      </c>
      <c r="AC219">
        <v>3</v>
      </c>
      <c r="AD219">
        <v>2</v>
      </c>
      <c r="AE219"/>
      <c r="AF219"/>
      <c r="AG219"/>
      <c r="AH219"/>
      <c r="AI219"/>
      <c r="AJ219"/>
      <c r="AK219"/>
      <c r="AL219"/>
      <c r="AM219"/>
      <c r="AN219"/>
      <c r="AO219"/>
      <c r="AP219"/>
      <c r="AQ219"/>
      <c r="AR219"/>
      <c r="AS219"/>
      <c r="AT219">
        <f>IFERROR(INDEX(04_Area_Stats!$E$5:$E$7,MATCH(N219,04_Area_Stats!$A$5:$A$7,0)),"")</f>
      </c>
      <c r="AU219">
        <f>IFERROR(ROUND(W219*AT219,0),"")</f>
      </c>
      <c r="AV219">
        <f>IFERROR(AU219*12/S219,"")</f>
      </c>
      <c r="AW219">
        <f>IFERROR(ROUND(100*(03_Assumptions!$B$18*MIN(AV219/03_Assumptions!$B$13,1)+03_Assumptions!$B$19*MIN(MAX(-AB219/0.25,0),1)+03_Assumptions!$B$20*IFERROR(INDEX(03_Assumptions!$B$28:$B$33,MATCH(AG219,03_Assumptions!$A$28:$A$33,0)),0.5)+03_Assumptions!$B$21*MIN(V219/180,1)+03_Assumptions!$B$22*(COUNTIF(AI219:AQ219,"Y")/9)),0),"")</f>
      </c>
      <c r="AX219"/>
      <c r="AY219"/>
      <c r="AZ219"/>
      <c r="BA219" t="inlineStr">
        <is>
          <t xml:space="preserve">https://images.habimg.com/imgh/59714-2/nueva-andalucia-banus-marbella_8c3a4da5-d9df-4d86-abb2-4bc98469e5a0.jpg</t>
        </is>
      </c>
      <c r="BB219"/>
      <c r="BC219">
        <v>1</v>
      </c>
      <c r="BD219"/>
      <c r="BE219">
        <v>0</v>
      </c>
      <c r="BF219"/>
      <c r="BG219"/>
      <c r="BH219"/>
      <c r="BI219"/>
      <c r="BJ219"/>
      <c r="BK219"/>
      <c r="BL219" t="inlineStr">
        <is>
          <t xml:space="preserve">Otillräcklig information tillgänglig; endast platsbeskrivningar tillhandahålls i beskrivningen.</t>
        </is>
      </c>
      <c r="BM219"/>
      <c r="BN219"/>
    </row>
    <row r="220">
      <c r="A220" t="inlineStr">
        <is>
          <t xml:space="preserve">HTC-48661000001994</t>
        </is>
      </c>
      <c r="B220" t="inlineStr">
        <is>
          <t xml:space="preserve">Habitaclia</t>
        </is>
      </c>
      <c r="C220" t="inlineStr">
        <is>
          <t xml:space="preserve">48661000001994</t>
        </is>
      </c>
      <c r="D220" t="inlineStr">
        <is>
          <t xml:space="preserve">https://www.habitaclia.com/comprar-atico-impresionante_duplex_en_puerto_banus_judia_la_3_la_dama_de_noche_la_alzambra-marbella-i48661000001994.htm</t>
        </is>
      </c>
      <c r="E220" t="inlineStr">
        <is>
          <t xml:space="preserve">2026-08-29</t>
        </is>
      </c>
      <c r="F220" t="inlineStr">
        <is>
          <t xml:space="preserve">2026-08-31</t>
        </is>
      </c>
      <c r="G220" t="inlineStr">
        <is>
          <t xml:space="preserve">New</t>
        </is>
      </c>
      <c r="H220" t="inlineStr">
        <is>
          <t xml:space="preserve">Ático en Judia la 3. Impresionante ático dúplex en marbella puerto banús</t>
        </is>
      </c>
      <c r="I220" t="inlineStr">
        <is>
          <t xml:space="preserve">Sale</t>
        </is>
      </c>
      <c r="J220" t="inlineStr">
        <is>
          <t xml:space="preserve">Attic</t>
        </is>
      </c>
      <c r="K220" t="inlineStr">
        <is>
          <t xml:space="preserve">ES</t>
        </is>
      </c>
      <c r="L220"/>
      <c r="M220" t="inlineStr">
        <is>
          <t xml:space="preserve">Marbella</t>
        </is>
      </c>
      <c r="N220" t="inlineStr">
        <is>
          <t xml:space="preserve">Marbella</t>
        </is>
      </c>
      <c r="O220" t="inlineStr">
        <is>
          <t xml:space="preserve">La Dama de Noche - La Alzambra</t>
        </is>
      </c>
      <c r="P220"/>
      <c r="Q220"/>
      <c r="R220"/>
      <c r="S220">
        <v>1700000</v>
      </c>
      <c r="T220"/>
      <c r="U220">
        <f>IFERROR((S220-T220)/T220,"")</f>
      </c>
      <c r="V220">
        <v>3</v>
      </c>
      <c r="W220" t="inlineStr">
        <is>
          <t xml:space="preserve">385.00</t>
        </is>
      </c>
      <c r="X220"/>
      <c r="Y220"/>
      <c r="Z220">
        <f>IFERROR(S220/W220,"")</f>
      </c>
      <c r="AA220">
        <f>IFERROR(INDEX(04_Area_Stats!$C$5:$C$7,MATCH(N220,04_Area_Stats!$A$5:$A$7,0)),"")</f>
      </c>
      <c r="AB220">
        <f>IFERROR((Z220-AA220)/AA220,"")</f>
      </c>
      <c r="AC220">
        <v>3</v>
      </c>
      <c r="AD220">
        <v>3</v>
      </c>
      <c r="AE220"/>
      <c r="AF220"/>
      <c r="AG220"/>
      <c r="AH220"/>
      <c r="AI220"/>
      <c r="AJ220"/>
      <c r="AK220"/>
      <c r="AL220"/>
      <c r="AM220"/>
      <c r="AN220"/>
      <c r="AO220"/>
      <c r="AP220"/>
      <c r="AQ220"/>
      <c r="AR220"/>
      <c r="AS220"/>
      <c r="AT220">
        <f>IFERROR(INDEX(04_Area_Stats!$E$5:$E$7,MATCH(N220,04_Area_Stats!$A$5:$A$7,0)),"")</f>
      </c>
      <c r="AU220">
        <f>IFERROR(ROUND(W220*AT220,0),"")</f>
      </c>
      <c r="AV220">
        <f>IFERROR(AU220*12/S220,"")</f>
      </c>
      <c r="AW220">
        <f>IFERROR(ROUND(100*(03_Assumptions!$B$18*MIN(AV220/03_Assumptions!$B$13,1)+03_Assumptions!$B$19*MIN(MAX(-AB220/0.25,0),1)+03_Assumptions!$B$20*IFERROR(INDEX(03_Assumptions!$B$28:$B$33,MATCH(AG220,03_Assumptions!$A$28:$A$33,0)),0.5)+03_Assumptions!$B$21*MIN(V220/180,1)+03_Assumptions!$B$22*(COUNTIF(AI220:AQ220,"Y")/9)),0),"")</f>
      </c>
      <c r="AX220"/>
      <c r="AY220"/>
      <c r="AZ220"/>
      <c r="BA220" t="inlineStr">
        <is>
          <t xml:space="preserve">https://images.habimg.com/imgh/48661-1994/impresionante-atico-duplex-en-marbella-puerto-banus-marbella_10079ae9-c56b-4dec-9473-124e1b41b6ca.jpg</t>
        </is>
      </c>
      <c r="BB220"/>
      <c r="BC220">
        <v>1</v>
      </c>
      <c r="BD220"/>
      <c r="BE220">
        <v>0</v>
      </c>
      <c r="BF220"/>
      <c r="BG220"/>
      <c r="BH220"/>
      <c r="BI220"/>
      <c r="BJ220"/>
      <c r="BK220"/>
      <c r="BL220" t="inlineStr">
        <is>
          <t xml:space="preserve">Takvåning i Marbella, området Puerto Banús. Annonsen innehåller endast platsnamn utan meningsfull information om fastighetens egenskaper.</t>
        </is>
      </c>
      <c r="BM220"/>
      <c r="BN220"/>
    </row>
    <row r="221">
      <c r="A221" t="inlineStr">
        <is>
          <t xml:space="preserve">HTC-59198000000010</t>
        </is>
      </c>
      <c r="B221" t="inlineStr">
        <is>
          <t xml:space="preserve">Habitaclia</t>
        </is>
      </c>
      <c r="C221" t="inlineStr">
        <is>
          <t xml:space="preserve">59198000000010</t>
        </is>
      </c>
      <c r="D221" t="inlineStr">
        <is>
          <t xml:space="preserve">https://www.habitaclia.com/comprar-piso-las_brisas-marbella-i59198000000010.htm</t>
        </is>
      </c>
      <c r="E221" t="inlineStr">
        <is>
          <t xml:space="preserve">2026-08-29</t>
        </is>
      </c>
      <c r="F221" t="inlineStr">
        <is>
          <t xml:space="preserve">2026-08-31</t>
        </is>
      </c>
      <c r="G221" t="inlineStr">
        <is>
          <t xml:space="preserve">New</t>
        </is>
      </c>
      <c r="H221" t="inlineStr">
        <is>
          <t xml:space="preserve">Piso en Las Brisas</t>
        </is>
      </c>
      <c r="I221" t="inlineStr">
        <is>
          <t xml:space="preserve">Sale</t>
        </is>
      </c>
      <c r="J221" t="inlineStr">
        <is>
          <t xml:space="preserve">Apartment</t>
        </is>
      </c>
      <c r="K221" t="inlineStr">
        <is>
          <t xml:space="preserve">ES</t>
        </is>
      </c>
      <c r="L221"/>
      <c r="M221" t="inlineStr">
        <is>
          <t xml:space="preserve">Marbella</t>
        </is>
      </c>
      <c r="N221" t="inlineStr">
        <is>
          <t xml:space="preserve">Marbella</t>
        </is>
      </c>
      <c r="O221" t="inlineStr">
        <is>
          <t xml:space="preserve">Las Brisas</t>
        </is>
      </c>
      <c r="P221"/>
      <c r="Q221"/>
      <c r="R221"/>
      <c r="S221">
        <v>650000</v>
      </c>
      <c r="T221"/>
      <c r="U221">
        <f>IFERROR((S221-T221)/T221,"")</f>
      </c>
      <c r="V221">
        <v>3</v>
      </c>
      <c r="W221" t="inlineStr">
        <is>
          <t xml:space="preserve">165.00</t>
        </is>
      </c>
      <c r="X221"/>
      <c r="Y221"/>
      <c r="Z221">
        <f>IFERROR(S221/W221,"")</f>
      </c>
      <c r="AA221">
        <f>IFERROR(INDEX(04_Area_Stats!$C$5:$C$7,MATCH(N221,04_Area_Stats!$A$5:$A$7,0)),"")</f>
      </c>
      <c r="AB221">
        <f>IFERROR((Z221-AA221)/AA221,"")</f>
      </c>
      <c r="AC221">
        <v>6</v>
      </c>
      <c r="AD221">
        <v>2</v>
      </c>
      <c r="AE221"/>
      <c r="AF221"/>
      <c r="AG221"/>
      <c r="AH221"/>
      <c r="AI221"/>
      <c r="AJ221"/>
      <c r="AK221"/>
      <c r="AL221"/>
      <c r="AM221"/>
      <c r="AN221"/>
      <c r="AO221"/>
      <c r="AP221"/>
      <c r="AQ221"/>
      <c r="AR221"/>
      <c r="AS221"/>
      <c r="AT221">
        <f>IFERROR(INDEX(04_Area_Stats!$E$5:$E$7,MATCH(N221,04_Area_Stats!$A$5:$A$7,0)),"")</f>
      </c>
      <c r="AU221">
        <f>IFERROR(ROUND(W221*AT221,0),"")</f>
      </c>
      <c r="AV221">
        <f>IFERROR(AU221*12/S221,"")</f>
      </c>
      <c r="AW221">
        <f>IFERROR(ROUND(100*(03_Assumptions!$B$18*MIN(AV221/03_Assumptions!$B$13,1)+03_Assumptions!$B$19*MIN(MAX(-AB221/0.25,0),1)+03_Assumptions!$B$20*IFERROR(INDEX(03_Assumptions!$B$28:$B$33,MATCH(AG221,03_Assumptions!$A$28:$A$33,0)),0.5)+03_Assumptions!$B$21*MIN(V221/180,1)+03_Assumptions!$B$22*(COUNTIF(AI221:AQ221,"Y")/9)),0),"")</f>
      </c>
      <c r="AX221"/>
      <c r="AY221"/>
      <c r="AZ221"/>
      <c r="BA221" t="inlineStr">
        <is>
          <t xml:space="preserve">https://images.habimg.com/imgh/59198-10/las-brisas-piso-marbella_cbfdce2e-5f0c-4e15-b1e8-10e2da29339a.jpg</t>
        </is>
      </c>
      <c r="BB221"/>
      <c r="BC221">
        <v>1</v>
      </c>
      <c r="BD221"/>
      <c r="BE221">
        <v>0</v>
      </c>
      <c r="BF221"/>
      <c r="BG221"/>
      <c r="BH221"/>
      <c r="BI221"/>
      <c r="BJ221"/>
      <c r="BK221"/>
      <c r="BL221" t="inlineStr">
        <is>
          <t xml:space="preserve">Denna lägenhetinsererat i Las Brisas, Marbella innehåller endast en platsreferens utan några egenskapsdetaljer.</t>
        </is>
      </c>
      <c r="BM221"/>
      <c r="BN221"/>
    </row>
    <row r="222">
      <c r="A222" t="inlineStr">
        <is>
          <t xml:space="preserve">HTC-59198000000002</t>
        </is>
      </c>
      <c r="B222" t="inlineStr">
        <is>
          <t xml:space="preserve">Habitaclia</t>
        </is>
      </c>
      <c r="C222" t="inlineStr">
        <is>
          <t xml:space="preserve">59198000000002</t>
        </is>
      </c>
      <c r="D222" t="inlineStr">
        <is>
          <t xml:space="preserve">https://www.habitaclia.com/comprar-piso-nueva_alcantara-marbella-i59198000000002.htm</t>
        </is>
      </c>
      <c r="E222" t="inlineStr">
        <is>
          <t xml:space="preserve">2026-08-29</t>
        </is>
      </c>
      <c r="F222" t="inlineStr">
        <is>
          <t xml:space="preserve">2026-08-31</t>
        </is>
      </c>
      <c r="G222" t="inlineStr">
        <is>
          <t xml:space="preserve">New</t>
        </is>
      </c>
      <c r="H222" t="inlineStr">
        <is>
          <t xml:space="preserve">Piso en Nueva Alcántara</t>
        </is>
      </c>
      <c r="I222" t="inlineStr">
        <is>
          <t xml:space="preserve">Sale</t>
        </is>
      </c>
      <c r="J222" t="inlineStr">
        <is>
          <t xml:space="preserve">Apartment</t>
        </is>
      </c>
      <c r="K222" t="inlineStr">
        <is>
          <t xml:space="preserve">ES</t>
        </is>
      </c>
      <c r="L222"/>
      <c r="M222" t="inlineStr">
        <is>
          <t xml:space="preserve">Marbella</t>
        </is>
      </c>
      <c r="N222" t="inlineStr">
        <is>
          <t xml:space="preserve">Marbella</t>
        </is>
      </c>
      <c r="O222" t="inlineStr">
        <is>
          <t xml:space="preserve">Nueva Alcántara</t>
        </is>
      </c>
      <c r="P222"/>
      <c r="Q222"/>
      <c r="R222"/>
      <c r="S222">
        <v>1895000</v>
      </c>
      <c r="T222"/>
      <c r="U222">
        <f>IFERROR((S222-T222)/T222,"")</f>
      </c>
      <c r="V222">
        <v>3</v>
      </c>
      <c r="W222" t="inlineStr">
        <is>
          <t xml:space="preserve">260.00</t>
        </is>
      </c>
      <c r="X222"/>
      <c r="Y222"/>
      <c r="Z222">
        <f>IFERROR(S222/W222,"")</f>
      </c>
      <c r="AA222">
        <f>IFERROR(INDEX(04_Area_Stats!$C$5:$C$7,MATCH(N222,04_Area_Stats!$A$5:$A$7,0)),"")</f>
      </c>
      <c r="AB222">
        <f>IFERROR((Z222-AA222)/AA222,"")</f>
      </c>
      <c r="AC222">
        <v>8</v>
      </c>
      <c r="AD222">
        <v>4</v>
      </c>
      <c r="AE222"/>
      <c r="AF222"/>
      <c r="AG222"/>
      <c r="AH222"/>
      <c r="AI222"/>
      <c r="AJ222"/>
      <c r="AK222"/>
      <c r="AL222"/>
      <c r="AM222"/>
      <c r="AN222"/>
      <c r="AO222"/>
      <c r="AP222"/>
      <c r="AQ222"/>
      <c r="AR222"/>
      <c r="AS222"/>
      <c r="AT222">
        <f>IFERROR(INDEX(04_Area_Stats!$E$5:$E$7,MATCH(N222,04_Area_Stats!$A$5:$A$7,0)),"")</f>
      </c>
      <c r="AU222">
        <f>IFERROR(ROUND(W222*AT222,0),"")</f>
      </c>
      <c r="AV222">
        <f>IFERROR(AU222*12/S222,"")</f>
      </c>
      <c r="AW222">
        <f>IFERROR(ROUND(100*(03_Assumptions!$B$18*MIN(AV222/03_Assumptions!$B$13,1)+03_Assumptions!$B$19*MIN(MAX(-AB222/0.25,0),1)+03_Assumptions!$B$20*IFERROR(INDEX(03_Assumptions!$B$28:$B$33,MATCH(AG222,03_Assumptions!$A$28:$A$33,0)),0.5)+03_Assumptions!$B$21*MIN(V222/180,1)+03_Assumptions!$B$22*(COUNTIF(AI222:AQ222,"Y")/9)),0),"")</f>
      </c>
      <c r="AX222"/>
      <c r="AY222"/>
      <c r="AZ222"/>
      <c r="BA222" t="inlineStr">
        <is>
          <t xml:space="preserve">https://images.habimg.com/imgh/59198-2/nueva-alcantara-piso-marbella_0a16468d-94ba-4707-ac51-85e9a2217e9d.jpg</t>
        </is>
      </c>
      <c r="BB222"/>
      <c r="BC222">
        <v>1</v>
      </c>
      <c r="BD222"/>
      <c r="BE222">
        <v>0</v>
      </c>
      <c r="BF222"/>
      <c r="BG222"/>
      <c r="BH222"/>
      <c r="BI222"/>
      <c r="BJ222"/>
      <c r="BK222"/>
      <c r="BL222" t="inlineStr">
        <is>
          <t xml:space="preserve">Lägenhet i Nueva Alcántara, Marbella. Mycket lite information finns tillgänglig från annonsen.</t>
        </is>
      </c>
      <c r="BM222"/>
      <c r="BN222"/>
    </row>
    <row r="223">
      <c r="A223" t="inlineStr">
        <is>
          <t xml:space="preserve">HTC-25098000001756</t>
        </is>
      </c>
      <c r="B223" t="inlineStr">
        <is>
          <t xml:space="preserve">Habitaclia</t>
        </is>
      </c>
      <c r="C223" t="inlineStr">
        <is>
          <t xml:space="preserve">25098000001756</t>
        </is>
      </c>
      <c r="D223" t="inlineStr">
        <is>
          <t xml:space="preserve">https://www.habitaclia.com/comprar-piso-bonito_en_centro_de_san_pedro_de_alcantara_san_pedro_de_alcantara_pueblo-marbella-i25098000001756.htm</t>
        </is>
      </c>
      <c r="E223" t="inlineStr">
        <is>
          <t xml:space="preserve">2026-08-29</t>
        </is>
      </c>
      <c r="F223" t="inlineStr">
        <is>
          <t xml:space="preserve">2026-08-31</t>
        </is>
      </c>
      <c r="G223" t="inlineStr">
        <is>
          <t xml:space="preserve">New</t>
        </is>
      </c>
      <c r="H223" t="inlineStr">
        <is>
          <t xml:space="preserve">Piso Avenida de la constitución. Bonito piso en centro de san pedro de alcantara , marbella</t>
        </is>
      </c>
      <c r="I223" t="inlineStr">
        <is>
          <t xml:space="preserve">Sale</t>
        </is>
      </c>
      <c r="J223" t="inlineStr">
        <is>
          <t xml:space="preserve">Apartment</t>
        </is>
      </c>
      <c r="K223" t="inlineStr">
        <is>
          <t xml:space="preserve">ES</t>
        </is>
      </c>
      <c r="L223"/>
      <c r="M223" t="inlineStr">
        <is>
          <t xml:space="preserve">Marbella</t>
        </is>
      </c>
      <c r="N223" t="inlineStr">
        <is>
          <t xml:space="preserve">Marbella</t>
        </is>
      </c>
      <c r="O223" t="inlineStr">
        <is>
          <t xml:space="preserve">San Pedro de Alcántara Pueblo</t>
        </is>
      </c>
      <c r="P223"/>
      <c r="Q223"/>
      <c r="R223"/>
      <c r="S223">
        <v>370000</v>
      </c>
      <c r="T223"/>
      <c r="U223">
        <f>IFERROR((S223-T223)/T223,"")</f>
      </c>
      <c r="V223">
        <v>3</v>
      </c>
      <c r="W223" t="inlineStr">
        <is>
          <t xml:space="preserve">110.00</t>
        </is>
      </c>
      <c r="X223"/>
      <c r="Y223"/>
      <c r="Z223">
        <f>IFERROR(S223/W223,"")</f>
      </c>
      <c r="AA223">
        <f>IFERROR(INDEX(04_Area_Stats!$C$5:$C$7,MATCH(N223,04_Area_Stats!$A$5:$A$7,0)),"")</f>
      </c>
      <c r="AB223">
        <f>IFERROR((Z223-AA223)/AA223,"")</f>
      </c>
      <c r="AC223">
        <v>3</v>
      </c>
      <c r="AD223">
        <v>2</v>
      </c>
      <c r="AE223"/>
      <c r="AF223"/>
      <c r="AG223"/>
      <c r="AH223"/>
      <c r="AI223"/>
      <c r="AJ223"/>
      <c r="AK223"/>
      <c r="AL223"/>
      <c r="AM223"/>
      <c r="AN223"/>
      <c r="AO223"/>
      <c r="AP223"/>
      <c r="AQ223"/>
      <c r="AR223"/>
      <c r="AS223"/>
      <c r="AT223">
        <f>IFERROR(INDEX(04_Area_Stats!$E$5:$E$7,MATCH(N223,04_Area_Stats!$A$5:$A$7,0)),"")</f>
      </c>
      <c r="AU223">
        <f>IFERROR(ROUND(W223*AT223,0),"")</f>
      </c>
      <c r="AV223">
        <f>IFERROR(AU223*12/S223,"")</f>
      </c>
      <c r="AW223">
        <f>IFERROR(ROUND(100*(03_Assumptions!$B$18*MIN(AV223/03_Assumptions!$B$13,1)+03_Assumptions!$B$19*MIN(MAX(-AB223/0.25,0),1)+03_Assumptions!$B$20*IFERROR(INDEX(03_Assumptions!$B$28:$B$33,MATCH(AG223,03_Assumptions!$A$28:$A$33,0)),0.5)+03_Assumptions!$B$21*MIN(V223/180,1)+03_Assumptions!$B$22*(COUNTIF(AI223:AQ223,"Y")/9)),0),"")</f>
      </c>
      <c r="AX223"/>
      <c r="AY223"/>
      <c r="AZ223"/>
      <c r="BA223" t="inlineStr">
        <is>
          <t xml:space="preserve">https://images.habimg.com/imgh/25098-1756/bonito-piso-en-centro-de-san-pedro-de-alcantara--marbella-marbella_c26fb487-d229-4c46-b9bf-caf76a90bb94.jpg</t>
        </is>
      </c>
      <c r="BB223"/>
      <c r="BC223">
        <v>1</v>
      </c>
      <c r="BD223"/>
      <c r="BE223">
        <v>0</v>
      </c>
      <c r="BF223"/>
      <c r="BG223"/>
      <c r="BH223"/>
      <c r="BI223"/>
      <c r="BJ223"/>
      <c r="BK223"/>
      <c r="BL223" t="inlineStr">
        <is>
          <t xml:space="preserve">Detta är en lägenhet till salu i San Pedro de Alcántara, Marbella; dock ger annonsen nästan ingen information om egendomen själv. Utan en fullständig beskrivning kan viktig information som storlek, skick, bekvämligheter och pris inte bedömas.</t>
        </is>
      </c>
      <c r="BM223"/>
      <c r="BN223"/>
    </row>
    <row r="224">
      <c r="A224" t="inlineStr">
        <is>
          <t xml:space="preserve">HTC-23335000002123</t>
        </is>
      </c>
      <c r="B224" t="inlineStr">
        <is>
          <t xml:space="preserve">Habitaclia</t>
        </is>
      </c>
      <c r="C224" t="inlineStr">
        <is>
          <t xml:space="preserve">23335000002123</t>
        </is>
      </c>
      <c r="D224" t="inlineStr">
        <is>
          <t xml:space="preserve">https://www.habitaclia.com/comprar-apartamento-oportunidad_en_zona_privilegiada_de_las_brisas_nueva_andalucia_nueva_andalucia_centro-marbella-i23335000002123.htm</t>
        </is>
      </c>
      <c r="E224" t="inlineStr">
        <is>
          <t xml:space="preserve">2026-08-29</t>
        </is>
      </c>
      <c r="F224" t="inlineStr">
        <is>
          <t xml:space="preserve">2026-08-31</t>
        </is>
      </c>
      <c r="G224" t="inlineStr">
        <is>
          <t xml:space="preserve">New</t>
        </is>
      </c>
      <c r="H224" t="inlineStr">
        <is>
          <t xml:space="preserve">Apartamento en Nueva Andalucía centro. Oportunidad en zona privilegiada de las brisas nueva andalucía</t>
        </is>
      </c>
      <c r="I224" t="inlineStr">
        <is>
          <t xml:space="preserve">Sale</t>
        </is>
      </c>
      <c r="J224" t="inlineStr">
        <is>
          <t xml:space="preserve">Apartment</t>
        </is>
      </c>
      <c r="K224" t="inlineStr">
        <is>
          <t xml:space="preserve">ES</t>
        </is>
      </c>
      <c r="L224"/>
      <c r="M224" t="inlineStr">
        <is>
          <t xml:space="preserve">Marbella</t>
        </is>
      </c>
      <c r="N224" t="inlineStr">
        <is>
          <t xml:space="preserve">Marbella</t>
        </is>
      </c>
      <c r="O224" t="inlineStr">
        <is>
          <t xml:space="preserve">Nueva Andalucía centro</t>
        </is>
      </c>
      <c r="P224"/>
      <c r="Q224"/>
      <c r="R224"/>
      <c r="S224">
        <v>240000</v>
      </c>
      <c r="T224"/>
      <c r="U224">
        <f>IFERROR((S224-T224)/T224,"")</f>
      </c>
      <c r="V224">
        <v>3</v>
      </c>
      <c r="W224" t="inlineStr">
        <is>
          <t xml:space="preserve">67.00</t>
        </is>
      </c>
      <c r="X224"/>
      <c r="Y224"/>
      <c r="Z224">
        <f>IFERROR(S224/W224,"")</f>
      </c>
      <c r="AA224">
        <f>IFERROR(INDEX(04_Area_Stats!$C$5:$C$7,MATCH(N224,04_Area_Stats!$A$5:$A$7,0)),"")</f>
      </c>
      <c r="AB224">
        <f>IFERROR((Z224-AA224)/AA224,"")</f>
      </c>
      <c r="AC224">
        <v>2</v>
      </c>
      <c r="AD224">
        <v>1</v>
      </c>
      <c r="AE224"/>
      <c r="AF224"/>
      <c r="AG224"/>
      <c r="AH224"/>
      <c r="AI224"/>
      <c r="AJ224"/>
      <c r="AK224"/>
      <c r="AL224"/>
      <c r="AM224"/>
      <c r="AN224"/>
      <c r="AO224"/>
      <c r="AP224"/>
      <c r="AQ224"/>
      <c r="AR224"/>
      <c r="AS224"/>
      <c r="AT224">
        <f>IFERROR(INDEX(04_Area_Stats!$E$5:$E$7,MATCH(N224,04_Area_Stats!$A$5:$A$7,0)),"")</f>
      </c>
      <c r="AU224">
        <f>IFERROR(ROUND(W224*AT224,0),"")</f>
      </c>
      <c r="AV224">
        <f>IFERROR(AU224*12/S224,"")</f>
      </c>
      <c r="AW224">
        <f>IFERROR(ROUND(100*(03_Assumptions!$B$18*MIN(AV224/03_Assumptions!$B$13,1)+03_Assumptions!$B$19*MIN(MAX(-AB224/0.25,0),1)+03_Assumptions!$B$20*IFERROR(INDEX(03_Assumptions!$B$28:$B$33,MATCH(AG224,03_Assumptions!$A$28:$A$33,0)),0.5)+03_Assumptions!$B$21*MIN(V224/180,1)+03_Assumptions!$B$22*(COUNTIF(AI224:AQ224,"Y")/9)),0),"")</f>
      </c>
      <c r="AX224"/>
      <c r="AY224"/>
      <c r="AZ224"/>
      <c r="BA224" t="inlineStr">
        <is>
          <t xml:space="preserve">https://images.habimg.com/imgh/23335-2123/oportunidad-en-zona-privilegiada-de-las-brisas-nueva-andalucia-marbella_9205d86e-a7c6-4a9f-9f3f-f17dcaa017fb.jpg</t>
        </is>
      </c>
      <c r="BB224"/>
      <c r="BC224">
        <v>1</v>
      </c>
      <c r="BD224"/>
      <c r="BE224">
        <v>0</v>
      </c>
      <c r="BF224"/>
      <c r="BG224"/>
      <c r="BH224"/>
      <c r="BI224" t="inlineStr">
        <is>
          <t xml:space="preserve">Oportunidad</t>
        </is>
      </c>
      <c r="BJ224"/>
      <c r="BK224"/>
      <c r="BL224" t="inlineStr">
        <is>
          <t xml:space="preserve">Annonsen innehåller minimal information: endast en läge för en lägenhet i Nueva Andalucía centro, Marbella, utan detaljer om sovrum, badrum, storlek, skick, bekvämligheter eller pris.</t>
        </is>
      </c>
      <c r="BM224"/>
      <c r="BN224"/>
    </row>
    <row r="225">
      <c r="A225" t="inlineStr">
        <is>
          <t xml:space="preserve">HTC-23979000001182</t>
        </is>
      </c>
      <c r="B225" t="inlineStr">
        <is>
          <t xml:space="preserve">Habitaclia</t>
        </is>
      </c>
      <c r="C225" t="inlineStr">
        <is>
          <t xml:space="preserve">23979000001182</t>
        </is>
      </c>
      <c r="D225" t="inlineStr">
        <is>
          <t xml:space="preserve">https://www.habitaclia.com/comprar-apartamento-en_nueva_andalucia_de_140_m2_3_dormitorios_3_banos_nueva_andalucia_centro-marbella-i23979000001182.htm</t>
        </is>
      </c>
      <c r="E225" t="inlineStr">
        <is>
          <t xml:space="preserve">2026-08-29</t>
        </is>
      </c>
      <c r="F225" t="inlineStr">
        <is>
          <t xml:space="preserve">2026-08-31</t>
        </is>
      </c>
      <c r="G225" t="inlineStr">
        <is>
          <t xml:space="preserve">New</t>
        </is>
      </c>
      <c r="H225" t="inlineStr">
        <is>
          <t xml:space="preserve">Apartamento en Nueva Andalucía centro. Apartamento en nueva andalucía de 140 m2, 3 dormitorios, 3 baños</t>
        </is>
      </c>
      <c r="I225" t="inlineStr">
        <is>
          <t xml:space="preserve">Sale</t>
        </is>
      </c>
      <c r="J225" t="inlineStr">
        <is>
          <t xml:space="preserve">Apartment</t>
        </is>
      </c>
      <c r="K225" t="inlineStr">
        <is>
          <t xml:space="preserve">ES</t>
        </is>
      </c>
      <c r="L225"/>
      <c r="M225" t="inlineStr">
        <is>
          <t xml:space="preserve">Marbella</t>
        </is>
      </c>
      <c r="N225" t="inlineStr">
        <is>
          <t xml:space="preserve">Marbella</t>
        </is>
      </c>
      <c r="O225" t="inlineStr">
        <is>
          <t xml:space="preserve">Nueva Andalucía centro</t>
        </is>
      </c>
      <c r="P225"/>
      <c r="Q225"/>
      <c r="R225"/>
      <c r="S225">
        <v>630000</v>
      </c>
      <c r="T225"/>
      <c r="U225">
        <f>IFERROR((S225-T225)/T225,"")</f>
      </c>
      <c r="V225">
        <v>3</v>
      </c>
      <c r="W225" t="inlineStr">
        <is>
          <t xml:space="preserve">140.00</t>
        </is>
      </c>
      <c r="X225"/>
      <c r="Y225"/>
      <c r="Z225">
        <f>IFERROR(S225/W225,"")</f>
      </c>
      <c r="AA225">
        <f>IFERROR(INDEX(04_Area_Stats!$C$5:$C$7,MATCH(N225,04_Area_Stats!$A$5:$A$7,0)),"")</f>
      </c>
      <c r="AB225">
        <f>IFERROR((Z225-AA225)/AA225,"")</f>
      </c>
      <c r="AC225">
        <v>3</v>
      </c>
      <c r="AD225">
        <v>3</v>
      </c>
      <c r="AE225"/>
      <c r="AF225"/>
      <c r="AG225"/>
      <c r="AH225"/>
      <c r="AI225"/>
      <c r="AJ225"/>
      <c r="AK225"/>
      <c r="AL225"/>
      <c r="AM225"/>
      <c r="AN225"/>
      <c r="AO225"/>
      <c r="AP225"/>
      <c r="AQ225"/>
      <c r="AR225"/>
      <c r="AS225"/>
      <c r="AT225">
        <f>IFERROR(INDEX(04_Area_Stats!$E$5:$E$7,MATCH(N225,04_Area_Stats!$A$5:$A$7,0)),"")</f>
      </c>
      <c r="AU225">
        <f>IFERROR(ROUND(W225*AT225,0),"")</f>
      </c>
      <c r="AV225">
        <f>IFERROR(AU225*12/S225,"")</f>
      </c>
      <c r="AW225">
        <f>IFERROR(ROUND(100*(03_Assumptions!$B$18*MIN(AV225/03_Assumptions!$B$13,1)+03_Assumptions!$B$19*MIN(MAX(-AB225/0.25,0),1)+03_Assumptions!$B$20*IFERROR(INDEX(03_Assumptions!$B$28:$B$33,MATCH(AG225,03_Assumptions!$A$28:$A$33,0)),0.5)+03_Assumptions!$B$21*MIN(V225/180,1)+03_Assumptions!$B$22*(COUNTIF(AI225:AQ225,"Y")/9)),0),"")</f>
      </c>
      <c r="AX225"/>
      <c r="AY225"/>
      <c r="AZ225"/>
      <c r="BA225" t="inlineStr">
        <is>
          <t xml:space="preserve">https://images.habimg.com/imgh/23979-1182/apartamento-en-nueva-andalucia-de-140-m2-3-dormitorios-3-banos-marbella_6a329e23-0750-441e-a44d-7dd0bae08db2.jpg</t>
        </is>
      </c>
      <c r="BB225"/>
      <c r="BC225">
        <v>1</v>
      </c>
      <c r="BD225"/>
      <c r="BE225">
        <v>0</v>
      </c>
      <c r="BF225"/>
      <c r="BG225"/>
      <c r="BH225"/>
      <c r="BI225"/>
      <c r="BJ225"/>
      <c r="BK225"/>
      <c r="BL225" t="inlineStr">
        <is>
          <t xml:space="preserve">En 3-sovrum, 3-badrums lägenhet på 140 m² belägen i Nueva Andalucía centro, Marbella. Mycket begränsad information finns tillgänglig från listningen.</t>
        </is>
      </c>
      <c r="BM225"/>
      <c r="BN225"/>
    </row>
    <row r="226">
      <c r="A226" t="inlineStr">
        <is>
          <t xml:space="preserve">HTC-48647000001115</t>
        </is>
      </c>
      <c r="B226" t="inlineStr">
        <is>
          <t xml:space="preserve">Habitaclia</t>
        </is>
      </c>
      <c r="C226" t="inlineStr">
        <is>
          <t xml:space="preserve">48647000001115</t>
        </is>
      </c>
      <c r="D226" t="inlineStr">
        <is>
          <t xml:space="preserve">https://www.habitaclia.com/comprar-apartamento-en_los_pinos_de_aloha_aloha_1_aloha-marbella-i48647000001115.htm</t>
        </is>
      </c>
      <c r="E226" t="inlineStr">
        <is>
          <t xml:space="preserve">2026-08-29</t>
        </is>
      </c>
      <c r="F226" t="inlineStr">
        <is>
          <t xml:space="preserve">2026-08-31</t>
        </is>
      </c>
      <c r="G226" t="inlineStr">
        <is>
          <t xml:space="preserve">New</t>
        </is>
      </c>
      <c r="H226" t="inlineStr">
        <is>
          <t xml:space="preserve">Apartamento en Calle aloha 1. Apartamento en los pinos de aloha</t>
        </is>
      </c>
      <c r="I226" t="inlineStr">
        <is>
          <t xml:space="preserve">Sale</t>
        </is>
      </c>
      <c r="J226" t="inlineStr">
        <is>
          <t xml:space="preserve">Apartment</t>
        </is>
      </c>
      <c r="K226" t="inlineStr">
        <is>
          <t xml:space="preserve">ES</t>
        </is>
      </c>
      <c r="L226"/>
      <c r="M226" t="inlineStr">
        <is>
          <t xml:space="preserve">Marbella</t>
        </is>
      </c>
      <c r="N226" t="inlineStr">
        <is>
          <t xml:space="preserve">Marbella</t>
        </is>
      </c>
      <c r="O226" t="inlineStr">
        <is>
          <t xml:space="preserve">Aloha</t>
        </is>
      </c>
      <c r="P226"/>
      <c r="Q226"/>
      <c r="R226"/>
      <c r="S226">
        <v>399000</v>
      </c>
      <c r="T226"/>
      <c r="U226">
        <f>IFERROR((S226-T226)/T226,"")</f>
      </c>
      <c r="V226">
        <v>3</v>
      </c>
      <c r="W226" t="inlineStr">
        <is>
          <t xml:space="preserve">118.00</t>
        </is>
      </c>
      <c r="X226"/>
      <c r="Y226"/>
      <c r="Z226">
        <f>IFERROR(S226/W226,"")</f>
      </c>
      <c r="AA226">
        <f>IFERROR(INDEX(04_Area_Stats!$C$5:$C$7,MATCH(N226,04_Area_Stats!$A$5:$A$7,0)),"")</f>
      </c>
      <c r="AB226">
        <f>IFERROR((Z226-AA226)/AA226,"")</f>
      </c>
      <c r="AC226">
        <v>2</v>
      </c>
      <c r="AD226">
        <v>2</v>
      </c>
      <c r="AE226" t="inlineStr">
        <is>
          <t xml:space="preserve">0</t>
        </is>
      </c>
      <c r="AF226"/>
      <c r="AG226"/>
      <c r="AH226"/>
      <c r="AI226"/>
      <c r="AJ226"/>
      <c r="AK226"/>
      <c r="AL226"/>
      <c r="AM226"/>
      <c r="AN226"/>
      <c r="AO226"/>
      <c r="AP226"/>
      <c r="AQ226"/>
      <c r="AR226"/>
      <c r="AS226"/>
      <c r="AT226">
        <f>IFERROR(INDEX(04_Area_Stats!$E$5:$E$7,MATCH(N226,04_Area_Stats!$A$5:$A$7,0)),"")</f>
      </c>
      <c r="AU226">
        <f>IFERROR(ROUND(W226*AT226,0),"")</f>
      </c>
      <c r="AV226">
        <f>IFERROR(AU226*12/S226,"")</f>
      </c>
      <c r="AW226">
        <f>IFERROR(ROUND(100*(03_Assumptions!$B$18*MIN(AV226/03_Assumptions!$B$13,1)+03_Assumptions!$B$19*MIN(MAX(-AB226/0.25,0),1)+03_Assumptions!$B$20*IFERROR(INDEX(03_Assumptions!$B$28:$B$33,MATCH(AG226,03_Assumptions!$A$28:$A$33,0)),0.5)+03_Assumptions!$B$21*MIN(V226/180,1)+03_Assumptions!$B$22*(COUNTIF(AI226:AQ226,"Y")/9)),0),"")</f>
      </c>
      <c r="AX226"/>
      <c r="AY226"/>
      <c r="AZ226"/>
      <c r="BA226" t="inlineStr">
        <is>
          <t xml:space="preserve">https://images.habimg.com/imgh/48647-1115/apartamento-en-los-pinos-de-aloha-marbella_aa4d04c4-98f5-4856-a17e-882c4dbe0baf.jpg</t>
        </is>
      </c>
      <c r="BB226"/>
      <c r="BC226">
        <v>1</v>
      </c>
      <c r="BD226"/>
      <c r="BE226">
        <v>0</v>
      </c>
      <c r="BF226"/>
      <c r="BG226"/>
      <c r="BH226"/>
      <c r="BI226"/>
      <c r="BJ226"/>
      <c r="BK226"/>
      <c r="BL226" t="inlineStr">
        <is>
          <t xml:space="preserve">En lägenhet i Aloha-området i Marbella med mycket begränsad listinginformation.</t>
        </is>
      </c>
      <c r="BM226"/>
      <c r="BN226"/>
    </row>
    <row r="227">
      <c r="A227" t="inlineStr">
        <is>
          <t xml:space="preserve">HTC-49302000000094</t>
        </is>
      </c>
      <c r="B227" t="inlineStr">
        <is>
          <t xml:space="preserve">Habitaclia</t>
        </is>
      </c>
      <c r="C227" t="inlineStr">
        <is>
          <t xml:space="preserve">49302000000094</t>
        </is>
      </c>
      <c r="D227" t="inlineStr">
        <is>
          <t xml:space="preserve">https://www.habitaclia.com/comprar-piso-listo_para_entrar_a_vivir_en_ricardo_soriano_a_un_paso_de_ricardo_soriano_43_ricardo_soriano-marbella-i49302000000094.htm</t>
        </is>
      </c>
      <c r="E227" t="inlineStr">
        <is>
          <t xml:space="preserve">2026-08-29</t>
        </is>
      </c>
      <c r="F227" t="inlineStr">
        <is>
          <t xml:space="preserve">2026-08-31</t>
        </is>
      </c>
      <c r="G227" t="inlineStr">
        <is>
          <t xml:space="preserve">New</t>
        </is>
      </c>
      <c r="H227" t="inlineStr">
        <is>
          <t xml:space="preserve">Piso en Avenida ricardo soriano 43. Piso listo para entrar a vivir en ricardo soriano, a un paso de</t>
        </is>
      </c>
      <c r="I227" t="inlineStr">
        <is>
          <t xml:space="preserve">Sale</t>
        </is>
      </c>
      <c r="J227" t="inlineStr">
        <is>
          <t xml:space="preserve">Apartment</t>
        </is>
      </c>
      <c r="K227" t="inlineStr">
        <is>
          <t xml:space="preserve">ES</t>
        </is>
      </c>
      <c r="L227"/>
      <c r="M227" t="inlineStr">
        <is>
          <t xml:space="preserve">Marbella</t>
        </is>
      </c>
      <c r="N227" t="inlineStr">
        <is>
          <t xml:space="preserve">Marbella</t>
        </is>
      </c>
      <c r="O227" t="inlineStr">
        <is>
          <t xml:space="preserve">Ricardo Soriano</t>
        </is>
      </c>
      <c r="P227"/>
      <c r="Q227"/>
      <c r="R227"/>
      <c r="S227">
        <v>399000</v>
      </c>
      <c r="T227"/>
      <c r="U227">
        <f>IFERROR((S227-T227)/T227,"")</f>
      </c>
      <c r="V227">
        <v>3</v>
      </c>
      <c r="W227" t="inlineStr">
        <is>
          <t xml:space="preserve">94.00</t>
        </is>
      </c>
      <c r="X227"/>
      <c r="Y227"/>
      <c r="Z227">
        <f>IFERROR(S227/W227,"")</f>
      </c>
      <c r="AA227">
        <f>IFERROR(INDEX(04_Area_Stats!$C$5:$C$7,MATCH(N227,04_Area_Stats!$A$5:$A$7,0)),"")</f>
      </c>
      <c r="AB227">
        <f>IFERROR((Z227-AA227)/AA227,"")</f>
      </c>
      <c r="AC227">
        <v>3</v>
      </c>
      <c r="AD227">
        <v>1</v>
      </c>
      <c r="AE227" t="inlineStr">
        <is>
          <t xml:space="preserve">0</t>
        </is>
      </c>
      <c r="AF227"/>
      <c r="AG227"/>
      <c r="AH227"/>
      <c r="AI227"/>
      <c r="AJ227"/>
      <c r="AK227"/>
      <c r="AL227"/>
      <c r="AM227"/>
      <c r="AN227"/>
      <c r="AO227"/>
      <c r="AP227"/>
      <c r="AQ227"/>
      <c r="AR227"/>
      <c r="AS227"/>
      <c r="AT227">
        <f>IFERROR(INDEX(04_Area_Stats!$E$5:$E$7,MATCH(N227,04_Area_Stats!$A$5:$A$7,0)),"")</f>
      </c>
      <c r="AU227">
        <f>IFERROR(ROUND(W227*AT227,0),"")</f>
      </c>
      <c r="AV227">
        <f>IFERROR(AU227*12/S227,"")</f>
      </c>
      <c r="AW227">
        <f>IFERROR(ROUND(100*(03_Assumptions!$B$18*MIN(AV227/03_Assumptions!$B$13,1)+03_Assumptions!$B$19*MIN(MAX(-AB227/0.25,0),1)+03_Assumptions!$B$20*IFERROR(INDEX(03_Assumptions!$B$28:$B$33,MATCH(AG227,03_Assumptions!$A$28:$A$33,0)),0.5)+03_Assumptions!$B$21*MIN(V227/180,1)+03_Assumptions!$B$22*(COUNTIF(AI227:AQ227,"Y")/9)),0),"")</f>
      </c>
      <c r="AX227"/>
      <c r="AY227"/>
      <c r="AZ227"/>
      <c r="BA227" t="inlineStr">
        <is>
          <t xml:space="preserve">https://images.habimg.com/imgh/49302-94/piso-listo-para-entrar-a-vivir-en-ricardo-soriano-a-un-paso-de-marbella_2a3b04b1-e3f9-4f49-8817-7e8273981901.jpg</t>
        </is>
      </c>
      <c r="BB227"/>
      <c r="BC227">
        <v>1</v>
      </c>
      <c r="BD227"/>
      <c r="BE227">
        <v>0</v>
      </c>
      <c r="BF227"/>
      <c r="BG227"/>
      <c r="BH227"/>
      <c r="BI227"/>
      <c r="BJ227"/>
      <c r="BK227"/>
      <c r="BL227" t="inlineStr">
        <is>
          <t xml:space="preserve">Otillräcklig information tillgänglig. Endast en platsreferens (Marbella - Ricardo Soriano) tillhandahålls utan egenskapsinformation.</t>
        </is>
      </c>
      <c r="BM227"/>
      <c r="BN227"/>
    </row>
    <row r="228">
      <c r="A228" t="inlineStr">
        <is>
          <t xml:space="preserve">HTC-58291000000012</t>
        </is>
      </c>
      <c r="B228" t="inlineStr">
        <is>
          <t xml:space="preserve">Habitaclia</t>
        </is>
      </c>
      <c r="C228" t="inlineStr">
        <is>
          <t xml:space="preserve">58291000000012</t>
        </is>
      </c>
      <c r="D228" t="inlineStr">
        <is>
          <t xml:space="preserve">https://www.habitaclia.com/comprar-piso-bonito_en_elviria_elviria_11_elviria-marbella-i58291000000012.htm</t>
        </is>
      </c>
      <c r="E228" t="inlineStr">
        <is>
          <t xml:space="preserve">2026-08-29</t>
        </is>
      </c>
      <c r="F228" t="inlineStr">
        <is>
          <t xml:space="preserve">2026-08-31</t>
        </is>
      </c>
      <c r="G228" t="inlineStr">
        <is>
          <t xml:space="preserve">New</t>
        </is>
      </c>
      <c r="H228" t="inlineStr">
        <is>
          <t xml:space="preserve">Piso en Urbanización elviria 11. Bonito piso en elviria</t>
        </is>
      </c>
      <c r="I228" t="inlineStr">
        <is>
          <t xml:space="preserve">Sale</t>
        </is>
      </c>
      <c r="J228" t="inlineStr">
        <is>
          <t xml:space="preserve">Apartment</t>
        </is>
      </c>
      <c r="K228" t="inlineStr">
        <is>
          <t xml:space="preserve">ES</t>
        </is>
      </c>
      <c r="L228"/>
      <c r="M228" t="inlineStr">
        <is>
          <t xml:space="preserve">Marbella</t>
        </is>
      </c>
      <c r="N228" t="inlineStr">
        <is>
          <t xml:space="preserve">Marbella</t>
        </is>
      </c>
      <c r="O228" t="inlineStr">
        <is>
          <t xml:space="preserve">Elviria</t>
        </is>
      </c>
      <c r="P228"/>
      <c r="Q228"/>
      <c r="R228"/>
      <c r="S228">
        <v>569000</v>
      </c>
      <c r="T228"/>
      <c r="U228">
        <f>IFERROR((S228-T228)/T228,"")</f>
      </c>
      <c r="V228">
        <v>3</v>
      </c>
      <c r="W228" t="inlineStr">
        <is>
          <t xml:space="preserve">130.00</t>
        </is>
      </c>
      <c r="X228"/>
      <c r="Y228"/>
      <c r="Z228">
        <f>IFERROR(S228/W228,"")</f>
      </c>
      <c r="AA228">
        <f>IFERROR(INDEX(04_Area_Stats!$C$5:$C$7,MATCH(N228,04_Area_Stats!$A$5:$A$7,0)),"")</f>
      </c>
      <c r="AB228">
        <f>IFERROR((Z228-AA228)/AA228,"")</f>
      </c>
      <c r="AC228">
        <v>3</v>
      </c>
      <c r="AD228">
        <v>3</v>
      </c>
      <c r="AE228"/>
      <c r="AF228"/>
      <c r="AG228"/>
      <c r="AH228"/>
      <c r="AI228"/>
      <c r="AJ228"/>
      <c r="AK228"/>
      <c r="AL228"/>
      <c r="AM228"/>
      <c r="AN228"/>
      <c r="AO228"/>
      <c r="AP228"/>
      <c r="AQ228"/>
      <c r="AR228"/>
      <c r="AS228"/>
      <c r="AT228">
        <f>IFERROR(INDEX(04_Area_Stats!$E$5:$E$7,MATCH(N228,04_Area_Stats!$A$5:$A$7,0)),"")</f>
      </c>
      <c r="AU228">
        <f>IFERROR(ROUND(W228*AT228,0),"")</f>
      </c>
      <c r="AV228">
        <f>IFERROR(AU228*12/S228,"")</f>
      </c>
      <c r="AW228">
        <f>IFERROR(ROUND(100*(03_Assumptions!$B$18*MIN(AV228/03_Assumptions!$B$13,1)+03_Assumptions!$B$19*MIN(MAX(-AB228/0.25,0),1)+03_Assumptions!$B$20*IFERROR(INDEX(03_Assumptions!$B$28:$B$33,MATCH(AG228,03_Assumptions!$A$28:$A$33,0)),0.5)+03_Assumptions!$B$21*MIN(V228/180,1)+03_Assumptions!$B$22*(COUNTIF(AI228:AQ228,"Y")/9)),0),"")</f>
      </c>
      <c r="AX228"/>
      <c r="AY228"/>
      <c r="AZ228"/>
      <c r="BA228" t="inlineStr">
        <is>
          <t xml:space="preserve">https://images.habimg.com/imgh/58291-12/bonito-piso-en-elviria-marbella_d4384dac-5eaa-4856-a056-567d4cc3b7ca.jpg</t>
        </is>
      </c>
      <c r="BB228"/>
      <c r="BC228">
        <v>1</v>
      </c>
      <c r="BD228"/>
      <c r="BE228">
        <v>0</v>
      </c>
      <c r="BF228"/>
      <c r="BG228"/>
      <c r="BH228"/>
      <c r="BI228"/>
      <c r="BJ228"/>
      <c r="BK228"/>
      <c r="BL228" t="inlineStr">
        <is>
          <t xml:space="preserve">Begränsad information tillgänglig: endast platsen (Marbella, Elviria-urbaniseringen) anges i beskrivningen.</t>
        </is>
      </c>
      <c r="BM228"/>
      <c r="BN228"/>
    </row>
    <row r="229">
      <c r="A229" t="inlineStr">
        <is>
          <t xml:space="preserve">HTC-38129000000961</t>
        </is>
      </c>
      <c r="B229" t="inlineStr">
        <is>
          <t xml:space="preserve">Habitaclia</t>
        </is>
      </c>
      <c r="C229" t="inlineStr">
        <is>
          <t xml:space="preserve">38129000000961</t>
        </is>
      </c>
      <c r="D229" t="inlineStr">
        <is>
          <t xml:space="preserve">https://www.habitaclia.com/comprar-apartamento-amplio_lado_playa_a_la_venta_en_playa_de_la_fontanilla-marbella-i38129000000961.htm</t>
        </is>
      </c>
      <c r="E229" t="inlineStr">
        <is>
          <t xml:space="preserve">2026-08-29</t>
        </is>
      </c>
      <c r="F229" t="inlineStr">
        <is>
          <t xml:space="preserve">2026-08-31</t>
        </is>
      </c>
      <c r="G229" t="inlineStr">
        <is>
          <t xml:space="preserve">New</t>
        </is>
      </c>
      <c r="H229" t="inlineStr">
        <is>
          <t xml:space="preserve">Apartamento en Playa de la Fontanilla. Amplio apartamento lado playa a la venta en marbella</t>
        </is>
      </c>
      <c r="I229" t="inlineStr">
        <is>
          <t xml:space="preserve">Sale</t>
        </is>
      </c>
      <c r="J229" t="inlineStr">
        <is>
          <t xml:space="preserve">Apartment</t>
        </is>
      </c>
      <c r="K229" t="inlineStr">
        <is>
          <t xml:space="preserve">ES</t>
        </is>
      </c>
      <c r="L229"/>
      <c r="M229" t="inlineStr">
        <is>
          <t xml:space="preserve">Marbella</t>
        </is>
      </c>
      <c r="N229" t="inlineStr">
        <is>
          <t xml:space="preserve">Marbella</t>
        </is>
      </c>
      <c r="O229" t="inlineStr">
        <is>
          <t xml:space="preserve">Playa de la Fontanilla</t>
        </is>
      </c>
      <c r="P229"/>
      <c r="Q229"/>
      <c r="R229"/>
      <c r="S229">
        <v>2300000</v>
      </c>
      <c r="T229"/>
      <c r="U229">
        <f>IFERROR((S229-T229)/T229,"")</f>
      </c>
      <c r="V229">
        <v>3</v>
      </c>
      <c r="W229" t="inlineStr">
        <is>
          <t xml:space="preserve">307.00</t>
        </is>
      </c>
      <c r="X229"/>
      <c r="Y229"/>
      <c r="Z229">
        <f>IFERROR(S229/W229,"")</f>
      </c>
      <c r="AA229">
        <f>IFERROR(INDEX(04_Area_Stats!$C$5:$C$7,MATCH(N229,04_Area_Stats!$A$5:$A$7,0)),"")</f>
      </c>
      <c r="AB229">
        <f>IFERROR((Z229-AA229)/AA229,"")</f>
      </c>
      <c r="AC229">
        <v>4</v>
      </c>
      <c r="AD229">
        <v>3</v>
      </c>
      <c r="AE229"/>
      <c r="AF229"/>
      <c r="AG229"/>
      <c r="AH229"/>
      <c r="AI229"/>
      <c r="AJ229"/>
      <c r="AK229"/>
      <c r="AL229"/>
      <c r="AM229"/>
      <c r="AN229"/>
      <c r="AO229"/>
      <c r="AP229"/>
      <c r="AQ229"/>
      <c r="AR229"/>
      <c r="AS229"/>
      <c r="AT229">
        <f>IFERROR(INDEX(04_Area_Stats!$E$5:$E$7,MATCH(N229,04_Area_Stats!$A$5:$A$7,0)),"")</f>
      </c>
      <c r="AU229">
        <f>IFERROR(ROUND(W229*AT229,0),"")</f>
      </c>
      <c r="AV229">
        <f>IFERROR(AU229*12/S229,"")</f>
      </c>
      <c r="AW229">
        <f>IFERROR(ROUND(100*(03_Assumptions!$B$18*MIN(AV229/03_Assumptions!$B$13,1)+03_Assumptions!$B$19*MIN(MAX(-AB229/0.25,0),1)+03_Assumptions!$B$20*IFERROR(INDEX(03_Assumptions!$B$28:$B$33,MATCH(AG229,03_Assumptions!$A$28:$A$33,0)),0.5)+03_Assumptions!$B$21*MIN(V229/180,1)+03_Assumptions!$B$22*(COUNTIF(AI229:AQ229,"Y")/9)),0),"")</f>
      </c>
      <c r="AX229"/>
      <c r="AY229"/>
      <c r="AZ229"/>
      <c r="BA229" t="inlineStr">
        <is>
          <t xml:space="preserve">https://images.habimg.com/imgh/38129-961/amplio-apartamento-lado-playa-a-la-venta-en-marbella-marbella_dccf7d16-2952-478f-8ff7-f47cbfc578d6.jpg</t>
        </is>
      </c>
      <c r="BB229"/>
      <c r="BC229">
        <v>1</v>
      </c>
      <c r="BD229"/>
      <c r="BE229">
        <v>0</v>
      </c>
      <c r="BF229"/>
      <c r="BG229"/>
      <c r="BH229"/>
      <c r="BI229"/>
      <c r="BJ229"/>
      <c r="BK229"/>
      <c r="BL229" t="inlineStr">
        <is>
          <t xml:space="preserve">Ingen väsentlig information tillgänglig utöver platsen. Listningen ger endast en platsbeskrivning (Marbella - Playa de la Fontanilla) utan fastighetsdetaljer.</t>
        </is>
      </c>
      <c r="BM229"/>
      <c r="BN229"/>
    </row>
    <row r="230">
      <c r="A230" t="inlineStr">
        <is>
          <t xml:space="preserve">HTC-22048000009264</t>
        </is>
      </c>
      <c r="B230" t="inlineStr">
        <is>
          <t xml:space="preserve">Habitaclia</t>
        </is>
      </c>
      <c r="C230" t="inlineStr">
        <is>
          <t xml:space="preserve">22048000009264</t>
        </is>
      </c>
      <c r="D230" t="inlineStr">
        <is>
          <t xml:space="preserve">https://www.habitaclia.com/comprar-apartamento-fabuloso_nuevo_s_de_2_3_y_4_dormitorios_en_nueva_and_nueva_andalucia_centro-marbella-i22048000009264.htm</t>
        </is>
      </c>
      <c r="E230" t="inlineStr">
        <is>
          <t xml:space="preserve">2026-08-29</t>
        </is>
      </c>
      <c r="F230" t="inlineStr">
        <is>
          <t xml:space="preserve">2026-08-31</t>
        </is>
      </c>
      <c r="G230" t="inlineStr">
        <is>
          <t xml:space="preserve">New</t>
        </is>
      </c>
      <c r="H230" t="inlineStr">
        <is>
          <t xml:space="preserve">Apartamento en Nueva Andalucía centro. Fabuloso nuevo apartamentos de 2, 3 y 4 dormitorios en nueva and</t>
        </is>
      </c>
      <c r="I230" t="inlineStr">
        <is>
          <t xml:space="preserve">Sale</t>
        </is>
      </c>
      <c r="J230" t="inlineStr">
        <is>
          <t xml:space="preserve">Apartment</t>
        </is>
      </c>
      <c r="K230" t="inlineStr">
        <is>
          <t xml:space="preserve">ES</t>
        </is>
      </c>
      <c r="L230"/>
      <c r="M230" t="inlineStr">
        <is>
          <t xml:space="preserve">Marbella</t>
        </is>
      </c>
      <c r="N230" t="inlineStr">
        <is>
          <t xml:space="preserve">Marbella</t>
        </is>
      </c>
      <c r="O230" t="inlineStr">
        <is>
          <t xml:space="preserve">Nueva Andalucía centro</t>
        </is>
      </c>
      <c r="P230"/>
      <c r="Q230"/>
      <c r="R230"/>
      <c r="S230">
        <v>455000</v>
      </c>
      <c r="T230"/>
      <c r="U230">
        <f>IFERROR((S230-T230)/T230,"")</f>
      </c>
      <c r="V230">
        <v>3</v>
      </c>
      <c r="W230" t="inlineStr">
        <is>
          <t xml:space="preserve">99.00</t>
        </is>
      </c>
      <c r="X230"/>
      <c r="Y230"/>
      <c r="Z230">
        <f>IFERROR(S230/W230,"")</f>
      </c>
      <c r="AA230">
        <f>IFERROR(INDEX(04_Area_Stats!$C$5:$C$7,MATCH(N230,04_Area_Stats!$A$5:$A$7,0)),"")</f>
      </c>
      <c r="AB230">
        <f>IFERROR((Z230-AA230)/AA230,"")</f>
      </c>
      <c r="AC230">
        <v>4</v>
      </c>
      <c r="AD230">
        <v>2</v>
      </c>
      <c r="AE230"/>
      <c r="AF230"/>
      <c r="AG230"/>
      <c r="AH230"/>
      <c r="AI230"/>
      <c r="AJ230"/>
      <c r="AK230"/>
      <c r="AL230"/>
      <c r="AM230"/>
      <c r="AN230"/>
      <c r="AO230"/>
      <c r="AP230"/>
      <c r="AQ230"/>
      <c r="AR230"/>
      <c r="AS230"/>
      <c r="AT230">
        <f>IFERROR(INDEX(04_Area_Stats!$E$5:$E$7,MATCH(N230,04_Area_Stats!$A$5:$A$7,0)),"")</f>
      </c>
      <c r="AU230">
        <f>IFERROR(ROUND(W230*AT230,0),"")</f>
      </c>
      <c r="AV230">
        <f>IFERROR(AU230*12/S230,"")</f>
      </c>
      <c r="AW230">
        <f>IFERROR(ROUND(100*(03_Assumptions!$B$18*MIN(AV230/03_Assumptions!$B$13,1)+03_Assumptions!$B$19*MIN(MAX(-AB230/0.25,0),1)+03_Assumptions!$B$20*IFERROR(INDEX(03_Assumptions!$B$28:$B$33,MATCH(AG230,03_Assumptions!$A$28:$A$33,0)),0.5)+03_Assumptions!$B$21*MIN(V230/180,1)+03_Assumptions!$B$22*(COUNTIF(AI230:AQ230,"Y")/9)),0),"")</f>
      </c>
      <c r="AX230"/>
      <c r="AY230"/>
      <c r="AZ230"/>
      <c r="BA230" t="inlineStr">
        <is>
          <t xml:space="preserve">https://images.habimg.com/imgh/22048-9264/fabuloso-nuevo-apartamentos-de-2-3-y-4-dormitorios-en-nueva-and-marbella_3e682c73-4101-4dfd-b193-f6f0a4f8e6e3.jpg</t>
        </is>
      </c>
      <c r="BB230"/>
      <c r="BC230">
        <v>1</v>
      </c>
      <c r="BD230"/>
      <c r="BE230">
        <v>0</v>
      </c>
      <c r="BF230"/>
      <c r="BG230"/>
      <c r="BH230"/>
      <c r="BI230"/>
      <c r="BJ230"/>
      <c r="BK230"/>
      <c r="BL230" t="inlineStr">
        <is>
          <t xml:space="preserve">Otillräcklig information tillhandahållen. Annonsen innehåller endast en platsreferens (Marbella - Nueva Andalucía centro) utan väsentlig egendomsinformation.</t>
        </is>
      </c>
      <c r="BM230"/>
      <c r="BN230"/>
    </row>
    <row r="231">
      <c r="A231" t="inlineStr">
        <is>
          <t xml:space="preserve">HTC-44024000000550</t>
        </is>
      </c>
      <c r="B231" t="inlineStr">
        <is>
          <t xml:space="preserve">Habitaclia</t>
        </is>
      </c>
      <c r="C231" t="inlineStr">
        <is>
          <t xml:space="preserve">44024000000550</t>
        </is>
      </c>
      <c r="D231" t="inlineStr">
        <is>
          <t xml:space="preserve">https://www.habitaclia.com/comprar-apartamento-nueva_alcantara-marbella-i44024000000550.htm</t>
        </is>
      </c>
      <c r="E231" t="inlineStr">
        <is>
          <t xml:space="preserve">2026-08-29</t>
        </is>
      </c>
      <c r="F231" t="inlineStr">
        <is>
          <t xml:space="preserve">2026-08-31</t>
        </is>
      </c>
      <c r="G231" t="inlineStr">
        <is>
          <t xml:space="preserve">New</t>
        </is>
      </c>
      <c r="H231" t="inlineStr">
        <is>
          <t xml:space="preserve">Apartamento en Nueva Alcántara</t>
        </is>
      </c>
      <c r="I231" t="inlineStr">
        <is>
          <t xml:space="preserve">Sale</t>
        </is>
      </c>
      <c r="J231" t="inlineStr">
        <is>
          <t xml:space="preserve">Apartment</t>
        </is>
      </c>
      <c r="K231" t="inlineStr">
        <is>
          <t xml:space="preserve">ES</t>
        </is>
      </c>
      <c r="L231"/>
      <c r="M231" t="inlineStr">
        <is>
          <t xml:space="preserve">Marbella</t>
        </is>
      </c>
      <c r="N231" t="inlineStr">
        <is>
          <t xml:space="preserve">Marbella</t>
        </is>
      </c>
      <c r="O231" t="inlineStr">
        <is>
          <t xml:space="preserve">Nueva Alcántara</t>
        </is>
      </c>
      <c r="P231"/>
      <c r="Q231"/>
      <c r="R231"/>
      <c r="S231">
        <v>420000</v>
      </c>
      <c r="T231"/>
      <c r="U231">
        <f>IFERROR((S231-T231)/T231,"")</f>
      </c>
      <c r="V231">
        <v>3</v>
      </c>
      <c r="W231" t="inlineStr">
        <is>
          <t xml:space="preserve">90.00</t>
        </is>
      </c>
      <c r="X231"/>
      <c r="Y231"/>
      <c r="Z231">
        <f>IFERROR(S231/W231,"")</f>
      </c>
      <c r="AA231">
        <f>IFERROR(INDEX(04_Area_Stats!$C$5:$C$7,MATCH(N231,04_Area_Stats!$A$5:$A$7,0)),"")</f>
      </c>
      <c r="AB231">
        <f>IFERROR((Z231-AA231)/AA231,"")</f>
      </c>
      <c r="AC231">
        <v>2</v>
      </c>
      <c r="AD231"/>
      <c r="AE231"/>
      <c r="AF231"/>
      <c r="AG231"/>
      <c r="AH231"/>
      <c r="AI231"/>
      <c r="AJ231"/>
      <c r="AK231"/>
      <c r="AL231"/>
      <c r="AM231"/>
      <c r="AN231"/>
      <c r="AO231"/>
      <c r="AP231"/>
      <c r="AQ231"/>
      <c r="AR231"/>
      <c r="AS231"/>
      <c r="AT231">
        <f>IFERROR(INDEX(04_Area_Stats!$E$5:$E$7,MATCH(N231,04_Area_Stats!$A$5:$A$7,0)),"")</f>
      </c>
      <c r="AU231">
        <f>IFERROR(ROUND(W231*AT231,0),"")</f>
      </c>
      <c r="AV231">
        <f>IFERROR(AU231*12/S231,"")</f>
      </c>
      <c r="AW231">
        <f>IFERROR(ROUND(100*(03_Assumptions!$B$18*MIN(AV231/03_Assumptions!$B$13,1)+03_Assumptions!$B$19*MIN(MAX(-AB231/0.25,0),1)+03_Assumptions!$B$20*IFERROR(INDEX(03_Assumptions!$B$28:$B$33,MATCH(AG231,03_Assumptions!$A$28:$A$33,0)),0.5)+03_Assumptions!$B$21*MIN(V231/180,1)+03_Assumptions!$B$22*(COUNTIF(AI231:AQ231,"Y")/9)),0),"")</f>
      </c>
      <c r="AX231"/>
      <c r="AY231"/>
      <c r="AZ231"/>
      <c r="BA231" t="inlineStr">
        <is>
          <t xml:space="preserve">https://images.habimg.com/imgh/44024-550/nueva-alcantara-apartamento-marbella_7957dc51-8f91-4ba5-85de-c5e6ae45ab16.jpg</t>
        </is>
      </c>
      <c r="BB231"/>
      <c r="BC231">
        <v>1</v>
      </c>
      <c r="BD231"/>
      <c r="BE231">
        <v>0</v>
      </c>
      <c r="BF231"/>
      <c r="BG231"/>
      <c r="BH231"/>
      <c r="BI231"/>
      <c r="BJ231"/>
      <c r="BK231"/>
      <c r="BL231" t="inlineStr">
        <is>
          <t xml:space="preserve">Otillräcklig information i annonsen. Endast platsen (Marbella, Nueva Alcántara) anges utan detaljer om fastighetens egenskaper, skick eller specifikationer.</t>
        </is>
      </c>
      <c r="BM231"/>
      <c r="BN231"/>
    </row>
    <row r="232">
      <c r="A232" t="inlineStr">
        <is>
          <t xml:space="preserve">HTC-33091000013986</t>
        </is>
      </c>
      <c r="B232" t="inlineStr">
        <is>
          <t xml:space="preserve">Habitaclia</t>
        </is>
      </c>
      <c r="C232" t="inlineStr">
        <is>
          <t xml:space="preserve">33091000013986</t>
        </is>
      </c>
      <c r="D232" t="inlineStr">
        <is>
          <t xml:space="preserve">https://www.habitaclia.com/comprar-apartamento-en_venta_en_ricardo_soriano_playa_3_dormitorios_ricardo_soriano-marbella-i33091000013986.htm</t>
        </is>
      </c>
      <c r="E232" t="inlineStr">
        <is>
          <t xml:space="preserve">2026-08-29</t>
        </is>
      </c>
      <c r="F232" t="inlineStr">
        <is>
          <t xml:space="preserve">2026-08-31</t>
        </is>
      </c>
      <c r="G232" t="inlineStr">
        <is>
          <t xml:space="preserve">New</t>
        </is>
      </c>
      <c r="H232" t="inlineStr">
        <is>
          <t xml:space="preserve">Apartamento en Ricardo Soriano. Apartamento en venta en ricardo soriano playa, 3 dormitorios.</t>
        </is>
      </c>
      <c r="I232" t="inlineStr">
        <is>
          <t xml:space="preserve">Sale</t>
        </is>
      </c>
      <c r="J232" t="inlineStr">
        <is>
          <t xml:space="preserve">Apartment</t>
        </is>
      </c>
      <c r="K232" t="inlineStr">
        <is>
          <t xml:space="preserve">ES</t>
        </is>
      </c>
      <c r="L232"/>
      <c r="M232" t="inlineStr">
        <is>
          <t xml:space="preserve">Marbella</t>
        </is>
      </c>
      <c r="N232" t="inlineStr">
        <is>
          <t xml:space="preserve">Marbella</t>
        </is>
      </c>
      <c r="O232" t="inlineStr">
        <is>
          <t xml:space="preserve">Ricardo Soriano</t>
        </is>
      </c>
      <c r="P232"/>
      <c r="Q232"/>
      <c r="R232"/>
      <c r="S232">
        <v>399000</v>
      </c>
      <c r="T232"/>
      <c r="U232">
        <f>IFERROR((S232-T232)/T232,"")</f>
      </c>
      <c r="V232">
        <v>3</v>
      </c>
      <c r="W232" t="inlineStr">
        <is>
          <t xml:space="preserve">94.00</t>
        </is>
      </c>
      <c r="X232"/>
      <c r="Y232"/>
      <c r="Z232">
        <f>IFERROR(S232/W232,"")</f>
      </c>
      <c r="AA232">
        <f>IFERROR(INDEX(04_Area_Stats!$C$5:$C$7,MATCH(N232,04_Area_Stats!$A$5:$A$7,0)),"")</f>
      </c>
      <c r="AB232">
        <f>IFERROR((Z232-AA232)/AA232,"")</f>
      </c>
      <c r="AC232">
        <v>3</v>
      </c>
      <c r="AD232">
        <v>1</v>
      </c>
      <c r="AE232"/>
      <c r="AF232"/>
      <c r="AG232"/>
      <c r="AH232"/>
      <c r="AI232"/>
      <c r="AJ232"/>
      <c r="AK232"/>
      <c r="AL232"/>
      <c r="AM232"/>
      <c r="AN232"/>
      <c r="AO232"/>
      <c r="AP232"/>
      <c r="AQ232"/>
      <c r="AR232"/>
      <c r="AS232"/>
      <c r="AT232">
        <f>IFERROR(INDEX(04_Area_Stats!$E$5:$E$7,MATCH(N232,04_Area_Stats!$A$5:$A$7,0)),"")</f>
      </c>
      <c r="AU232">
        <f>IFERROR(ROUND(W232*AT232,0),"")</f>
      </c>
      <c r="AV232">
        <f>IFERROR(AU232*12/S232,"")</f>
      </c>
      <c r="AW232">
        <f>IFERROR(ROUND(100*(03_Assumptions!$B$18*MIN(AV232/03_Assumptions!$B$13,1)+03_Assumptions!$B$19*MIN(MAX(-AB232/0.25,0),1)+03_Assumptions!$B$20*IFERROR(INDEX(03_Assumptions!$B$28:$B$33,MATCH(AG232,03_Assumptions!$A$28:$A$33,0)),0.5)+03_Assumptions!$B$21*MIN(V232/180,1)+03_Assumptions!$B$22*(COUNTIF(AI232:AQ232,"Y")/9)),0),"")</f>
      </c>
      <c r="AX232"/>
      <c r="AY232"/>
      <c r="AZ232"/>
      <c r="BA232" t="inlineStr">
        <is>
          <t xml:space="preserve">https://images.habimg.com/imgh/33091-13986/apartamento-en-venta-en-ricardo-soriano-playa-3-dormitorios-marbella_a7a64ddb-0b07-4b8b-8b60-6694ccf43eed.jpg</t>
        </is>
      </c>
      <c r="BB232"/>
      <c r="BC232">
        <v>1</v>
      </c>
      <c r="BD232"/>
      <c r="BE232">
        <v>0</v>
      </c>
      <c r="BF232"/>
      <c r="BG232"/>
      <c r="BH232"/>
      <c r="BI232"/>
      <c r="BJ232"/>
      <c r="BK232"/>
      <c r="BL232"/>
      <c r="BM232"/>
      <c r="BN232"/>
    </row>
    <row r="233">
      <c r="A233" t="inlineStr">
        <is>
          <t xml:space="preserve">HTC-22285000000356</t>
        </is>
      </c>
      <c r="B233" t="inlineStr">
        <is>
          <t xml:space="preserve">Habitaclia</t>
        </is>
      </c>
      <c r="C233" t="inlineStr">
        <is>
          <t xml:space="preserve">22285000000356</t>
        </is>
      </c>
      <c r="D233" t="inlineStr">
        <is>
          <t xml:space="preserve">https://www.habitaclia.com/comprar-piso-a0278_en_venta_ricardo_soriano_ricardo_soriano_17_ricardo_soriano-marbella-i22285000000356.htm</t>
        </is>
      </c>
      <c r="E233" t="inlineStr">
        <is>
          <t xml:space="preserve">2026-08-29</t>
        </is>
      </c>
      <c r="F233" t="inlineStr">
        <is>
          <t xml:space="preserve">2026-08-31</t>
        </is>
      </c>
      <c r="G233" t="inlineStr">
        <is>
          <t xml:space="preserve">New</t>
        </is>
      </c>
      <c r="H233" t="inlineStr">
        <is>
          <t xml:space="preserve">Piso en Avenida ricardo soriano 17. A0278-piso en venta ricardo soriano marbella</t>
        </is>
      </c>
      <c r="I233" t="inlineStr">
        <is>
          <t xml:space="preserve">Sale</t>
        </is>
      </c>
      <c r="J233" t="inlineStr">
        <is>
          <t xml:space="preserve">Apartment</t>
        </is>
      </c>
      <c r="K233" t="inlineStr">
        <is>
          <t xml:space="preserve">ES</t>
        </is>
      </c>
      <c r="L233"/>
      <c r="M233" t="inlineStr">
        <is>
          <t xml:space="preserve">Marbella</t>
        </is>
      </c>
      <c r="N233" t="inlineStr">
        <is>
          <t xml:space="preserve">Marbella</t>
        </is>
      </c>
      <c r="O233" t="inlineStr">
        <is>
          <t xml:space="preserve">Ricardo Soriano</t>
        </is>
      </c>
      <c r="P233"/>
      <c r="Q233"/>
      <c r="R233"/>
      <c r="S233">
        <v>500000</v>
      </c>
      <c r="T233"/>
      <c r="U233">
        <f>IFERROR((S233-T233)/T233,"")</f>
      </c>
      <c r="V233">
        <v>3</v>
      </c>
      <c r="W233" t="inlineStr">
        <is>
          <t xml:space="preserve">105.00</t>
        </is>
      </c>
      <c r="X233"/>
      <c r="Y233"/>
      <c r="Z233">
        <f>IFERROR(S233/W233,"")</f>
      </c>
      <c r="AA233">
        <f>IFERROR(INDEX(04_Area_Stats!$C$5:$C$7,MATCH(N233,04_Area_Stats!$A$5:$A$7,0)),"")</f>
      </c>
      <c r="AB233">
        <f>IFERROR((Z233-AA233)/AA233,"")</f>
      </c>
      <c r="AC233">
        <v>2</v>
      </c>
      <c r="AD233">
        <v>2</v>
      </c>
      <c r="AE233"/>
      <c r="AF233"/>
      <c r="AG233"/>
      <c r="AH233"/>
      <c r="AI233"/>
      <c r="AJ233"/>
      <c r="AK233"/>
      <c r="AL233"/>
      <c r="AM233"/>
      <c r="AN233"/>
      <c r="AO233"/>
      <c r="AP233"/>
      <c r="AQ233"/>
      <c r="AR233"/>
      <c r="AS233"/>
      <c r="AT233">
        <f>IFERROR(INDEX(04_Area_Stats!$E$5:$E$7,MATCH(N233,04_Area_Stats!$A$5:$A$7,0)),"")</f>
      </c>
      <c r="AU233">
        <f>IFERROR(ROUND(W233*AT233,0),"")</f>
      </c>
      <c r="AV233">
        <f>IFERROR(AU233*12/S233,"")</f>
      </c>
      <c r="AW233">
        <f>IFERROR(ROUND(100*(03_Assumptions!$B$18*MIN(AV233/03_Assumptions!$B$13,1)+03_Assumptions!$B$19*MIN(MAX(-AB233/0.25,0),1)+03_Assumptions!$B$20*IFERROR(INDEX(03_Assumptions!$B$28:$B$33,MATCH(AG233,03_Assumptions!$A$28:$A$33,0)),0.5)+03_Assumptions!$B$21*MIN(V233/180,1)+03_Assumptions!$B$22*(COUNTIF(AI233:AQ233,"Y")/9)),0),"")</f>
      </c>
      <c r="AX233"/>
      <c r="AY233"/>
      <c r="AZ233"/>
      <c r="BA233" t="inlineStr">
        <is>
          <t xml:space="preserve">https://images.habimg.com/imgh/22285-356/a0278-piso-en-venta-ricardo-soriano-marbella-marbella_5e06028e-df39-4731-b355-4babc94ee138.jpg</t>
        </is>
      </c>
      <c r="BB233"/>
      <c r="BC233">
        <v>1</v>
      </c>
      <c r="BD233"/>
      <c r="BE233">
        <v>0</v>
      </c>
      <c r="BF233"/>
      <c r="BG233"/>
      <c r="BH233"/>
      <c r="BI233"/>
      <c r="BJ233"/>
      <c r="BK233"/>
      <c r="BL233" t="inlineStr">
        <is>
          <t xml:space="preserve">Lägenhet till salu i Marbella på Avenida Ricardo Soriano. Mycket lite information är tillgänglig förutom platsen.</t>
        </is>
      </c>
      <c r="BM233"/>
      <c r="BN233"/>
    </row>
    <row r="234">
      <c r="A234" t="inlineStr">
        <is>
          <t xml:space="preserve">HTC-29597000015892</t>
        </is>
      </c>
      <c r="B234" t="inlineStr">
        <is>
          <t xml:space="preserve">Habitaclia</t>
        </is>
      </c>
      <c r="C234" t="inlineStr">
        <is>
          <t xml:space="preserve">29597000015892</t>
        </is>
      </c>
      <c r="D234" t="inlineStr">
        <is>
          <t xml:space="preserve">https://www.habitaclia.com/comprar-piso-bahia_de_marbella-marbella-i29597000015892.htm</t>
        </is>
      </c>
      <c r="E234" t="inlineStr">
        <is>
          <t xml:space="preserve">2026-08-29</t>
        </is>
      </c>
      <c r="F234" t="inlineStr">
        <is>
          <t xml:space="preserve">2026-08-31</t>
        </is>
      </c>
      <c r="G234" t="inlineStr">
        <is>
          <t xml:space="preserve">New</t>
        </is>
      </c>
      <c r="H234" t="inlineStr">
        <is>
          <t xml:space="preserve">Piso Calle bunker</t>
        </is>
      </c>
      <c r="I234" t="inlineStr">
        <is>
          <t xml:space="preserve">Sale</t>
        </is>
      </c>
      <c r="J234" t="inlineStr">
        <is>
          <t xml:space="preserve">Apartment</t>
        </is>
      </c>
      <c r="K234" t="inlineStr">
        <is>
          <t xml:space="preserve">ES</t>
        </is>
      </c>
      <c r="L234"/>
      <c r="M234" t="inlineStr">
        <is>
          <t xml:space="preserve">Marbella</t>
        </is>
      </c>
      <c r="N234" t="inlineStr">
        <is>
          <t xml:space="preserve">Marbella</t>
        </is>
      </c>
      <c r="O234" t="inlineStr">
        <is>
          <t xml:space="preserve">Bahía de Marbella</t>
        </is>
      </c>
      <c r="P234"/>
      <c r="Q234"/>
      <c r="R234"/>
      <c r="S234">
        <v>1355000</v>
      </c>
      <c r="T234"/>
      <c r="U234">
        <f>IFERROR((S234-T234)/T234,"")</f>
      </c>
      <c r="V234">
        <v>3</v>
      </c>
      <c r="W234" t="inlineStr">
        <is>
          <t xml:space="preserve">149.00</t>
        </is>
      </c>
      <c r="X234"/>
      <c r="Y234"/>
      <c r="Z234">
        <f>IFERROR(S234/W234,"")</f>
      </c>
      <c r="AA234">
        <f>IFERROR(INDEX(04_Area_Stats!$C$5:$C$7,MATCH(N234,04_Area_Stats!$A$5:$A$7,0)),"")</f>
      </c>
      <c r="AB234">
        <f>IFERROR((Z234-AA234)/AA234,"")</f>
      </c>
      <c r="AC234">
        <v>3</v>
      </c>
      <c r="AD234">
        <v>3</v>
      </c>
      <c r="AE234"/>
      <c r="AF234"/>
      <c r="AG234"/>
      <c r="AH234"/>
      <c r="AI234"/>
      <c r="AJ234"/>
      <c r="AK234"/>
      <c r="AL234"/>
      <c r="AM234"/>
      <c r="AN234"/>
      <c r="AO234"/>
      <c r="AP234"/>
      <c r="AQ234"/>
      <c r="AR234"/>
      <c r="AS234"/>
      <c r="AT234">
        <f>IFERROR(INDEX(04_Area_Stats!$E$5:$E$7,MATCH(N234,04_Area_Stats!$A$5:$A$7,0)),"")</f>
      </c>
      <c r="AU234">
        <f>IFERROR(ROUND(W234*AT234,0),"")</f>
      </c>
      <c r="AV234">
        <f>IFERROR(AU234*12/S234,"")</f>
      </c>
      <c r="AW234">
        <f>IFERROR(ROUND(100*(03_Assumptions!$B$18*MIN(AV234/03_Assumptions!$B$13,1)+03_Assumptions!$B$19*MIN(MAX(-AB234/0.25,0),1)+03_Assumptions!$B$20*IFERROR(INDEX(03_Assumptions!$B$28:$B$33,MATCH(AG234,03_Assumptions!$A$28:$A$33,0)),0.5)+03_Assumptions!$B$21*MIN(V234/180,1)+03_Assumptions!$B$22*(COUNTIF(AI234:AQ234,"Y")/9)),0),"")</f>
      </c>
      <c r="AX234"/>
      <c r="AY234"/>
      <c r="AZ234"/>
      <c r="BA234" t="inlineStr">
        <is>
          <t xml:space="preserve">https://images.habimg.com/imgh/29597-15892/calle-bunker-piso-marbella_f965353e-edfc-419e-a0a3-2f48e6ed66f5.jpg</t>
        </is>
      </c>
      <c r="BB234"/>
      <c r="BC234">
        <v>1</v>
      </c>
      <c r="BD234"/>
      <c r="BE234">
        <v>0</v>
      </c>
      <c r="BF234"/>
      <c r="BG234"/>
      <c r="BH234"/>
      <c r="BI234"/>
      <c r="BJ234"/>
      <c r="BK234"/>
      <c r="BL234" t="inlineStr">
        <is>
          <t xml:space="preserve">Lägenhet till salu i Marbella, Bahía de Marbella; för lite information tillgänglig för att bedöma skick eller egenskaper.</t>
        </is>
      </c>
      <c r="BM234"/>
      <c r="BN234"/>
    </row>
    <row r="235">
      <c r="A235" t="inlineStr">
        <is>
          <t xml:space="preserve">HTC-23526000001095</t>
        </is>
      </c>
      <c r="B235" t="inlineStr">
        <is>
          <t xml:space="preserve">Habitaclia</t>
        </is>
      </c>
      <c r="C235" t="inlineStr">
        <is>
          <t xml:space="preserve">23526000001095</t>
        </is>
      </c>
      <c r="D235" t="inlineStr">
        <is>
          <t xml:space="preserve">https://www.habitaclia.com/comprar-planta_baja-con_jardin_zew_elviria_west_vive_en_armonia_entre_hiedra_ur_elviria_4_elviria-marbella-i23526000001095.htm</t>
        </is>
      </c>
      <c r="E235" t="inlineStr">
        <is>
          <t xml:space="preserve">2026-08-29</t>
        </is>
      </c>
      <c r="F235" t="inlineStr">
        <is>
          <t xml:space="preserve">2026-08-31</t>
        </is>
      </c>
      <c r="G235" t="inlineStr">
        <is>
          <t xml:space="preserve">New</t>
        </is>
      </c>
      <c r="H235" t="inlineStr">
        <is>
          <t xml:space="preserve">Planta baja en Hiedra-ur elviria 4. Planta baja con jardín zew elviria west vive en armonía entre</t>
        </is>
      </c>
      <c r="I235" t="inlineStr">
        <is>
          <t xml:space="preserve">Sale</t>
        </is>
      </c>
      <c r="J235" t="inlineStr">
        <is>
          <t xml:space="preserve">Apartment</t>
        </is>
      </c>
      <c r="K235" t="inlineStr">
        <is>
          <t xml:space="preserve">ES</t>
        </is>
      </c>
      <c r="L235"/>
      <c r="M235" t="inlineStr">
        <is>
          <t xml:space="preserve">Marbella</t>
        </is>
      </c>
      <c r="N235" t="inlineStr">
        <is>
          <t xml:space="preserve">Marbella</t>
        </is>
      </c>
      <c r="O235" t="inlineStr">
        <is>
          <t xml:space="preserve">Elviria</t>
        </is>
      </c>
      <c r="P235"/>
      <c r="Q235"/>
      <c r="R235"/>
      <c r="S235">
        <v>830000</v>
      </c>
      <c r="T235"/>
      <c r="U235">
        <f>IFERROR((S235-T235)/T235,"")</f>
      </c>
      <c r="V235">
        <v>3</v>
      </c>
      <c r="W235" t="inlineStr">
        <is>
          <t xml:space="preserve">177.00</t>
        </is>
      </c>
      <c r="X235"/>
      <c r="Y235"/>
      <c r="Z235">
        <f>IFERROR(S235/W235,"")</f>
      </c>
      <c r="AA235">
        <f>IFERROR(INDEX(04_Area_Stats!$C$5:$C$7,MATCH(N235,04_Area_Stats!$A$5:$A$7,0)),"")</f>
      </c>
      <c r="AB235">
        <f>IFERROR((Z235-AA235)/AA235,"")</f>
      </c>
      <c r="AC235">
        <v>3</v>
      </c>
      <c r="AD235">
        <v>3</v>
      </c>
      <c r="AE235" t="inlineStr">
        <is>
          <t xml:space="preserve">0</t>
        </is>
      </c>
      <c r="AF235"/>
      <c r="AG235"/>
      <c r="AH235"/>
      <c r="AI235"/>
      <c r="AJ235"/>
      <c r="AK235" t="inlineStr">
        <is>
          <t xml:space="preserve">Y</t>
        </is>
      </c>
      <c r="AL235"/>
      <c r="AM235"/>
      <c r="AN235"/>
      <c r="AO235"/>
      <c r="AP235"/>
      <c r="AQ235"/>
      <c r="AR235"/>
      <c r="AS235"/>
      <c r="AT235">
        <f>IFERROR(INDEX(04_Area_Stats!$E$5:$E$7,MATCH(N235,04_Area_Stats!$A$5:$A$7,0)),"")</f>
      </c>
      <c r="AU235">
        <f>IFERROR(ROUND(W235*AT235,0),"")</f>
      </c>
      <c r="AV235">
        <f>IFERROR(AU235*12/S235,"")</f>
      </c>
      <c r="AW235">
        <f>IFERROR(ROUND(100*(03_Assumptions!$B$18*MIN(AV235/03_Assumptions!$B$13,1)+03_Assumptions!$B$19*MIN(MAX(-AB235/0.25,0),1)+03_Assumptions!$B$20*IFERROR(INDEX(03_Assumptions!$B$28:$B$33,MATCH(AG235,03_Assumptions!$A$28:$A$33,0)),0.5)+03_Assumptions!$B$21*MIN(V235/180,1)+03_Assumptions!$B$22*(COUNTIF(AI235:AQ235,"Y")/9)),0),"")</f>
      </c>
      <c r="AX235"/>
      <c r="AY235"/>
      <c r="AZ235"/>
      <c r="BA235" t="inlineStr">
        <is>
          <t xml:space="preserve">https://images.habimg.com/imgh/23526-1095/planta-baja-con-jardin-zew-elviria-west-vive-en-armonia-entre-marbella_61f026c9-dae4-4d82-bbda-50c9976fecff.jpg</t>
        </is>
      </c>
      <c r="BB235"/>
      <c r="BC235">
        <v>1</v>
      </c>
      <c r="BD235"/>
      <c r="BE235">
        <v>0</v>
      </c>
      <c r="BF235"/>
      <c r="BG235"/>
      <c r="BH235"/>
      <c r="BI235"/>
      <c r="BJ235"/>
      <c r="BK235"/>
      <c r="BL235" t="inlineStr">
        <is>
          <t xml:space="preserve">Bottenvåningslägenhet i Elviria, Marbella med trädgård. Mycket begränsad information tillgänglig från listningsbeskrivningen.</t>
        </is>
      </c>
      <c r="BM235" t="inlineStr">
        <is>
          <t xml:space="preserve">garden</t>
        </is>
      </c>
      <c r="BN235"/>
    </row>
    <row r="236">
      <c r="A236" t="inlineStr">
        <is>
          <t xml:space="preserve">HTC-21940000002098</t>
        </is>
      </c>
      <c r="B236" t="inlineStr">
        <is>
          <t xml:space="preserve">Habitaclia</t>
        </is>
      </c>
      <c r="C236" t="inlineStr">
        <is>
          <t xml:space="preserve">21940000002098</t>
        </is>
      </c>
      <c r="D236" t="inlineStr">
        <is>
          <t xml:space="preserve">https://www.habitaclia.com/comprar-atico-san_pedro_de_alcantara_san_pedro_de_alcantara_pueblo-marbella-i21940000002098.htm</t>
        </is>
      </c>
      <c r="E236" t="inlineStr">
        <is>
          <t xml:space="preserve">2026-08-29</t>
        </is>
      </c>
      <c r="F236" t="inlineStr">
        <is>
          <t xml:space="preserve">2026-08-31</t>
        </is>
      </c>
      <c r="G236" t="inlineStr">
        <is>
          <t xml:space="preserve">New</t>
        </is>
      </c>
      <c r="H236" t="inlineStr">
        <is>
          <t xml:space="preserve">Ático en San Pedro de Alcántara Pueblo. San pedro de alcántaraatico</t>
        </is>
      </c>
      <c r="I236" t="inlineStr">
        <is>
          <t xml:space="preserve">Sale</t>
        </is>
      </c>
      <c r="J236" t="inlineStr">
        <is>
          <t xml:space="preserve">Attic</t>
        </is>
      </c>
      <c r="K236" t="inlineStr">
        <is>
          <t xml:space="preserve">ES</t>
        </is>
      </c>
      <c r="L236"/>
      <c r="M236" t="inlineStr">
        <is>
          <t xml:space="preserve">Marbella</t>
        </is>
      </c>
      <c r="N236" t="inlineStr">
        <is>
          <t xml:space="preserve">Marbella</t>
        </is>
      </c>
      <c r="O236" t="inlineStr">
        <is>
          <t xml:space="preserve">San Pedro de Alcántara Pueblo</t>
        </is>
      </c>
      <c r="P236"/>
      <c r="Q236"/>
      <c r="R236"/>
      <c r="S236">
        <v>359900</v>
      </c>
      <c r="T236"/>
      <c r="U236">
        <f>IFERROR((S236-T236)/T236,"")</f>
      </c>
      <c r="V236">
        <v>3</v>
      </c>
      <c r="W236" t="inlineStr">
        <is>
          <t xml:space="preserve">75.00</t>
        </is>
      </c>
      <c r="X236"/>
      <c r="Y236"/>
      <c r="Z236">
        <f>IFERROR(S236/W236,"")</f>
      </c>
      <c r="AA236">
        <f>IFERROR(INDEX(04_Area_Stats!$C$5:$C$7,MATCH(N236,04_Area_Stats!$A$5:$A$7,0)),"")</f>
      </c>
      <c r="AB236">
        <f>IFERROR((Z236-AA236)/AA236,"")</f>
      </c>
      <c r="AC236">
        <v>2</v>
      </c>
      <c r="AD236">
        <v>1</v>
      </c>
      <c r="AE236"/>
      <c r="AF236"/>
      <c r="AG236"/>
      <c r="AH236"/>
      <c r="AI236"/>
      <c r="AJ236"/>
      <c r="AK236"/>
      <c r="AL236"/>
      <c r="AM236"/>
      <c r="AN236"/>
      <c r="AO236"/>
      <c r="AP236"/>
      <c r="AQ236"/>
      <c r="AR236"/>
      <c r="AS236"/>
      <c r="AT236">
        <f>IFERROR(INDEX(04_Area_Stats!$E$5:$E$7,MATCH(N236,04_Area_Stats!$A$5:$A$7,0)),"")</f>
      </c>
      <c r="AU236">
        <f>IFERROR(ROUND(W236*AT236,0),"")</f>
      </c>
      <c r="AV236">
        <f>IFERROR(AU236*12/S236,"")</f>
      </c>
      <c r="AW236">
        <f>IFERROR(ROUND(100*(03_Assumptions!$B$18*MIN(AV236/03_Assumptions!$B$13,1)+03_Assumptions!$B$19*MIN(MAX(-AB236/0.25,0),1)+03_Assumptions!$B$20*IFERROR(INDEX(03_Assumptions!$B$28:$B$33,MATCH(AG236,03_Assumptions!$A$28:$A$33,0)),0.5)+03_Assumptions!$B$21*MIN(V236/180,1)+03_Assumptions!$B$22*(COUNTIF(AI236:AQ236,"Y")/9)),0),"")</f>
      </c>
      <c r="AX236"/>
      <c r="AY236"/>
      <c r="AZ236"/>
      <c r="BA236" t="inlineStr">
        <is>
          <t xml:space="preserve">https://images.habimg.com/imgh/21940-2098/san-pedro-de-alcantaraatico-marbella_29bbf445-ca60-4b48-8d29-c0719ab9cbe5.jpg</t>
        </is>
      </c>
      <c r="BB236"/>
      <c r="BC236">
        <v>1</v>
      </c>
      <c r="BD236"/>
      <c r="BE236">
        <v>0</v>
      </c>
      <c r="BF236"/>
      <c r="BG236"/>
      <c r="BH236"/>
      <c r="BI236"/>
      <c r="BJ236"/>
      <c r="BK236"/>
      <c r="BL236" t="inlineStr">
        <is>
          <t xml:space="preserve">Vindsvåning till salu i San Pedro de Alcántara Pueblo, Marbella. Mycket lite information finns tillgänglig om än platsen.</t>
        </is>
      </c>
      <c r="BM236"/>
      <c r="BN236"/>
    </row>
    <row r="237">
      <c r="A237" t="inlineStr">
        <is>
          <t xml:space="preserve">HTC-23979000001282</t>
        </is>
      </c>
      <c r="B237" t="inlineStr">
        <is>
          <t xml:space="preserve">Habitaclia</t>
        </is>
      </c>
      <c r="C237" t="inlineStr">
        <is>
          <t xml:space="preserve">23979000001282</t>
        </is>
      </c>
      <c r="D237" t="inlineStr">
        <is>
          <t xml:space="preserve">https://www.habitaclia.com/comprar-apartamento-exclusiva_propiedad_frente_al_mar_en_la_milla_de_oro_de_las_lomas_de_rio_verde-marbella-i23979000001282.htm</t>
        </is>
      </c>
      <c r="E237" t="inlineStr">
        <is>
          <t xml:space="preserve">2026-08-29</t>
        </is>
      </c>
      <c r="F237" t="inlineStr">
        <is>
          <t xml:space="preserve">2026-08-31</t>
        </is>
      </c>
      <c r="G237" t="inlineStr">
        <is>
          <t xml:space="preserve">New</t>
        </is>
      </c>
      <c r="H237" t="inlineStr">
        <is>
          <t xml:space="preserve">Apartamento en Las Lomas de Río Verde. Exclusiva propiedad frente al mar en la milla de oro de marbella</t>
        </is>
      </c>
      <c r="I237" t="inlineStr">
        <is>
          <t xml:space="preserve">Sale</t>
        </is>
      </c>
      <c r="J237" t="inlineStr">
        <is>
          <t xml:space="preserve">Apartment</t>
        </is>
      </c>
      <c r="K237" t="inlineStr">
        <is>
          <t xml:space="preserve">ES</t>
        </is>
      </c>
      <c r="L237"/>
      <c r="M237" t="inlineStr">
        <is>
          <t xml:space="preserve">Marbella</t>
        </is>
      </c>
      <c r="N237" t="inlineStr">
        <is>
          <t xml:space="preserve">Marbella</t>
        </is>
      </c>
      <c r="O237" t="inlineStr">
        <is>
          <t xml:space="preserve">Las Lomas de Río Verde</t>
        </is>
      </c>
      <c r="P237"/>
      <c r="Q237"/>
      <c r="R237"/>
      <c r="S237">
        <v>3300000</v>
      </c>
      <c r="T237"/>
      <c r="U237">
        <f>IFERROR((S237-T237)/T237,"")</f>
      </c>
      <c r="V237">
        <v>3</v>
      </c>
      <c r="W237" t="inlineStr">
        <is>
          <t xml:space="preserve">228.00</t>
        </is>
      </c>
      <c r="X237"/>
      <c r="Y237"/>
      <c r="Z237">
        <f>IFERROR(S237/W237,"")</f>
      </c>
      <c r="AA237">
        <f>IFERROR(INDEX(04_Area_Stats!$C$5:$C$7,MATCH(N237,04_Area_Stats!$A$5:$A$7,0)),"")</f>
      </c>
      <c r="AB237">
        <f>IFERROR((Z237-AA237)/AA237,"")</f>
      </c>
      <c r="AC237">
        <v>4</v>
      </c>
      <c r="AD237">
        <v>4</v>
      </c>
      <c r="AE237"/>
      <c r="AF237"/>
      <c r="AG237"/>
      <c r="AH237"/>
      <c r="AI237"/>
      <c r="AJ237"/>
      <c r="AK237"/>
      <c r="AL237"/>
      <c r="AM237"/>
      <c r="AN237"/>
      <c r="AO237"/>
      <c r="AP237"/>
      <c r="AQ237"/>
      <c r="AR237"/>
      <c r="AS237"/>
      <c r="AT237">
        <f>IFERROR(INDEX(04_Area_Stats!$E$5:$E$7,MATCH(N237,04_Area_Stats!$A$5:$A$7,0)),"")</f>
      </c>
      <c r="AU237">
        <f>IFERROR(ROUND(W237*AT237,0),"")</f>
      </c>
      <c r="AV237">
        <f>IFERROR(AU237*12/S237,"")</f>
      </c>
      <c r="AW237">
        <f>IFERROR(ROUND(100*(03_Assumptions!$B$18*MIN(AV237/03_Assumptions!$B$13,1)+03_Assumptions!$B$19*MIN(MAX(-AB237/0.25,0),1)+03_Assumptions!$B$20*IFERROR(INDEX(03_Assumptions!$B$28:$B$33,MATCH(AG237,03_Assumptions!$A$28:$A$33,0)),0.5)+03_Assumptions!$B$21*MIN(V237/180,1)+03_Assumptions!$B$22*(COUNTIF(AI237:AQ237,"Y")/9)),0),"")</f>
      </c>
      <c r="AX237"/>
      <c r="AY237"/>
      <c r="AZ237"/>
      <c r="BA237" t="inlineStr">
        <is>
          <t xml:space="preserve">https://images.habimg.com/imgh/23979-1282/exclusiva-propiedad-frente-al-mar-en-la-milla-de-oro-de-marbella-marbella_24bef09c-ccb5-46a2-82d6-2c42ebd7d554.jpg</t>
        </is>
      </c>
      <c r="BB237"/>
      <c r="BC237">
        <v>1</v>
      </c>
      <c r="BD237"/>
      <c r="BE237">
        <v>0</v>
      </c>
      <c r="BF237"/>
      <c r="BG237"/>
      <c r="BH237"/>
      <c r="BI237"/>
      <c r="BJ237"/>
      <c r="BK237"/>
      <c r="BL237" t="inlineStr">
        <is>
          <t xml:space="preserve">Lägenhet i Las Lomas de Río Verde, Marbella - praktiskt taget inga fastighetsdetaljer tillhandahålls. Endast platsbeskrivningen och portaltiteln indikerar en strandnära fastighet på guldmilen, vilket lämnar ingen väsentlig information för bedömning.</t>
        </is>
      </c>
      <c r="BM237"/>
      <c r="BN237"/>
    </row>
    <row r="238">
      <c r="A238" t="inlineStr">
        <is>
          <t xml:space="preserve">HTC-24415000002042</t>
        </is>
      </c>
      <c r="B238" t="inlineStr">
        <is>
          <t xml:space="preserve">Habitaclia</t>
        </is>
      </c>
      <c r="C238" t="inlineStr">
        <is>
          <t xml:space="preserve">24415000002042</t>
        </is>
      </c>
      <c r="D238" t="inlineStr">
        <is>
          <t xml:space="preserve">https://www.habitaclia.com/comprar-apartamento-exclusivo_en_venta_en_buchinger_17_sierra_blanca-marbella-i24415000002042.htm</t>
        </is>
      </c>
      <c r="E238" t="inlineStr">
        <is>
          <t xml:space="preserve">2026-08-29</t>
        </is>
      </c>
      <c r="F238" t="inlineStr">
        <is>
          <t xml:space="preserve">2026-08-31</t>
        </is>
      </c>
      <c r="G238" t="inlineStr">
        <is>
          <t xml:space="preserve">New</t>
        </is>
      </c>
      <c r="H238" t="inlineStr">
        <is>
          <t xml:space="preserve">Apartamento en Avenida buchinger 17. Exclusivo apartamento en venta en marbella</t>
        </is>
      </c>
      <c r="I238" t="inlineStr">
        <is>
          <t xml:space="preserve">Sale</t>
        </is>
      </c>
      <c r="J238" t="inlineStr">
        <is>
          <t xml:space="preserve">Apartment</t>
        </is>
      </c>
      <c r="K238" t="inlineStr">
        <is>
          <t xml:space="preserve">ES</t>
        </is>
      </c>
      <c r="L238"/>
      <c r="M238" t="inlineStr">
        <is>
          <t xml:space="preserve">Marbella</t>
        </is>
      </c>
      <c r="N238" t="inlineStr">
        <is>
          <t xml:space="preserve">Marbella</t>
        </is>
      </c>
      <c r="O238" t="inlineStr">
        <is>
          <t xml:space="preserve">Sierra Blanca</t>
        </is>
      </c>
      <c r="P238"/>
      <c r="Q238"/>
      <c r="R238"/>
      <c r="S238">
        <v>1099000</v>
      </c>
      <c r="T238"/>
      <c r="U238">
        <f>IFERROR((S238-T238)/T238,"")</f>
      </c>
      <c r="V238">
        <v>3</v>
      </c>
      <c r="W238" t="inlineStr">
        <is>
          <t xml:space="preserve">208.00</t>
        </is>
      </c>
      <c r="X238"/>
      <c r="Y238"/>
      <c r="Z238">
        <f>IFERROR(S238/W238,"")</f>
      </c>
      <c r="AA238">
        <f>IFERROR(INDEX(04_Area_Stats!$C$5:$C$7,MATCH(N238,04_Area_Stats!$A$5:$A$7,0)),"")</f>
      </c>
      <c r="AB238">
        <f>IFERROR((Z238-AA238)/AA238,"")</f>
      </c>
      <c r="AC238">
        <v>2</v>
      </c>
      <c r="AD238">
        <v>2</v>
      </c>
      <c r="AE238"/>
      <c r="AF238"/>
      <c r="AG238"/>
      <c r="AH238"/>
      <c r="AI238"/>
      <c r="AJ238"/>
      <c r="AK238"/>
      <c r="AL238"/>
      <c r="AM238"/>
      <c r="AN238"/>
      <c r="AO238"/>
      <c r="AP238"/>
      <c r="AQ238"/>
      <c r="AR238"/>
      <c r="AS238"/>
      <c r="AT238">
        <f>IFERROR(INDEX(04_Area_Stats!$E$5:$E$7,MATCH(N238,04_Area_Stats!$A$5:$A$7,0)),"")</f>
      </c>
      <c r="AU238">
        <f>IFERROR(ROUND(W238*AT238,0),"")</f>
      </c>
      <c r="AV238">
        <f>IFERROR(AU238*12/S238,"")</f>
      </c>
      <c r="AW238">
        <f>IFERROR(ROUND(100*(03_Assumptions!$B$18*MIN(AV238/03_Assumptions!$B$13,1)+03_Assumptions!$B$19*MIN(MAX(-AB238/0.25,0),1)+03_Assumptions!$B$20*IFERROR(INDEX(03_Assumptions!$B$28:$B$33,MATCH(AG238,03_Assumptions!$A$28:$A$33,0)),0.5)+03_Assumptions!$B$21*MIN(V238/180,1)+03_Assumptions!$B$22*(COUNTIF(AI238:AQ238,"Y")/9)),0),"")</f>
      </c>
      <c r="AX238"/>
      <c r="AY238"/>
      <c r="AZ238"/>
      <c r="BA238" t="inlineStr">
        <is>
          <t xml:space="preserve">https://images.habimg.com/imgh/24415-2042/exclusivo-apartamento-en-venta-en-marbella-marbella_56ea7938-7b70-4b66-a458-ff0a33e33d87.jpg</t>
        </is>
      </c>
      <c r="BB238"/>
      <c r="BC238">
        <v>1</v>
      </c>
      <c r="BD238"/>
      <c r="BE238">
        <v>0</v>
      </c>
      <c r="BF238"/>
      <c r="BG238"/>
      <c r="BH238"/>
      <c r="BI238"/>
      <c r="BJ238"/>
      <c r="BK238"/>
      <c r="BL238" t="inlineStr">
        <is>
          <t xml:space="preserve">Mycket begränsad information tillhandahållen; endast en platsreferens till Marbella-Sierra Blanca-området utan fastighetsdetaljer.</t>
        </is>
      </c>
      <c r="BM238"/>
      <c r="BN238"/>
    </row>
    <row r="239">
      <c r="A239" t="inlineStr">
        <is>
          <t xml:space="preserve">HTC-48647000001121</t>
        </is>
      </c>
      <c r="B239" t="inlineStr">
        <is>
          <t xml:space="preserve">Habitaclia</t>
        </is>
      </c>
      <c r="C239" t="inlineStr">
        <is>
          <t xml:space="preserve">48647000001121</t>
        </is>
      </c>
      <c r="D239" t="inlineStr">
        <is>
          <t xml:space="preserve">https://www.habitaclia.com/comprar-apartamento-con_vistas_al_mar_en_la_milla_de_oro_principe_alfonso_hohenloh_19_la_carolina_guadalpin-marbella-i48647000001121.htm</t>
        </is>
      </c>
      <c r="E239" t="inlineStr">
        <is>
          <t xml:space="preserve">2026-08-29</t>
        </is>
      </c>
      <c r="F239" t="inlineStr">
        <is>
          <t xml:space="preserve">2026-08-31</t>
        </is>
      </c>
      <c r="G239" t="inlineStr">
        <is>
          <t xml:space="preserve">New</t>
        </is>
      </c>
      <c r="H239" t="inlineStr">
        <is>
          <t xml:space="preserve">Apartamento en Principe alfonso hohenloh 19. Apartamento con vistas al mar en la milla de oro.</t>
        </is>
      </c>
      <c r="I239" t="inlineStr">
        <is>
          <t xml:space="preserve">Sale</t>
        </is>
      </c>
      <c r="J239" t="inlineStr">
        <is>
          <t xml:space="preserve">Apartment</t>
        </is>
      </c>
      <c r="K239" t="inlineStr">
        <is>
          <t xml:space="preserve">ES</t>
        </is>
      </c>
      <c r="L239"/>
      <c r="M239" t="inlineStr">
        <is>
          <t xml:space="preserve">Marbella</t>
        </is>
      </c>
      <c r="N239" t="inlineStr">
        <is>
          <t xml:space="preserve">Marbella</t>
        </is>
      </c>
      <c r="O239" t="inlineStr">
        <is>
          <t xml:space="preserve">La Carolina - Guadalpín</t>
        </is>
      </c>
      <c r="P239"/>
      <c r="Q239"/>
      <c r="R239"/>
      <c r="S239">
        <v>890000</v>
      </c>
      <c r="T239"/>
      <c r="U239">
        <f>IFERROR((S239-T239)/T239,"")</f>
      </c>
      <c r="V239">
        <v>3</v>
      </c>
      <c r="W239" t="inlineStr">
        <is>
          <t xml:space="preserve">154.00</t>
        </is>
      </c>
      <c r="X239"/>
      <c r="Y239"/>
      <c r="Z239">
        <f>IFERROR(S239/W239,"")</f>
      </c>
      <c r="AA239">
        <f>IFERROR(INDEX(04_Area_Stats!$C$5:$C$7,MATCH(N239,04_Area_Stats!$A$5:$A$7,0)),"")</f>
      </c>
      <c r="AB239">
        <f>IFERROR((Z239-AA239)/AA239,"")</f>
      </c>
      <c r="AC239">
        <v>2</v>
      </c>
      <c r="AD239">
        <v>3</v>
      </c>
      <c r="AE239"/>
      <c r="AF239"/>
      <c r="AG239"/>
      <c r="AH239"/>
      <c r="AI239"/>
      <c r="AJ239"/>
      <c r="AK239"/>
      <c r="AL239"/>
      <c r="AM239"/>
      <c r="AN239"/>
      <c r="AO239" t="inlineStr">
        <is>
          <t xml:space="preserve">Y</t>
        </is>
      </c>
      <c r="AP239"/>
      <c r="AQ239"/>
      <c r="AR239"/>
      <c r="AS239"/>
      <c r="AT239">
        <f>IFERROR(INDEX(04_Area_Stats!$E$5:$E$7,MATCH(N239,04_Area_Stats!$A$5:$A$7,0)),"")</f>
      </c>
      <c r="AU239">
        <f>IFERROR(ROUND(W239*AT239,0),"")</f>
      </c>
      <c r="AV239">
        <f>IFERROR(AU239*12/S239,"")</f>
      </c>
      <c r="AW239">
        <f>IFERROR(ROUND(100*(03_Assumptions!$B$18*MIN(AV239/03_Assumptions!$B$13,1)+03_Assumptions!$B$19*MIN(MAX(-AB239/0.25,0),1)+03_Assumptions!$B$20*IFERROR(INDEX(03_Assumptions!$B$28:$B$33,MATCH(AG239,03_Assumptions!$A$28:$A$33,0)),0.5)+03_Assumptions!$B$21*MIN(V239/180,1)+03_Assumptions!$B$22*(COUNTIF(AI239:AQ239,"Y")/9)),0),"")</f>
      </c>
      <c r="AX239"/>
      <c r="AY239"/>
      <c r="AZ239"/>
      <c r="BA239" t="inlineStr">
        <is>
          <t xml:space="preserve">https://images.habimg.com/imgh/48647-1121/apartamento-con-vistas-al-mar-en-la-milla-de-oro-marbella_b78b90fe-b391-41bb-bf3f-f10034586c27.jpg</t>
        </is>
      </c>
      <c r="BB239"/>
      <c r="BC239">
        <v>1</v>
      </c>
      <c r="BD239"/>
      <c r="BE239">
        <v>0</v>
      </c>
      <c r="BF239"/>
      <c r="BG239"/>
      <c r="BH239"/>
      <c r="BI239"/>
      <c r="BJ239"/>
      <c r="BK239"/>
      <c r="BL239" t="inlineStr">
        <is>
          <t xml:space="preserve">En lägenhet med havsutsikt på Marbellas Golden Mile annonserande, men beskrivningen ger endast en platsbeskrivning utan några fastighetsdetaljer.</t>
        </is>
      </c>
      <c r="BM239"/>
      <c r="BN239"/>
    </row>
    <row r="240">
      <c r="A240" t="inlineStr">
        <is>
          <t xml:space="preserve">HTC-50569000000601</t>
        </is>
      </c>
      <c r="B240" t="inlineStr">
        <is>
          <t xml:space="preserve">Habitaclia</t>
        </is>
      </c>
      <c r="C240" t="inlineStr">
        <is>
          <t xml:space="preserve">50569000000601</t>
        </is>
      </c>
      <c r="D240" t="inlineStr">
        <is>
          <t xml:space="preserve">https://www.habitaclia.com/comprar-apartamento-de_dos_dormitorios_en_el_nuevo_proyecto_zinnia_ubica_san_pedro_de_alcantara_pueblo-marbella-i50569000000601.htm</t>
        </is>
      </c>
      <c r="E240" t="inlineStr">
        <is>
          <t xml:space="preserve">2026-08-29</t>
        </is>
      </c>
      <c r="F240" t="inlineStr">
        <is>
          <t xml:space="preserve">2026-08-31</t>
        </is>
      </c>
      <c r="G240" t="inlineStr">
        <is>
          <t xml:space="preserve">New</t>
        </is>
      </c>
      <c r="H240" t="inlineStr">
        <is>
          <t xml:space="preserve">Apartamento en San Pedro de Alcántara Pueblo. Apartamento de dos dormitorios en el nuevo proyecto zinnia ubica</t>
        </is>
      </c>
      <c r="I240" t="inlineStr">
        <is>
          <t xml:space="preserve">Sale</t>
        </is>
      </c>
      <c r="J240" t="inlineStr">
        <is>
          <t xml:space="preserve">Apartment</t>
        </is>
      </c>
      <c r="K240" t="inlineStr">
        <is>
          <t xml:space="preserve">ES</t>
        </is>
      </c>
      <c r="L240"/>
      <c r="M240" t="inlineStr">
        <is>
          <t xml:space="preserve">Marbella</t>
        </is>
      </c>
      <c r="N240" t="inlineStr">
        <is>
          <t xml:space="preserve">Marbella</t>
        </is>
      </c>
      <c r="O240" t="inlineStr">
        <is>
          <t xml:space="preserve">San Pedro de Alcántara Pueblo</t>
        </is>
      </c>
      <c r="P240"/>
      <c r="Q240"/>
      <c r="R240"/>
      <c r="S240">
        <v>592200</v>
      </c>
      <c r="T240"/>
      <c r="U240">
        <f>IFERROR((S240-T240)/T240,"")</f>
      </c>
      <c r="V240">
        <v>3</v>
      </c>
      <c r="W240" t="inlineStr">
        <is>
          <t xml:space="preserve">79.00</t>
        </is>
      </c>
      <c r="X240"/>
      <c r="Y240"/>
      <c r="Z240">
        <f>IFERROR(S240/W240,"")</f>
      </c>
      <c r="AA240">
        <f>IFERROR(INDEX(04_Area_Stats!$C$5:$C$7,MATCH(N240,04_Area_Stats!$A$5:$A$7,0)),"")</f>
      </c>
      <c r="AB240">
        <f>IFERROR((Z240-AA240)/AA240,"")</f>
      </c>
      <c r="AC240">
        <v>2</v>
      </c>
      <c r="AD240">
        <v>2</v>
      </c>
      <c r="AE240"/>
      <c r="AF240"/>
      <c r="AG240"/>
      <c r="AH240"/>
      <c r="AI240"/>
      <c r="AJ240"/>
      <c r="AK240"/>
      <c r="AL240"/>
      <c r="AM240"/>
      <c r="AN240"/>
      <c r="AO240"/>
      <c r="AP240"/>
      <c r="AQ240"/>
      <c r="AR240"/>
      <c r="AS240"/>
      <c r="AT240">
        <f>IFERROR(INDEX(04_Area_Stats!$E$5:$E$7,MATCH(N240,04_Area_Stats!$A$5:$A$7,0)),"")</f>
      </c>
      <c r="AU240">
        <f>IFERROR(ROUND(W240*AT240,0),"")</f>
      </c>
      <c r="AV240">
        <f>IFERROR(AU240*12/S240,"")</f>
      </c>
      <c r="AW240">
        <f>IFERROR(ROUND(100*(03_Assumptions!$B$18*MIN(AV240/03_Assumptions!$B$13,1)+03_Assumptions!$B$19*MIN(MAX(-AB240/0.25,0),1)+03_Assumptions!$B$20*IFERROR(INDEX(03_Assumptions!$B$28:$B$33,MATCH(AG240,03_Assumptions!$A$28:$A$33,0)),0.5)+03_Assumptions!$B$21*MIN(V240/180,1)+03_Assumptions!$B$22*(COUNTIF(AI240:AQ240,"Y")/9)),0),"")</f>
      </c>
      <c r="AX240"/>
      <c r="AY240"/>
      <c r="AZ240"/>
      <c r="BA240" t="inlineStr">
        <is>
          <t xml:space="preserve">https://images.habimg.com/imgh/50569-601/apartamento-de-dos-dormitorios-en-el-nuevo-proyecto-zinnia-ubica-marbella_7ccda8c8-cb80-42f8-9620-794994a2958c.jpg</t>
        </is>
      </c>
      <c r="BB240"/>
      <c r="BC240">
        <v>1</v>
      </c>
      <c r="BD240"/>
      <c r="BE240">
        <v>0</v>
      </c>
      <c r="BF240"/>
      <c r="BG240"/>
      <c r="BH240"/>
      <c r="BI240"/>
      <c r="BJ240"/>
      <c r="BK240"/>
      <c r="BL240" t="inlineStr">
        <is>
          <t xml:space="preserve">Otillräcklig information tillgänglig; endast platsinformation (Marbella - San Pedro de Alcántara Pueblo) finns. Portaltiteln nämner en tvårumslägenhet i ett nytt projekt kallat Zinnia, men den faktiska beskrivningen innehåller inga specifikationer.</t>
        </is>
      </c>
      <c r="BM240"/>
      <c r="BN240"/>
    </row>
    <row r="241">
      <c r="A241" t="inlineStr">
        <is>
          <t xml:space="preserve">HTC-59691000000003</t>
        </is>
      </c>
      <c r="B241" t="inlineStr">
        <is>
          <t xml:space="preserve">Habitaclia</t>
        </is>
      </c>
      <c r="C241" t="inlineStr">
        <is>
          <t xml:space="preserve">59691000000003</t>
        </is>
      </c>
      <c r="D241" t="inlineStr">
        <is>
          <t xml:space="preserve">https://www.habitaclia.com/comprar-atico-con_espectacular_terraza_en_san_pedro_alcantara_san_pedro_de_alcantara_pueblo-marbella-i59691000000003.htm</t>
        </is>
      </c>
      <c r="E241" t="inlineStr">
        <is>
          <t xml:space="preserve">2026-08-29</t>
        </is>
      </c>
      <c r="F241" t="inlineStr">
        <is>
          <t xml:space="preserve">2026-08-31</t>
        </is>
      </c>
      <c r="G241" t="inlineStr">
        <is>
          <t xml:space="preserve">New</t>
        </is>
      </c>
      <c r="H241" t="inlineStr">
        <is>
          <t xml:space="preserve">Ático Calle sur. Ático con espectacular terraza en san pedro alcántara</t>
        </is>
      </c>
      <c r="I241" t="inlineStr">
        <is>
          <t xml:space="preserve">Sale</t>
        </is>
      </c>
      <c r="J241" t="inlineStr">
        <is>
          <t xml:space="preserve">Attic</t>
        </is>
      </c>
      <c r="K241" t="inlineStr">
        <is>
          <t xml:space="preserve">ES</t>
        </is>
      </c>
      <c r="L241"/>
      <c r="M241" t="inlineStr">
        <is>
          <t xml:space="preserve">Marbella</t>
        </is>
      </c>
      <c r="N241" t="inlineStr">
        <is>
          <t xml:space="preserve">Marbella</t>
        </is>
      </c>
      <c r="O241" t="inlineStr">
        <is>
          <t xml:space="preserve">San Pedro de Alcántara Pueblo</t>
        </is>
      </c>
      <c r="P241"/>
      <c r="Q241"/>
      <c r="R241"/>
      <c r="S241">
        <v>650000</v>
      </c>
      <c r="T241"/>
      <c r="U241">
        <f>IFERROR((S241-T241)/T241,"")</f>
      </c>
      <c r="V241">
        <v>3</v>
      </c>
      <c r="W241" t="inlineStr">
        <is>
          <t xml:space="preserve">163.00</t>
        </is>
      </c>
      <c r="X241"/>
      <c r="Y241"/>
      <c r="Z241">
        <f>IFERROR(S241/W241,"")</f>
      </c>
      <c r="AA241">
        <f>IFERROR(INDEX(04_Area_Stats!$C$5:$C$7,MATCH(N241,04_Area_Stats!$A$5:$A$7,0)),"")</f>
      </c>
      <c r="AB241">
        <f>IFERROR((Z241-AA241)/AA241,"")</f>
      </c>
      <c r="AC241">
        <v>3</v>
      </c>
      <c r="AD241">
        <v>2</v>
      </c>
      <c r="AE241"/>
      <c r="AF241"/>
      <c r="AG241"/>
      <c r="AH241"/>
      <c r="AI241"/>
      <c r="AJ241"/>
      <c r="AK241"/>
      <c r="AL241"/>
      <c r="AM241"/>
      <c r="AN241"/>
      <c r="AO241"/>
      <c r="AP241"/>
      <c r="AQ241"/>
      <c r="AR241"/>
      <c r="AS241"/>
      <c r="AT241">
        <f>IFERROR(INDEX(04_Area_Stats!$E$5:$E$7,MATCH(N241,04_Area_Stats!$A$5:$A$7,0)),"")</f>
      </c>
      <c r="AU241">
        <f>IFERROR(ROUND(W241*AT241,0),"")</f>
      </c>
      <c r="AV241">
        <f>IFERROR(AU241*12/S241,"")</f>
      </c>
      <c r="AW241">
        <f>IFERROR(ROUND(100*(03_Assumptions!$B$18*MIN(AV241/03_Assumptions!$B$13,1)+03_Assumptions!$B$19*MIN(MAX(-AB241/0.25,0),1)+03_Assumptions!$B$20*IFERROR(INDEX(03_Assumptions!$B$28:$B$33,MATCH(AG241,03_Assumptions!$A$28:$A$33,0)),0.5)+03_Assumptions!$B$21*MIN(V241/180,1)+03_Assumptions!$B$22*(COUNTIF(AI241:AQ241,"Y")/9)),0),"")</f>
      </c>
      <c r="AX241"/>
      <c r="AY241"/>
      <c r="AZ241"/>
      <c r="BA241" t="inlineStr">
        <is>
          <t xml:space="preserve">https://images.habimg.com/imgh/59691-3/atico-con-espectacular-terraza-en-san-pedro-alcantara-marbella_b43da070-39a3-4506-a0a0-980a2d13ce54.jpg</t>
        </is>
      </c>
      <c r="BB241"/>
      <c r="BC241">
        <v>1</v>
      </c>
      <c r="BD241"/>
      <c r="BE241">
        <v>0</v>
      </c>
      <c r="BF241"/>
      <c r="BG241"/>
      <c r="BH241"/>
      <c r="BI241"/>
      <c r="BJ241"/>
      <c r="BK241"/>
      <c r="BL241" t="inlineStr">
        <is>
          <t xml:space="preserve">Denna vindsvåning i San Pedro de Alcántara, Marbella annonseras som att ha en spektakulär terrass, men annonsen innehåller ingen detaljerad beskrivning. Nästan ingen information är tillgänglig för att bedöma denna fastighet.</t>
        </is>
      </c>
      <c r="BM241"/>
      <c r="BN241"/>
    </row>
    <row r="242">
      <c r="A242" t="inlineStr">
        <is>
          <t xml:space="preserve">HTC-24716000006117</t>
        </is>
      </c>
      <c r="B242" t="inlineStr">
        <is>
          <t xml:space="preserve">Habitaclia</t>
        </is>
      </c>
      <c r="C242" t="inlineStr">
        <is>
          <t xml:space="preserve">24716000006117</t>
        </is>
      </c>
      <c r="D242" t="inlineStr">
        <is>
          <t xml:space="preserve">https://www.habitaclia.com/comprar-apartamento-ubicacion_ubicacion_ubicacion_piso_amueblado_totalmente_ref_playa_de_la_fontanilla-marbella-i24716000006117.htm</t>
        </is>
      </c>
      <c r="E242" t="inlineStr">
        <is>
          <t xml:space="preserve">2026-08-29</t>
        </is>
      </c>
      <c r="F242" t="inlineStr">
        <is>
          <t xml:space="preserve">2026-08-31</t>
        </is>
      </c>
      <c r="G242" t="inlineStr">
        <is>
          <t xml:space="preserve">New</t>
        </is>
      </c>
      <c r="H242" t="inlineStr">
        <is>
          <t xml:space="preserve">Apartamento 11 calle pablo casals #planta 2 edificio marbella. Ubicación! ubicación! ubicación! piso amueblado, totalmente ref</t>
        </is>
      </c>
      <c r="I242" t="inlineStr">
        <is>
          <t xml:space="preserve">Sale</t>
        </is>
      </c>
      <c r="J242" t="inlineStr">
        <is>
          <t xml:space="preserve">Apartment</t>
        </is>
      </c>
      <c r="K242" t="inlineStr">
        <is>
          <t xml:space="preserve">ES</t>
        </is>
      </c>
      <c r="L242"/>
      <c r="M242" t="inlineStr">
        <is>
          <t xml:space="preserve">Marbella</t>
        </is>
      </c>
      <c r="N242" t="inlineStr">
        <is>
          <t xml:space="preserve">Marbella</t>
        </is>
      </c>
      <c r="O242" t="inlineStr">
        <is>
          <t xml:space="preserve">Playa de la Fontanilla</t>
        </is>
      </c>
      <c r="P242"/>
      <c r="Q242"/>
      <c r="R242"/>
      <c r="S242">
        <v>565000</v>
      </c>
      <c r="T242"/>
      <c r="U242">
        <f>IFERROR((S242-T242)/T242,"")</f>
      </c>
      <c r="V242">
        <v>3</v>
      </c>
      <c r="W242" t="inlineStr">
        <is>
          <t xml:space="preserve">85.00</t>
        </is>
      </c>
      <c r="X242"/>
      <c r="Y242"/>
      <c r="Z242">
        <f>IFERROR(S242/W242,"")</f>
      </c>
      <c r="AA242">
        <f>IFERROR(INDEX(04_Area_Stats!$C$5:$C$7,MATCH(N242,04_Area_Stats!$A$5:$A$7,0)),"")</f>
      </c>
      <c r="AB242">
        <f>IFERROR((Z242-AA242)/AA242,"")</f>
      </c>
      <c r="AC242">
        <v>3</v>
      </c>
      <c r="AD242">
        <v>2</v>
      </c>
      <c r="AE242" t="inlineStr">
        <is>
          <t xml:space="preserve">2</t>
        </is>
      </c>
      <c r="AF242"/>
      <c r="AG242"/>
      <c r="AH242"/>
      <c r="AI242"/>
      <c r="AJ242"/>
      <c r="AK242"/>
      <c r="AL242"/>
      <c r="AM242"/>
      <c r="AN242"/>
      <c r="AO242"/>
      <c r="AP242"/>
      <c r="AQ242" t="inlineStr">
        <is>
          <t xml:space="preserve">Y</t>
        </is>
      </c>
      <c r="AR242"/>
      <c r="AS242"/>
      <c r="AT242">
        <f>IFERROR(INDEX(04_Area_Stats!$E$5:$E$7,MATCH(N242,04_Area_Stats!$A$5:$A$7,0)),"")</f>
      </c>
      <c r="AU242">
        <f>IFERROR(ROUND(W242*AT242,0),"")</f>
      </c>
      <c r="AV242">
        <f>IFERROR(AU242*12/S242,"")</f>
      </c>
      <c r="AW242">
        <f>IFERROR(ROUND(100*(03_Assumptions!$B$18*MIN(AV242/03_Assumptions!$B$13,1)+03_Assumptions!$B$19*MIN(MAX(-AB242/0.25,0),1)+03_Assumptions!$B$20*IFERROR(INDEX(03_Assumptions!$B$28:$B$33,MATCH(AG242,03_Assumptions!$A$28:$A$33,0)),0.5)+03_Assumptions!$B$21*MIN(V242/180,1)+03_Assumptions!$B$22*(COUNTIF(AI242:AQ242,"Y")/9)),0),"")</f>
      </c>
      <c r="AX242"/>
      <c r="AY242"/>
      <c r="AZ242"/>
      <c r="BA242" t="inlineStr">
        <is>
          <t xml:space="preserve">https://images.habimg.com/imgh/24716-6117/ubicacion-ubicacion-ubicacion-piso-amueblado-totalmente-ref-marbella_1201014b-f6d5-4c38-af71-55977f7a08d9.jpg</t>
        </is>
      </c>
      <c r="BB242"/>
      <c r="BC242">
        <v>1</v>
      </c>
      <c r="BD242"/>
      <c r="BE242">
        <v>0</v>
      </c>
      <c r="BF242"/>
      <c r="BG242"/>
      <c r="BH242"/>
      <c r="BI242"/>
      <c r="BJ242" t="inlineStr">
        <is>
          <t xml:space="preserve">COSMETIC</t>
        </is>
      </c>
      <c r="BK242"/>
      <c r="BL242" t="inlineStr">
        <is>
          <t xml:space="preserve">En möblerad lägenhet på 2:a våningen i Marbellas område Playa de la Fontanilla, även om annonsen ger få uppgifter om fastigheten själv.</t>
        </is>
      </c>
      <c r="BM242" t="inlineStr">
        <is>
          <t xml:space="preserve">furnished</t>
        </is>
      </c>
      <c r="BN242"/>
    </row>
    <row r="243">
      <c r="A243" t="inlineStr">
        <is>
          <t xml:space="preserve">HTC-55600000000118</t>
        </is>
      </c>
      <c r="B243" t="inlineStr">
        <is>
          <t xml:space="preserve">Habitaclia</t>
        </is>
      </c>
      <c r="C243" t="inlineStr">
        <is>
          <t xml:space="preserve">55600000000118</t>
        </is>
      </c>
      <c r="D243" t="inlineStr">
        <is>
          <t xml:space="preserve">https://www.habitaclia.com/comprar-apartamento-en_primera_linea_de_golf_con_vistas_al_lago_de_guada_cortesur_guadalmina_alta_7_guadalmina_alta-marbella-i55600000000118.htm</t>
        </is>
      </c>
      <c r="E243" t="inlineStr">
        <is>
          <t xml:space="preserve">2026-08-29</t>
        </is>
      </c>
      <c r="F243" t="inlineStr">
        <is>
          <t xml:space="preserve">2026-08-31</t>
        </is>
      </c>
      <c r="G243" t="inlineStr">
        <is>
          <t xml:space="preserve">New</t>
        </is>
      </c>
      <c r="H243" t="inlineStr">
        <is>
          <t xml:space="preserve">Apartamento en Cortes(ur guadalmina alta 7. Apartamento en primera línea de golf con vistas al lago de guada</t>
        </is>
      </c>
      <c r="I243" t="inlineStr">
        <is>
          <t xml:space="preserve">Sale</t>
        </is>
      </c>
      <c r="J243" t="inlineStr">
        <is>
          <t xml:space="preserve">Apartment</t>
        </is>
      </c>
      <c r="K243" t="inlineStr">
        <is>
          <t xml:space="preserve">ES</t>
        </is>
      </c>
      <c r="L243"/>
      <c r="M243" t="inlineStr">
        <is>
          <t xml:space="preserve">Marbella</t>
        </is>
      </c>
      <c r="N243" t="inlineStr">
        <is>
          <t xml:space="preserve">Marbella</t>
        </is>
      </c>
      <c r="O243" t="inlineStr">
        <is>
          <t xml:space="preserve">Guadalmina Alta</t>
        </is>
      </c>
      <c r="P243"/>
      <c r="Q243"/>
      <c r="R243"/>
      <c r="S243">
        <v>880000</v>
      </c>
      <c r="T243"/>
      <c r="U243">
        <f>IFERROR((S243-T243)/T243,"")</f>
      </c>
      <c r="V243">
        <v>3</v>
      </c>
      <c r="W243" t="inlineStr">
        <is>
          <t xml:space="preserve">198.00</t>
        </is>
      </c>
      <c r="X243"/>
      <c r="Y243"/>
      <c r="Z243">
        <f>IFERROR(S243/W243,"")</f>
      </c>
      <c r="AA243">
        <f>IFERROR(INDEX(04_Area_Stats!$C$5:$C$7,MATCH(N243,04_Area_Stats!$A$5:$A$7,0)),"")</f>
      </c>
      <c r="AB243">
        <f>IFERROR((Z243-AA243)/AA243,"")</f>
      </c>
      <c r="AC243">
        <v>4</v>
      </c>
      <c r="AD243">
        <v>3</v>
      </c>
      <c r="AE243"/>
      <c r="AF243"/>
      <c r="AG243"/>
      <c r="AH243"/>
      <c r="AI243"/>
      <c r="AJ243"/>
      <c r="AK243"/>
      <c r="AL243"/>
      <c r="AM243"/>
      <c r="AN243"/>
      <c r="AO243"/>
      <c r="AP243"/>
      <c r="AQ243"/>
      <c r="AR243"/>
      <c r="AS243"/>
      <c r="AT243">
        <f>IFERROR(INDEX(04_Area_Stats!$E$5:$E$7,MATCH(N243,04_Area_Stats!$A$5:$A$7,0)),"")</f>
      </c>
      <c r="AU243">
        <f>IFERROR(ROUND(W243*AT243,0),"")</f>
      </c>
      <c r="AV243">
        <f>IFERROR(AU243*12/S243,"")</f>
      </c>
      <c r="AW243">
        <f>IFERROR(ROUND(100*(03_Assumptions!$B$18*MIN(AV243/03_Assumptions!$B$13,1)+03_Assumptions!$B$19*MIN(MAX(-AB243/0.25,0),1)+03_Assumptions!$B$20*IFERROR(INDEX(03_Assumptions!$B$28:$B$33,MATCH(AG243,03_Assumptions!$A$28:$A$33,0)),0.5)+03_Assumptions!$B$21*MIN(V243/180,1)+03_Assumptions!$B$22*(COUNTIF(AI243:AQ243,"Y")/9)),0),"")</f>
      </c>
      <c r="AX243"/>
      <c r="AY243"/>
      <c r="AZ243"/>
      <c r="BA243" t="inlineStr">
        <is>
          <t xml:space="preserve">https://images.habimg.com/imgh/55600-118/apartamento-en-primera-linea-de-golf-con-vistas-al-lago-de-guada-marbella_70b1a9ac-51f8-4d8f-985f-4aaafcba0d45.jpg</t>
        </is>
      </c>
      <c r="BB243"/>
      <c r="BC243">
        <v>1</v>
      </c>
      <c r="BD243"/>
      <c r="BE243">
        <v>0</v>
      </c>
      <c r="BF243"/>
      <c r="BG243"/>
      <c r="BH243"/>
      <c r="BI243"/>
      <c r="BJ243"/>
      <c r="BK243"/>
      <c r="BL243" t="inlineStr">
        <is>
          <t xml:space="preserve">Mycket lite information är tillgänglig bortom platsen—beskrivningen består endast av en platsbeskrivning (Marbella - Guadalmina Alta) utan fastighetsdetaljer.</t>
        </is>
      </c>
      <c r="BM243"/>
      <c r="BN243"/>
    </row>
    <row r="244">
      <c r="A244" t="inlineStr">
        <is>
          <t xml:space="preserve">HTC-23972000001901</t>
        </is>
      </c>
      <c r="B244" t="inlineStr">
        <is>
          <t xml:space="preserve">Habitaclia</t>
        </is>
      </c>
      <c r="C244" t="inlineStr">
        <is>
          <t xml:space="preserve">23972000001901</t>
        </is>
      </c>
      <c r="D244" t="inlineStr">
        <is>
          <t xml:space="preserve">https://www.habitaclia.com/comprar-planta_baja-bajo_en_milla_de_oro_nagueles_la_carolina_guadalpin-marbella-i23972000001901.htm</t>
        </is>
      </c>
      <c r="E244" t="inlineStr">
        <is>
          <t xml:space="preserve">2026-08-29</t>
        </is>
      </c>
      <c r="F244" t="inlineStr">
        <is>
          <t xml:space="preserve">2026-08-31</t>
        </is>
      </c>
      <c r="G244" t="inlineStr">
        <is>
          <t xml:space="preserve">New</t>
        </is>
      </c>
      <c r="H244" t="inlineStr">
        <is>
          <t xml:space="preserve">Planta baja Lugar nagueles. Bajo en milla de oro - nagüeles</t>
        </is>
      </c>
      <c r="I244" t="inlineStr">
        <is>
          <t xml:space="preserve">Sale</t>
        </is>
      </c>
      <c r="J244" t="inlineStr">
        <is>
          <t xml:space="preserve">Apartment</t>
        </is>
      </c>
      <c r="K244" t="inlineStr">
        <is>
          <t xml:space="preserve">ES</t>
        </is>
      </c>
      <c r="L244"/>
      <c r="M244" t="inlineStr">
        <is>
          <t xml:space="preserve">Marbella</t>
        </is>
      </c>
      <c r="N244" t="inlineStr">
        <is>
          <t xml:space="preserve">Marbella</t>
        </is>
      </c>
      <c r="O244" t="inlineStr">
        <is>
          <t xml:space="preserve">La Carolina - Guadalpín</t>
        </is>
      </c>
      <c r="P244"/>
      <c r="Q244"/>
      <c r="R244"/>
      <c r="S244">
        <v>550000</v>
      </c>
      <c r="T244"/>
      <c r="U244">
        <f>IFERROR((S244-T244)/T244,"")</f>
      </c>
      <c r="V244">
        <v>3</v>
      </c>
      <c r="W244" t="inlineStr">
        <is>
          <t xml:space="preserve">85.00</t>
        </is>
      </c>
      <c r="X244"/>
      <c r="Y244"/>
      <c r="Z244">
        <f>IFERROR(S244/W244,"")</f>
      </c>
      <c r="AA244">
        <f>IFERROR(INDEX(04_Area_Stats!$C$5:$C$7,MATCH(N244,04_Area_Stats!$A$5:$A$7,0)),"")</f>
      </c>
      <c r="AB244">
        <f>IFERROR((Z244-AA244)/AA244,"")</f>
      </c>
      <c r="AC244">
        <v>2</v>
      </c>
      <c r="AD244">
        <v>2</v>
      </c>
      <c r="AE244" t="inlineStr">
        <is>
          <t xml:space="preserve">0</t>
        </is>
      </c>
      <c r="AF244"/>
      <c r="AG244"/>
      <c r="AH244"/>
      <c r="AI244"/>
      <c r="AJ244"/>
      <c r="AK244"/>
      <c r="AL244"/>
      <c r="AM244"/>
      <c r="AN244"/>
      <c r="AO244"/>
      <c r="AP244"/>
      <c r="AQ244"/>
      <c r="AR244"/>
      <c r="AS244"/>
      <c r="AT244">
        <f>IFERROR(INDEX(04_Area_Stats!$E$5:$E$7,MATCH(N244,04_Area_Stats!$A$5:$A$7,0)),"")</f>
      </c>
      <c r="AU244">
        <f>IFERROR(ROUND(W244*AT244,0),"")</f>
      </c>
      <c r="AV244">
        <f>IFERROR(AU244*12/S244,"")</f>
      </c>
      <c r="AW244">
        <f>IFERROR(ROUND(100*(03_Assumptions!$B$18*MIN(AV244/03_Assumptions!$B$13,1)+03_Assumptions!$B$19*MIN(MAX(-AB244/0.25,0),1)+03_Assumptions!$B$20*IFERROR(INDEX(03_Assumptions!$B$28:$B$33,MATCH(AG244,03_Assumptions!$A$28:$A$33,0)),0.5)+03_Assumptions!$B$21*MIN(V244/180,1)+03_Assumptions!$B$22*(COUNTIF(AI244:AQ244,"Y")/9)),0),"")</f>
      </c>
      <c r="AX244"/>
      <c r="AY244"/>
      <c r="AZ244"/>
      <c r="BA244" t="inlineStr">
        <is>
          <t xml:space="preserve">https://images.habimg.com/imgh/23972-1901/bajo-en-milla-de-oro-nagueles-marbella_b01a1e46-30bf-4af6-b726-f392ce2b53a3.jpg</t>
        </is>
      </c>
      <c r="BB244"/>
      <c r="BC244">
        <v>1</v>
      </c>
      <c r="BD244"/>
      <c r="BE244">
        <v>0</v>
      </c>
      <c r="BF244"/>
      <c r="BG244"/>
      <c r="BH244"/>
      <c r="BI244"/>
      <c r="BJ244"/>
      <c r="BK244"/>
      <c r="BL244" t="inlineStr">
        <is>
          <t xml:space="preserve">Bottenvåningslägenhet i Nagüeles, på Marbellas Golden Mile. Annonsen innehåller mycket liten information för att bedöma fastigheten vidare.</t>
        </is>
      </c>
      <c r="BM244"/>
      <c r="BN244"/>
    </row>
    <row r="245">
      <c r="A245" t="inlineStr">
        <is>
          <t xml:space="preserve">HTC-24411000001601</t>
        </is>
      </c>
      <c r="B245" t="inlineStr">
        <is>
          <t xml:space="preserve">Habitaclia</t>
        </is>
      </c>
      <c r="C245" t="inlineStr">
        <is>
          <t xml:space="preserve">24411000001601</t>
        </is>
      </c>
      <c r="D245" t="inlineStr">
        <is>
          <t xml:space="preserve">https://www.habitaclia.com/comprar-piso-san_pedro_alcantara_centro_amplio_de_3_dormitorios_con_t_san_pedro_de_alcantara_pueblo-marbella-i24411000001601.htm</t>
        </is>
      </c>
      <c r="E245" t="inlineStr">
        <is>
          <t xml:space="preserve">2026-08-29</t>
        </is>
      </c>
      <c r="F245" t="inlineStr">
        <is>
          <t xml:space="preserve">2026-08-31</t>
        </is>
      </c>
      <c r="G245" t="inlineStr">
        <is>
          <t xml:space="preserve">New</t>
        </is>
      </c>
      <c r="H245" t="inlineStr">
        <is>
          <t xml:space="preserve">Piso Avenida constitucion (sp). San pedro alcántara, centro, amplio piso de 3 dormitorios con t</t>
        </is>
      </c>
      <c r="I245" t="inlineStr">
        <is>
          <t xml:space="preserve">Sale</t>
        </is>
      </c>
      <c r="J245" t="inlineStr">
        <is>
          <t xml:space="preserve">Apartment</t>
        </is>
      </c>
      <c r="K245" t="inlineStr">
        <is>
          <t xml:space="preserve">ES</t>
        </is>
      </c>
      <c r="L245"/>
      <c r="M245" t="inlineStr">
        <is>
          <t xml:space="preserve">Marbella</t>
        </is>
      </c>
      <c r="N245" t="inlineStr">
        <is>
          <t xml:space="preserve">Marbella</t>
        </is>
      </c>
      <c r="O245" t="inlineStr">
        <is>
          <t xml:space="preserve">San Pedro de Alcántara Pueblo</t>
        </is>
      </c>
      <c r="P245"/>
      <c r="Q245"/>
      <c r="R245"/>
      <c r="S245">
        <v>383000</v>
      </c>
      <c r="T245"/>
      <c r="U245">
        <f>IFERROR((S245-T245)/T245,"")</f>
      </c>
      <c r="V245">
        <v>3</v>
      </c>
      <c r="W245" t="inlineStr">
        <is>
          <t xml:space="preserve">111.00</t>
        </is>
      </c>
      <c r="X245"/>
      <c r="Y245"/>
      <c r="Z245">
        <f>IFERROR(S245/W245,"")</f>
      </c>
      <c r="AA245">
        <f>IFERROR(INDEX(04_Area_Stats!$C$5:$C$7,MATCH(N245,04_Area_Stats!$A$5:$A$7,0)),"")</f>
      </c>
      <c r="AB245">
        <f>IFERROR((Z245-AA245)/AA245,"")</f>
      </c>
      <c r="AC245">
        <v>3</v>
      </c>
      <c r="AD245">
        <v>2</v>
      </c>
      <c r="AE245"/>
      <c r="AF245"/>
      <c r="AG245"/>
      <c r="AH245"/>
      <c r="AI245"/>
      <c r="AJ245"/>
      <c r="AK245"/>
      <c r="AL245"/>
      <c r="AM245"/>
      <c r="AN245"/>
      <c r="AO245"/>
      <c r="AP245"/>
      <c r="AQ245"/>
      <c r="AR245"/>
      <c r="AS245"/>
      <c r="AT245">
        <f>IFERROR(INDEX(04_Area_Stats!$E$5:$E$7,MATCH(N245,04_Area_Stats!$A$5:$A$7,0)),"")</f>
      </c>
      <c r="AU245">
        <f>IFERROR(ROUND(W245*AT245,0),"")</f>
      </c>
      <c r="AV245">
        <f>IFERROR(AU245*12/S245,"")</f>
      </c>
      <c r="AW245">
        <f>IFERROR(ROUND(100*(03_Assumptions!$B$18*MIN(AV245/03_Assumptions!$B$13,1)+03_Assumptions!$B$19*MIN(MAX(-AB245/0.25,0),1)+03_Assumptions!$B$20*IFERROR(INDEX(03_Assumptions!$B$28:$B$33,MATCH(AG245,03_Assumptions!$A$28:$A$33,0)),0.5)+03_Assumptions!$B$21*MIN(V245/180,1)+03_Assumptions!$B$22*(COUNTIF(AI245:AQ245,"Y")/9)),0),"")</f>
      </c>
      <c r="AX245"/>
      <c r="AY245"/>
      <c r="AZ245"/>
      <c r="BA245" t="inlineStr">
        <is>
          <t xml:space="preserve">https://images.habimg.com/imgh/24411-1601/san-pedro-alcantara-centro-amplio-piso-de-3-dormitorios-con-t-marbella_1e5087ce-49b3-4685-ac58-66ab39d82d1e.jpg</t>
        </is>
      </c>
      <c r="BB245"/>
      <c r="BC245">
        <v>1</v>
      </c>
      <c r="BD245"/>
      <c r="BE245">
        <v>0</v>
      </c>
      <c r="BF245"/>
      <c r="BG245"/>
      <c r="BH245"/>
      <c r="BI245"/>
      <c r="BJ245"/>
      <c r="BK245"/>
      <c r="BL245" t="inlineStr">
        <is>
          <t xml:space="preserve">Mycket lite information är tillgänglig om denna fastighet; endast en platsbeskrivning (Marbella – San Pedro de Alcántara Pueblo) tillhandahålls i beskrivningen.</t>
        </is>
      </c>
      <c r="BM245"/>
      <c r="BN245"/>
    </row>
    <row r="246">
      <c r="A246" t="inlineStr">
        <is>
          <t xml:space="preserve">HTC-58474000002068</t>
        </is>
      </c>
      <c r="B246" t="inlineStr">
        <is>
          <t xml:space="preserve">Habitaclia</t>
        </is>
      </c>
      <c r="C246" t="inlineStr">
        <is>
          <t xml:space="preserve">58474000002068</t>
        </is>
      </c>
      <c r="D246" t="inlineStr">
        <is>
          <t xml:space="preserve">https://www.habitaclia.com/comprar-apartamento-lujosa_vida_costera_en_la_mejor_ubicacion_de_la_costa_del_sol_san_pedro_de_alcantara_pueblo-marbella-i58474000002068.htm</t>
        </is>
      </c>
      <c r="E246" t="inlineStr">
        <is>
          <t xml:space="preserve">2026-08-29</t>
        </is>
      </c>
      <c r="F246" t="inlineStr">
        <is>
          <t xml:space="preserve">2026-08-31</t>
        </is>
      </c>
      <c r="G246" t="inlineStr">
        <is>
          <t xml:space="preserve">New</t>
        </is>
      </c>
      <c r="H246" t="inlineStr">
        <is>
          <t xml:space="preserve">Apartamento Calle calle mistral. Lujosa vida costera en la mejor ubicación de la costa del sol</t>
        </is>
      </c>
      <c r="I246" t="inlineStr">
        <is>
          <t xml:space="preserve">Sale</t>
        </is>
      </c>
      <c r="J246" t="inlineStr">
        <is>
          <t xml:space="preserve">Apartment</t>
        </is>
      </c>
      <c r="K246" t="inlineStr">
        <is>
          <t xml:space="preserve">ES</t>
        </is>
      </c>
      <c r="L246"/>
      <c r="M246" t="inlineStr">
        <is>
          <t xml:space="preserve">Marbella</t>
        </is>
      </c>
      <c r="N246" t="inlineStr">
        <is>
          <t xml:space="preserve">Marbella</t>
        </is>
      </c>
      <c r="O246" t="inlineStr">
        <is>
          <t xml:space="preserve">San Pedro de Alcántara Pueblo</t>
        </is>
      </c>
      <c r="P246"/>
      <c r="Q246"/>
      <c r="R246"/>
      <c r="S246">
        <v>440000</v>
      </c>
      <c r="T246"/>
      <c r="U246">
        <f>IFERROR((S246-T246)/T246,"")</f>
      </c>
      <c r="V246">
        <v>3</v>
      </c>
      <c r="W246" t="inlineStr">
        <is>
          <t xml:space="preserve">112.00</t>
        </is>
      </c>
      <c r="X246"/>
      <c r="Y246"/>
      <c r="Z246">
        <f>IFERROR(S246/W246,"")</f>
      </c>
      <c r="AA246">
        <f>IFERROR(INDEX(04_Area_Stats!$C$5:$C$7,MATCH(N246,04_Area_Stats!$A$5:$A$7,0)),"")</f>
      </c>
      <c r="AB246">
        <f>IFERROR((Z246-AA246)/AA246,"")</f>
      </c>
      <c r="AC246">
        <v>3</v>
      </c>
      <c r="AD246">
        <v>2</v>
      </c>
      <c r="AE246"/>
      <c r="AF246"/>
      <c r="AG246"/>
      <c r="AH246"/>
      <c r="AI246"/>
      <c r="AJ246"/>
      <c r="AK246"/>
      <c r="AL246"/>
      <c r="AM246"/>
      <c r="AN246"/>
      <c r="AO246"/>
      <c r="AP246"/>
      <c r="AQ246"/>
      <c r="AR246"/>
      <c r="AS246"/>
      <c r="AT246">
        <f>IFERROR(INDEX(04_Area_Stats!$E$5:$E$7,MATCH(N246,04_Area_Stats!$A$5:$A$7,0)),"")</f>
      </c>
      <c r="AU246">
        <f>IFERROR(ROUND(W246*AT246,0),"")</f>
      </c>
      <c r="AV246">
        <f>IFERROR(AU246*12/S246,"")</f>
      </c>
      <c r="AW246">
        <f>IFERROR(ROUND(100*(03_Assumptions!$B$18*MIN(AV246/03_Assumptions!$B$13,1)+03_Assumptions!$B$19*MIN(MAX(-AB246/0.25,0),1)+03_Assumptions!$B$20*IFERROR(INDEX(03_Assumptions!$B$28:$B$33,MATCH(AG246,03_Assumptions!$A$28:$A$33,0)),0.5)+03_Assumptions!$B$21*MIN(V246/180,1)+03_Assumptions!$B$22*(COUNTIF(AI246:AQ246,"Y")/9)),0),"")</f>
      </c>
      <c r="AX246"/>
      <c r="AY246"/>
      <c r="AZ246"/>
      <c r="BA246" t="inlineStr">
        <is>
          <t xml:space="preserve">https://images.habimg.com/imgh/58474-2068/lujosa-vida-costera-en-la-mejor-ubicacion-de-la-costa-del-sol-marbella_15b9d2d5-cbcb-4323-805f-f69d13a293a4.jpg</t>
        </is>
      </c>
      <c r="BB246"/>
      <c r="BC246">
        <v>1</v>
      </c>
      <c r="BD246"/>
      <c r="BE246">
        <v>0</v>
      </c>
      <c r="BF246"/>
      <c r="BG246"/>
      <c r="BH246"/>
      <c r="BI246"/>
      <c r="BJ246"/>
      <c r="BK246"/>
      <c r="BL246" t="inlineStr">
        <is>
          <t xml:space="preserve">En lägenhet på Calle Mistral i San Pedro de Alcántara, Marbella annonseras med en suggestiv titel som tyder på lyxig kustliv. Dock ger annonseringen endast en platshänvisning utan några väsentliga fastighetsdetaljer, vilket gör en bedömning omöjlig.</t>
        </is>
      </c>
      <c r="BM246"/>
      <c r="BN246"/>
    </row>
    <row r="247">
      <c r="A247" t="inlineStr">
        <is>
          <t xml:space="preserve">HTC-23972000001864</t>
        </is>
      </c>
      <c r="B247" t="inlineStr">
        <is>
          <t xml:space="preserve">Habitaclia</t>
        </is>
      </c>
      <c r="C247" t="inlineStr">
        <is>
          <t xml:space="preserve">23972000001864</t>
        </is>
      </c>
      <c r="D247" t="inlineStr">
        <is>
          <t xml:space="preserve">https://www.habitaclia.com/comprar-piso-apartamento_en_centro_ricardo_soriano-marbella-i23972000001864.htm</t>
        </is>
      </c>
      <c r="E247" t="inlineStr">
        <is>
          <t xml:space="preserve">2026-08-29</t>
        </is>
      </c>
      <c r="F247" t="inlineStr">
        <is>
          <t xml:space="preserve">2026-08-31</t>
        </is>
      </c>
      <c r="G247" t="inlineStr">
        <is>
          <t xml:space="preserve">New</t>
        </is>
      </c>
      <c r="H247" t="inlineStr">
        <is>
          <t xml:space="preserve">Piso Avenida ricardo soriano. Apartamento en marbella centro</t>
        </is>
      </c>
      <c r="I247" t="inlineStr">
        <is>
          <t xml:space="preserve">Sale</t>
        </is>
      </c>
      <c r="J247" t="inlineStr">
        <is>
          <t xml:space="preserve">Apartment</t>
        </is>
      </c>
      <c r="K247" t="inlineStr">
        <is>
          <t xml:space="preserve">ES</t>
        </is>
      </c>
      <c r="L247"/>
      <c r="M247" t="inlineStr">
        <is>
          <t xml:space="preserve">Marbella</t>
        </is>
      </c>
      <c r="N247" t="inlineStr">
        <is>
          <t xml:space="preserve">Marbella</t>
        </is>
      </c>
      <c r="O247" t="inlineStr">
        <is>
          <t xml:space="preserve">Ricardo Soriano</t>
        </is>
      </c>
      <c r="P247"/>
      <c r="Q247"/>
      <c r="R247"/>
      <c r="S247">
        <v>495000</v>
      </c>
      <c r="T247"/>
      <c r="U247">
        <f>IFERROR((S247-T247)/T247,"")</f>
      </c>
      <c r="V247">
        <v>3</v>
      </c>
      <c r="W247" t="inlineStr">
        <is>
          <t xml:space="preserve">105.00</t>
        </is>
      </c>
      <c r="X247"/>
      <c r="Y247"/>
      <c r="Z247">
        <f>IFERROR(S247/W247,"")</f>
      </c>
      <c r="AA247">
        <f>IFERROR(INDEX(04_Area_Stats!$C$5:$C$7,MATCH(N247,04_Area_Stats!$A$5:$A$7,0)),"")</f>
      </c>
      <c r="AB247">
        <f>IFERROR((Z247-AA247)/AA247,"")</f>
      </c>
      <c r="AC247">
        <v>2</v>
      </c>
      <c r="AD247">
        <v>2</v>
      </c>
      <c r="AE247" t="inlineStr">
        <is>
          <t xml:space="preserve">entresuelo</t>
        </is>
      </c>
      <c r="AF247"/>
      <c r="AG247"/>
      <c r="AH247"/>
      <c r="AI247"/>
      <c r="AJ247"/>
      <c r="AK247"/>
      <c r="AL247"/>
      <c r="AM247"/>
      <c r="AN247"/>
      <c r="AO247"/>
      <c r="AP247"/>
      <c r="AQ247"/>
      <c r="AR247"/>
      <c r="AS247"/>
      <c r="AT247">
        <f>IFERROR(INDEX(04_Area_Stats!$E$5:$E$7,MATCH(N247,04_Area_Stats!$A$5:$A$7,0)),"")</f>
      </c>
      <c r="AU247">
        <f>IFERROR(ROUND(W247*AT247,0),"")</f>
      </c>
      <c r="AV247">
        <f>IFERROR(AU247*12/S247,"")</f>
      </c>
      <c r="AW247">
        <f>IFERROR(ROUND(100*(03_Assumptions!$B$18*MIN(AV247/03_Assumptions!$B$13,1)+03_Assumptions!$B$19*MIN(MAX(-AB247/0.25,0),1)+03_Assumptions!$B$20*IFERROR(INDEX(03_Assumptions!$B$28:$B$33,MATCH(AG247,03_Assumptions!$A$28:$A$33,0)),0.5)+03_Assumptions!$B$21*MIN(V247/180,1)+03_Assumptions!$B$22*(COUNTIF(AI247:AQ247,"Y")/9)),0),"")</f>
      </c>
      <c r="AX247"/>
      <c r="AY247"/>
      <c r="AZ247"/>
      <c r="BA247" t="inlineStr">
        <is>
          <t xml:space="preserve">https://images.habimg.com/imgh/23972-1864/apartamento-en-marbella-centro-marbella_630ecef2-3ad6-4984-af01-283af98d5147.jpg</t>
        </is>
      </c>
      <c r="BB247"/>
      <c r="BC247">
        <v>1</v>
      </c>
      <c r="BD247"/>
      <c r="BE247">
        <v>0</v>
      </c>
      <c r="BF247"/>
      <c r="BG247"/>
      <c r="BH247"/>
      <c r="BI247"/>
      <c r="BJ247"/>
      <c r="BK247"/>
      <c r="BL247" t="inlineStr">
        <is>
          <t xml:space="preserve">En lägenhet i centrala Marbella på Avenida Ricardo Soriano, men det finns inte tillräckligt med information för att bedöma dess egenskaper eller skick.</t>
        </is>
      </c>
      <c r="BM247"/>
      <c r="BN247"/>
    </row>
    <row r="248">
      <c r="A248" t="inlineStr">
        <is>
          <t xml:space="preserve">HTC-37072000000070</t>
        </is>
      </c>
      <c r="B248" t="inlineStr">
        <is>
          <t xml:space="preserve">Habitaclia</t>
        </is>
      </c>
      <c r="C248" t="inlineStr">
        <is>
          <t xml:space="preserve">37072000000070</t>
        </is>
      </c>
      <c r="D248" t="inlineStr">
        <is>
          <t xml:space="preserve">https://www.habitaclia.com/comprar-piso-vivienda_2_dormitorios_lunamar_costabella-marbella-i37072000000070.htm</t>
        </is>
      </c>
      <c r="E248" t="inlineStr">
        <is>
          <t xml:space="preserve">2026-08-29</t>
        </is>
      </c>
      <c r="F248" t="inlineStr">
        <is>
          <t xml:space="preserve">2026-08-31</t>
        </is>
      </c>
      <c r="G248" t="inlineStr">
        <is>
          <t xml:space="preserve">New</t>
        </is>
      </c>
      <c r="H248" t="inlineStr">
        <is>
          <t xml:space="preserve">Piso en Costabella. Vivienda 2 dormitorios, lunamar.</t>
        </is>
      </c>
      <c r="I248" t="inlineStr">
        <is>
          <t xml:space="preserve">Sale</t>
        </is>
      </c>
      <c r="J248" t="inlineStr">
        <is>
          <t xml:space="preserve">Apartment</t>
        </is>
      </c>
      <c r="K248" t="inlineStr">
        <is>
          <t xml:space="preserve">ES</t>
        </is>
      </c>
      <c r="L248"/>
      <c r="M248" t="inlineStr">
        <is>
          <t xml:space="preserve">Marbella</t>
        </is>
      </c>
      <c r="N248" t="inlineStr">
        <is>
          <t xml:space="preserve">Marbella</t>
        </is>
      </c>
      <c r="O248" t="inlineStr">
        <is>
          <t xml:space="preserve">Costabella</t>
        </is>
      </c>
      <c r="P248"/>
      <c r="Q248"/>
      <c r="R248"/>
      <c r="S248">
        <v>430000</v>
      </c>
      <c r="T248"/>
      <c r="U248">
        <f>IFERROR((S248-T248)/T248,"")</f>
      </c>
      <c r="V248">
        <v>3</v>
      </c>
      <c r="W248" t="inlineStr">
        <is>
          <t xml:space="preserve">109.00</t>
        </is>
      </c>
      <c r="X248"/>
      <c r="Y248"/>
      <c r="Z248">
        <f>IFERROR(S248/W248,"")</f>
      </c>
      <c r="AA248">
        <f>IFERROR(INDEX(04_Area_Stats!$C$5:$C$7,MATCH(N248,04_Area_Stats!$A$5:$A$7,0)),"")</f>
      </c>
      <c r="AB248">
        <f>IFERROR((Z248-AA248)/AA248,"")</f>
      </c>
      <c r="AC248">
        <v>2</v>
      </c>
      <c r="AD248">
        <v>2</v>
      </c>
      <c r="AE248"/>
      <c r="AF248"/>
      <c r="AG248"/>
      <c r="AH248"/>
      <c r="AI248"/>
      <c r="AJ248"/>
      <c r="AK248"/>
      <c r="AL248"/>
      <c r="AM248"/>
      <c r="AN248"/>
      <c r="AO248"/>
      <c r="AP248"/>
      <c r="AQ248"/>
      <c r="AR248"/>
      <c r="AS248"/>
      <c r="AT248">
        <f>IFERROR(INDEX(04_Area_Stats!$E$5:$E$7,MATCH(N248,04_Area_Stats!$A$5:$A$7,0)),"")</f>
      </c>
      <c r="AU248">
        <f>IFERROR(ROUND(W248*AT248,0),"")</f>
      </c>
      <c r="AV248">
        <f>IFERROR(AU248*12/S248,"")</f>
      </c>
      <c r="AW248">
        <f>IFERROR(ROUND(100*(03_Assumptions!$B$18*MIN(AV248/03_Assumptions!$B$13,1)+03_Assumptions!$B$19*MIN(MAX(-AB248/0.25,0),1)+03_Assumptions!$B$20*IFERROR(INDEX(03_Assumptions!$B$28:$B$33,MATCH(AG248,03_Assumptions!$A$28:$A$33,0)),0.5)+03_Assumptions!$B$21*MIN(V248/180,1)+03_Assumptions!$B$22*(COUNTIF(AI248:AQ248,"Y")/9)),0),"")</f>
      </c>
      <c r="AX248"/>
      <c r="AY248"/>
      <c r="AZ248"/>
      <c r="BA248" t="inlineStr">
        <is>
          <t xml:space="preserve">https://images.habimg.com/imgh/37072-70/vivienda-2-dormitorios-lunamar-marbella_c6f71b13-33be-4cbe-96d9-eeda4e487eae.jpg</t>
        </is>
      </c>
      <c r="BB248"/>
      <c r="BC248">
        <v>1</v>
      </c>
      <c r="BD248"/>
      <c r="BE248">
        <v>0</v>
      </c>
      <c r="BF248"/>
      <c r="BG248"/>
      <c r="BH248"/>
      <c r="BI248"/>
      <c r="BJ248"/>
      <c r="BK248"/>
      <c r="BL248" t="inlineStr">
        <is>
          <t xml:space="preserve">Mycket begränsad information tillgänglig: portaltiteln indikerar en lägenhet med 2 sovrum i Costabella, Marbella, men beskrivningen ger endast platsnamnet.</t>
        </is>
      </c>
      <c r="BM248"/>
      <c r="BN248"/>
    </row>
    <row r="249">
      <c r="A249" t="inlineStr">
        <is>
          <t xml:space="preserve">HTC-53746000000079</t>
        </is>
      </c>
      <c r="B249" t="inlineStr">
        <is>
          <t xml:space="preserve">Habitaclia</t>
        </is>
      </c>
      <c r="C249" t="inlineStr">
        <is>
          <t xml:space="preserve">53746000000079</t>
        </is>
      </c>
      <c r="D249" t="inlineStr">
        <is>
          <t xml:space="preserve">https://www.habitaclia.com/comprar-piso-en_venta_en_san_pedro_de_alcantara_pueblo-marbella-i53746000000079.htm</t>
        </is>
      </c>
      <c r="E249" t="inlineStr">
        <is>
          <t xml:space="preserve">2026-08-29</t>
        </is>
      </c>
      <c r="F249" t="inlineStr">
        <is>
          <t xml:space="preserve">2026-08-31</t>
        </is>
      </c>
      <c r="G249" t="inlineStr">
        <is>
          <t xml:space="preserve">New</t>
        </is>
      </c>
      <c r="H249" t="inlineStr">
        <is>
          <t xml:space="preserve">Piso en San Pedro de Alcántara Pueblo. Piso en venta en marbella</t>
        </is>
      </c>
      <c r="I249" t="inlineStr">
        <is>
          <t xml:space="preserve">Sale</t>
        </is>
      </c>
      <c r="J249" t="inlineStr">
        <is>
          <t xml:space="preserve">Apartment</t>
        </is>
      </c>
      <c r="K249" t="inlineStr">
        <is>
          <t xml:space="preserve">ES</t>
        </is>
      </c>
      <c r="L249"/>
      <c r="M249" t="inlineStr">
        <is>
          <t xml:space="preserve">Marbella</t>
        </is>
      </c>
      <c r="N249" t="inlineStr">
        <is>
          <t xml:space="preserve">Marbella</t>
        </is>
      </c>
      <c r="O249" t="inlineStr">
        <is>
          <t xml:space="preserve">San Pedro de Alcántara Pueblo</t>
        </is>
      </c>
      <c r="P249"/>
      <c r="Q249"/>
      <c r="R249"/>
      <c r="S249">
        <v>388000</v>
      </c>
      <c r="T249"/>
      <c r="U249">
        <f>IFERROR((S249-T249)/T249,"")</f>
      </c>
      <c r="V249">
        <v>3</v>
      </c>
      <c r="W249" t="inlineStr">
        <is>
          <t xml:space="preserve">90.00</t>
        </is>
      </c>
      <c r="X249"/>
      <c r="Y249"/>
      <c r="Z249">
        <f>IFERROR(S249/W249,"")</f>
      </c>
      <c r="AA249">
        <f>IFERROR(INDEX(04_Area_Stats!$C$5:$C$7,MATCH(N249,04_Area_Stats!$A$5:$A$7,0)),"")</f>
      </c>
      <c r="AB249">
        <f>IFERROR((Z249-AA249)/AA249,"")</f>
      </c>
      <c r="AC249">
        <v>4</v>
      </c>
      <c r="AD249">
        <v>2</v>
      </c>
      <c r="AE249"/>
      <c r="AF249"/>
      <c r="AG249"/>
      <c r="AH249"/>
      <c r="AI249"/>
      <c r="AJ249"/>
      <c r="AK249"/>
      <c r="AL249"/>
      <c r="AM249"/>
      <c r="AN249"/>
      <c r="AO249"/>
      <c r="AP249"/>
      <c r="AQ249"/>
      <c r="AR249"/>
      <c r="AS249"/>
      <c r="AT249">
        <f>IFERROR(INDEX(04_Area_Stats!$E$5:$E$7,MATCH(N249,04_Area_Stats!$A$5:$A$7,0)),"")</f>
      </c>
      <c r="AU249">
        <f>IFERROR(ROUND(W249*AT249,0),"")</f>
      </c>
      <c r="AV249">
        <f>IFERROR(AU249*12/S249,"")</f>
      </c>
      <c r="AW249">
        <f>IFERROR(ROUND(100*(03_Assumptions!$B$18*MIN(AV249/03_Assumptions!$B$13,1)+03_Assumptions!$B$19*MIN(MAX(-AB249/0.25,0),1)+03_Assumptions!$B$20*IFERROR(INDEX(03_Assumptions!$B$28:$B$33,MATCH(AG249,03_Assumptions!$A$28:$A$33,0)),0.5)+03_Assumptions!$B$21*MIN(V249/180,1)+03_Assumptions!$B$22*(COUNTIF(AI249:AQ249,"Y")/9)),0),"")</f>
      </c>
      <c r="AX249"/>
      <c r="AY249"/>
      <c r="AZ249"/>
      <c r="BA249" t="inlineStr">
        <is>
          <t xml:space="preserve">https://images.habimg.com/imgh/53746-79/piso-en-venta-en-marbella-marbella_801ddbe0-03b3-442d-a2a8-d82c32fe2a71.jpg</t>
        </is>
      </c>
      <c r="BB249"/>
      <c r="BC249">
        <v>1</v>
      </c>
      <c r="BD249"/>
      <c r="BE249">
        <v>0</v>
      </c>
      <c r="BF249"/>
      <c r="BG249"/>
      <c r="BH249"/>
      <c r="BI249"/>
      <c r="BJ249"/>
      <c r="BK249"/>
      <c r="BL249" t="inlineStr">
        <is>
          <t xml:space="preserve">Lägenhet till salu i San Pedro de Alcántara Pueblo, Marbella; otillräcklig information tillgänglig.</t>
        </is>
      </c>
      <c r="BM249"/>
      <c r="BN249"/>
    </row>
    <row r="250">
      <c r="A250" t="inlineStr">
        <is>
          <t xml:space="preserve">HTC-23972000001866</t>
        </is>
      </c>
      <c r="B250" t="inlineStr">
        <is>
          <t xml:space="preserve">Habitaclia</t>
        </is>
      </c>
      <c r="C250" t="inlineStr">
        <is>
          <t xml:space="preserve">23972000001866</t>
        </is>
      </c>
      <c r="D250" t="inlineStr">
        <is>
          <t xml:space="preserve">https://www.habitaclia.com/comprar-duplex-en_xarblanca_valdeolletas_las_cancelas_xarblanca-marbella-i23972000001866.htm</t>
        </is>
      </c>
      <c r="E250" t="inlineStr">
        <is>
          <t xml:space="preserve">2026-08-29</t>
        </is>
      </c>
      <c r="F250" t="inlineStr">
        <is>
          <t xml:space="preserve">2026-08-31</t>
        </is>
      </c>
      <c r="G250" t="inlineStr">
        <is>
          <t xml:space="preserve">New</t>
        </is>
      </c>
      <c r="H250" t="inlineStr">
        <is>
          <t xml:space="preserve">Dúplex Calle doña francisca carrillo doña paquita. Dúplex en xarblanca</t>
        </is>
      </c>
      <c r="I250" t="inlineStr">
        <is>
          <t xml:space="preserve">Sale</t>
        </is>
      </c>
      <c r="J250" t="inlineStr">
        <is>
          <t xml:space="preserve">Duplex</t>
        </is>
      </c>
      <c r="K250" t="inlineStr">
        <is>
          <t xml:space="preserve">ES</t>
        </is>
      </c>
      <c r="L250"/>
      <c r="M250" t="inlineStr">
        <is>
          <t xml:space="preserve">Marbella</t>
        </is>
      </c>
      <c r="N250" t="inlineStr">
        <is>
          <t xml:space="preserve">Marbella</t>
        </is>
      </c>
      <c r="O250" t="inlineStr">
        <is>
          <t xml:space="preserve">Valdeolletas - Las Cancelas - Xarblanca</t>
        </is>
      </c>
      <c r="P250"/>
      <c r="Q250"/>
      <c r="R250"/>
      <c r="S250">
        <v>495000</v>
      </c>
      <c r="T250"/>
      <c r="U250">
        <f>IFERROR((S250-T250)/T250,"")</f>
      </c>
      <c r="V250">
        <v>3</v>
      </c>
      <c r="W250" t="inlineStr">
        <is>
          <t xml:space="preserve">138.00</t>
        </is>
      </c>
      <c r="X250"/>
      <c r="Y250"/>
      <c r="Z250">
        <f>IFERROR(S250/W250,"")</f>
      </c>
      <c r="AA250">
        <f>IFERROR(INDEX(04_Area_Stats!$C$5:$C$7,MATCH(N250,04_Area_Stats!$A$5:$A$7,0)),"")</f>
      </c>
      <c r="AB250">
        <f>IFERROR((Z250-AA250)/AA250,"")</f>
      </c>
      <c r="AC250">
        <v>4</v>
      </c>
      <c r="AD250">
        <v>3</v>
      </c>
      <c r="AE250"/>
      <c r="AF250"/>
      <c r="AG250"/>
      <c r="AH250"/>
      <c r="AI250"/>
      <c r="AJ250"/>
      <c r="AK250"/>
      <c r="AL250"/>
      <c r="AM250"/>
      <c r="AN250"/>
      <c r="AO250"/>
      <c r="AP250"/>
      <c r="AQ250"/>
      <c r="AR250"/>
      <c r="AS250"/>
      <c r="AT250">
        <f>IFERROR(INDEX(04_Area_Stats!$E$5:$E$7,MATCH(N250,04_Area_Stats!$A$5:$A$7,0)),"")</f>
      </c>
      <c r="AU250">
        <f>IFERROR(ROUND(W250*AT250,0),"")</f>
      </c>
      <c r="AV250">
        <f>IFERROR(AU250*12/S250,"")</f>
      </c>
      <c r="AW250">
        <f>IFERROR(ROUND(100*(03_Assumptions!$B$18*MIN(AV250/03_Assumptions!$B$13,1)+03_Assumptions!$B$19*MIN(MAX(-AB250/0.25,0),1)+03_Assumptions!$B$20*IFERROR(INDEX(03_Assumptions!$B$28:$B$33,MATCH(AG250,03_Assumptions!$A$28:$A$33,0)),0.5)+03_Assumptions!$B$21*MIN(V250/180,1)+03_Assumptions!$B$22*(COUNTIF(AI250:AQ250,"Y")/9)),0),"")</f>
      </c>
      <c r="AX250"/>
      <c r="AY250"/>
      <c r="AZ250"/>
      <c r="BA250" t="inlineStr">
        <is>
          <t xml:space="preserve">https://images.habimg.com/imgh/23972-1866/duplex-en-xarblanca-marbella_efc65890-6dca-4127-b25d-5932959cddc6.jpg</t>
        </is>
      </c>
      <c r="BB250"/>
      <c r="BC250">
        <v>1</v>
      </c>
      <c r="BD250"/>
      <c r="BE250">
        <v>0</v>
      </c>
      <c r="BF250"/>
      <c r="BG250"/>
      <c r="BH250"/>
      <c r="BI250"/>
      <c r="BJ250"/>
      <c r="BK250"/>
      <c r="BL250" t="inlineStr">
        <is>
          <t xml:space="preserve">Duplex till salu i Marbella, Xarblanca-området. Mycket begränsad information tillgänglig från annonsen.</t>
        </is>
      </c>
      <c r="BM250"/>
      <c r="BN250"/>
    </row>
    <row r="251">
      <c r="A251" t="inlineStr">
        <is>
          <t xml:space="preserve">HTC-59198000000006</t>
        </is>
      </c>
      <c r="B251" t="inlineStr">
        <is>
          <t xml:space="preserve">Habitaclia</t>
        </is>
      </c>
      <c r="C251" t="inlineStr">
        <is>
          <t xml:space="preserve">59198000000006</t>
        </is>
      </c>
      <c r="D251" t="inlineStr">
        <is>
          <t xml:space="preserve">https://www.habitaclia.com/comprar-piso-casco_antiguo-marbella-i59198000000006.htm</t>
        </is>
      </c>
      <c r="E251" t="inlineStr">
        <is>
          <t xml:space="preserve">2026-08-29</t>
        </is>
      </c>
      <c r="F251" t="inlineStr">
        <is>
          <t xml:space="preserve">2026-08-31</t>
        </is>
      </c>
      <c r="G251" t="inlineStr">
        <is>
          <t xml:space="preserve">New</t>
        </is>
      </c>
      <c r="H251" t="inlineStr">
        <is>
          <t xml:space="preserve">Piso en Casco Antiguo</t>
        </is>
      </c>
      <c r="I251" t="inlineStr">
        <is>
          <t xml:space="preserve">Sale</t>
        </is>
      </c>
      <c r="J251" t="inlineStr">
        <is>
          <t xml:space="preserve">Apartment</t>
        </is>
      </c>
      <c r="K251" t="inlineStr">
        <is>
          <t xml:space="preserve">ES</t>
        </is>
      </c>
      <c r="L251"/>
      <c r="M251" t="inlineStr">
        <is>
          <t xml:space="preserve">Marbella</t>
        </is>
      </c>
      <c r="N251" t="inlineStr">
        <is>
          <t xml:space="preserve">Marbella</t>
        </is>
      </c>
      <c r="O251" t="inlineStr">
        <is>
          <t xml:space="preserve">Casco Antiguo</t>
        </is>
      </c>
      <c r="P251"/>
      <c r="Q251"/>
      <c r="R251"/>
      <c r="S251">
        <v>3050000</v>
      </c>
      <c r="T251"/>
      <c r="U251">
        <f>IFERROR((S251-T251)/T251,"")</f>
      </c>
      <c r="V251">
        <v>3</v>
      </c>
      <c r="W251" t="inlineStr">
        <is>
          <t xml:space="preserve">184.00</t>
        </is>
      </c>
      <c r="X251"/>
      <c r="Y251"/>
      <c r="Z251">
        <f>IFERROR(S251/W251,"")</f>
      </c>
      <c r="AA251">
        <f>IFERROR(INDEX(04_Area_Stats!$C$5:$C$7,MATCH(N251,04_Area_Stats!$A$5:$A$7,0)),"")</f>
      </c>
      <c r="AB251">
        <f>IFERROR((Z251-AA251)/AA251,"")</f>
      </c>
      <c r="AC251">
        <v>4</v>
      </c>
      <c r="AD251">
        <v>3</v>
      </c>
      <c r="AE251"/>
      <c r="AF251"/>
      <c r="AG251"/>
      <c r="AH251"/>
      <c r="AI251"/>
      <c r="AJ251"/>
      <c r="AK251"/>
      <c r="AL251"/>
      <c r="AM251"/>
      <c r="AN251"/>
      <c r="AO251"/>
      <c r="AP251"/>
      <c r="AQ251"/>
      <c r="AR251"/>
      <c r="AS251"/>
      <c r="AT251">
        <f>IFERROR(INDEX(04_Area_Stats!$E$5:$E$7,MATCH(N251,04_Area_Stats!$A$5:$A$7,0)),"")</f>
      </c>
      <c r="AU251">
        <f>IFERROR(ROUND(W251*AT251,0),"")</f>
      </c>
      <c r="AV251">
        <f>IFERROR(AU251*12/S251,"")</f>
      </c>
      <c r="AW251">
        <f>IFERROR(ROUND(100*(03_Assumptions!$B$18*MIN(AV251/03_Assumptions!$B$13,1)+03_Assumptions!$B$19*MIN(MAX(-AB251/0.25,0),1)+03_Assumptions!$B$20*IFERROR(INDEX(03_Assumptions!$B$28:$B$33,MATCH(AG251,03_Assumptions!$A$28:$A$33,0)),0.5)+03_Assumptions!$B$21*MIN(V251/180,1)+03_Assumptions!$B$22*(COUNTIF(AI251:AQ251,"Y")/9)),0),"")</f>
      </c>
      <c r="AX251"/>
      <c r="AY251"/>
      <c r="AZ251"/>
      <c r="BA251" t="inlineStr">
        <is>
          <t xml:space="preserve">https://images.habimg.com/imgh/59198-6/casco-antiguo-piso-marbella_95023566-2aa8-45d0-a899-443e273b2e58.jpg</t>
        </is>
      </c>
      <c r="BB251"/>
      <c r="BC251">
        <v>1</v>
      </c>
      <c r="BD251"/>
      <c r="BE251">
        <v>0</v>
      </c>
      <c r="BF251"/>
      <c r="BG251"/>
      <c r="BH251"/>
      <c r="BI251"/>
      <c r="BJ251"/>
      <c r="BK251"/>
      <c r="BL251"/>
      <c r="BM251"/>
      <c r="BN251"/>
    </row>
    <row r="252">
      <c r="A252" t="inlineStr">
        <is>
          <t xml:space="preserve">HTC-23972000001909</t>
        </is>
      </c>
      <c r="B252" t="inlineStr">
        <is>
          <t xml:space="preserve">Habitaclia</t>
        </is>
      </c>
      <c r="C252" t="inlineStr">
        <is>
          <t xml:space="preserve">23972000001909</t>
        </is>
      </c>
      <c r="D252" t="inlineStr">
        <is>
          <t xml:space="preserve">https://www.habitaclia.com/comprar-piso-apartamento_en_milla_de_oro_nagueles_la_carolina_guadalpin-marbella-i23972000001909.htm</t>
        </is>
      </c>
      <c r="E252" t="inlineStr">
        <is>
          <t xml:space="preserve">2026-08-29</t>
        </is>
      </c>
      <c r="F252" t="inlineStr">
        <is>
          <t xml:space="preserve">2026-08-31</t>
        </is>
      </c>
      <c r="G252" t="inlineStr">
        <is>
          <t xml:space="preserve">New</t>
        </is>
      </c>
      <c r="H252" t="inlineStr">
        <is>
          <t xml:space="preserve">Piso Arrabal la caridad. Apartamento en milla de oro - nagüeles</t>
        </is>
      </c>
      <c r="I252" t="inlineStr">
        <is>
          <t xml:space="preserve">Sale</t>
        </is>
      </c>
      <c r="J252" t="inlineStr">
        <is>
          <t xml:space="preserve">Apartment</t>
        </is>
      </c>
      <c r="K252" t="inlineStr">
        <is>
          <t xml:space="preserve">ES</t>
        </is>
      </c>
      <c r="L252"/>
      <c r="M252" t="inlineStr">
        <is>
          <t xml:space="preserve">Marbella</t>
        </is>
      </c>
      <c r="N252" t="inlineStr">
        <is>
          <t xml:space="preserve">Marbella</t>
        </is>
      </c>
      <c r="O252" t="inlineStr">
        <is>
          <t xml:space="preserve">La Carolina - Guadalpín</t>
        </is>
      </c>
      <c r="P252"/>
      <c r="Q252"/>
      <c r="R252"/>
      <c r="S252">
        <v>520000</v>
      </c>
      <c r="T252"/>
      <c r="U252">
        <f>IFERROR((S252-T252)/T252,"")</f>
      </c>
      <c r="V252">
        <v>3</v>
      </c>
      <c r="W252" t="inlineStr">
        <is>
          <t xml:space="preserve">94.00</t>
        </is>
      </c>
      <c r="X252"/>
      <c r="Y252"/>
      <c r="Z252">
        <f>IFERROR(S252/W252,"")</f>
      </c>
      <c r="AA252">
        <f>IFERROR(INDEX(04_Area_Stats!$C$5:$C$7,MATCH(N252,04_Area_Stats!$A$5:$A$7,0)),"")</f>
      </c>
      <c r="AB252">
        <f>IFERROR((Z252-AA252)/AA252,"")</f>
      </c>
      <c r="AC252">
        <v>2</v>
      </c>
      <c r="AD252">
        <v>2</v>
      </c>
      <c r="AE252"/>
      <c r="AF252"/>
      <c r="AG252"/>
      <c r="AH252"/>
      <c r="AI252"/>
      <c r="AJ252"/>
      <c r="AK252"/>
      <c r="AL252"/>
      <c r="AM252"/>
      <c r="AN252"/>
      <c r="AO252"/>
      <c r="AP252"/>
      <c r="AQ252"/>
      <c r="AR252"/>
      <c r="AS252"/>
      <c r="AT252">
        <f>IFERROR(INDEX(04_Area_Stats!$E$5:$E$7,MATCH(N252,04_Area_Stats!$A$5:$A$7,0)),"")</f>
      </c>
      <c r="AU252">
        <f>IFERROR(ROUND(W252*AT252,0),"")</f>
      </c>
      <c r="AV252">
        <f>IFERROR(AU252*12/S252,"")</f>
      </c>
      <c r="AW252">
        <f>IFERROR(ROUND(100*(03_Assumptions!$B$18*MIN(AV252/03_Assumptions!$B$13,1)+03_Assumptions!$B$19*MIN(MAX(-AB252/0.25,0),1)+03_Assumptions!$B$20*IFERROR(INDEX(03_Assumptions!$B$28:$B$33,MATCH(AG252,03_Assumptions!$A$28:$A$33,0)),0.5)+03_Assumptions!$B$21*MIN(V252/180,1)+03_Assumptions!$B$22*(COUNTIF(AI252:AQ252,"Y")/9)),0),"")</f>
      </c>
      <c r="AX252"/>
      <c r="AY252"/>
      <c r="AZ252"/>
      <c r="BA252" t="inlineStr">
        <is>
          <t xml:space="preserve">https://images.habimg.com/imgh/23972-1909/apartamento-en-milla-de-oro-nagueles-marbella_2d0f7fa7-03d2-4e9d-9e59-3e3623b00dc5.jpg</t>
        </is>
      </c>
      <c r="BB252"/>
      <c r="BC252">
        <v>1</v>
      </c>
      <c r="BD252"/>
      <c r="BE252">
        <v>0</v>
      </c>
      <c r="BF252"/>
      <c r="BG252"/>
      <c r="BH252"/>
      <c r="BI252"/>
      <c r="BJ252"/>
      <c r="BK252"/>
      <c r="BL252" t="inlineStr">
        <is>
          <t xml:space="preserve">Mycket begränsad information finns för denna fastighet; beskrivningen innehåller endast ortsbeskrivningar.</t>
        </is>
      </c>
      <c r="BM252"/>
      <c r="BN252"/>
    </row>
    <row r="253">
      <c r="A253" t="inlineStr">
        <is>
          <t xml:space="preserve">HTC-23526000001060</t>
        </is>
      </c>
      <c r="B253" t="inlineStr">
        <is>
          <t xml:space="preserve">Habitaclia</t>
        </is>
      </c>
      <c r="C253" t="inlineStr">
        <is>
          <t xml:space="preserve">23526000001060</t>
        </is>
      </c>
      <c r="D253" t="inlineStr">
        <is>
          <t xml:space="preserve">https://www.habitaclia.com/comprar-planta_baja-con_jardin_zew_elviria_west_vive_en_armonia_entre_elviria-marbella-i23526000001060.htm</t>
        </is>
      </c>
      <c r="E253" t="inlineStr">
        <is>
          <t xml:space="preserve">2026-08-29</t>
        </is>
      </c>
      <c r="F253" t="inlineStr">
        <is>
          <t xml:space="preserve">2026-08-31</t>
        </is>
      </c>
      <c r="G253" t="inlineStr">
        <is>
          <t xml:space="preserve">New</t>
        </is>
      </c>
      <c r="H253" t="inlineStr">
        <is>
          <t xml:space="preserve">Planta baja en Elviria. Planta baja con jardín zew elviria west vive en armonía entre</t>
        </is>
      </c>
      <c r="I253" t="inlineStr">
        <is>
          <t xml:space="preserve">Sale</t>
        </is>
      </c>
      <c r="J253" t="inlineStr">
        <is>
          <t xml:space="preserve">Apartment</t>
        </is>
      </c>
      <c r="K253" t="inlineStr">
        <is>
          <t xml:space="preserve">ES</t>
        </is>
      </c>
      <c r="L253"/>
      <c r="M253" t="inlineStr">
        <is>
          <t xml:space="preserve">Marbella</t>
        </is>
      </c>
      <c r="N253" t="inlineStr">
        <is>
          <t xml:space="preserve">Marbella</t>
        </is>
      </c>
      <c r="O253" t="inlineStr">
        <is>
          <t xml:space="preserve">Elviria</t>
        </is>
      </c>
      <c r="P253"/>
      <c r="Q253"/>
      <c r="R253"/>
      <c r="S253">
        <v>970000</v>
      </c>
      <c r="T253"/>
      <c r="U253">
        <f>IFERROR((S253-T253)/T253,"")</f>
      </c>
      <c r="V253">
        <v>3</v>
      </c>
      <c r="W253" t="inlineStr">
        <is>
          <t xml:space="preserve">177.00</t>
        </is>
      </c>
      <c r="X253"/>
      <c r="Y253"/>
      <c r="Z253">
        <f>IFERROR(S253/W253,"")</f>
      </c>
      <c r="AA253">
        <f>IFERROR(INDEX(04_Area_Stats!$C$5:$C$7,MATCH(N253,04_Area_Stats!$A$5:$A$7,0)),"")</f>
      </c>
      <c r="AB253">
        <f>IFERROR((Z253-AA253)/AA253,"")</f>
      </c>
      <c r="AC253">
        <v>3</v>
      </c>
      <c r="AD253">
        <v>3</v>
      </c>
      <c r="AE253" t="inlineStr">
        <is>
          <t xml:space="preserve">0</t>
        </is>
      </c>
      <c r="AF253"/>
      <c r="AG253"/>
      <c r="AH253"/>
      <c r="AI253"/>
      <c r="AJ253"/>
      <c r="AK253"/>
      <c r="AL253"/>
      <c r="AM253"/>
      <c r="AN253"/>
      <c r="AO253"/>
      <c r="AP253"/>
      <c r="AQ253"/>
      <c r="AR253"/>
      <c r="AS253"/>
      <c r="AT253">
        <f>IFERROR(INDEX(04_Area_Stats!$E$5:$E$7,MATCH(N253,04_Area_Stats!$A$5:$A$7,0)),"")</f>
      </c>
      <c r="AU253">
        <f>IFERROR(ROUND(W253*AT253,0),"")</f>
      </c>
      <c r="AV253">
        <f>IFERROR(AU253*12/S253,"")</f>
      </c>
      <c r="AW253">
        <f>IFERROR(ROUND(100*(03_Assumptions!$B$18*MIN(AV253/03_Assumptions!$B$13,1)+03_Assumptions!$B$19*MIN(MAX(-AB253/0.25,0),1)+03_Assumptions!$B$20*IFERROR(INDEX(03_Assumptions!$B$28:$B$33,MATCH(AG253,03_Assumptions!$A$28:$A$33,0)),0.5)+03_Assumptions!$B$21*MIN(V253/180,1)+03_Assumptions!$B$22*(COUNTIF(AI253:AQ253,"Y")/9)),0),"")</f>
      </c>
      <c r="AX253"/>
      <c r="AY253"/>
      <c r="AZ253"/>
      <c r="BA253" t="inlineStr">
        <is>
          <t xml:space="preserve">https://images.habimg.com/imgh/23526-1060/planta-baja-con-jardin-zew-elviria-west-vive-en-armonia-entre-marbella_0ab85d4a-7149-4f9e-8864-097590529dd4.jpg</t>
        </is>
      </c>
      <c r="BB253"/>
      <c r="BC253">
        <v>1</v>
      </c>
      <c r="BD253"/>
      <c r="BE253">
        <v>0</v>
      </c>
      <c r="BF253"/>
      <c r="BG253"/>
      <c r="BH253"/>
      <c r="BI253"/>
      <c r="BJ253"/>
      <c r="BK253"/>
      <c r="BL253" t="inlineStr">
        <is>
          <t xml:space="preserve">Bottenvåningslägenhet i Elviria, Marbella. Otillräcklig beskrivning för att bedöma skick eller specifika egenskaper.</t>
        </is>
      </c>
      <c r="BM253"/>
      <c r="BN253"/>
    </row>
    <row r="254">
      <c r="A254" t="inlineStr">
        <is>
          <t xml:space="preserve">HTC-23972000001724</t>
        </is>
      </c>
      <c r="B254" t="inlineStr">
        <is>
          <t xml:space="preserve">Habitaclia</t>
        </is>
      </c>
      <c r="C254" t="inlineStr">
        <is>
          <t xml:space="preserve">23972000001724</t>
        </is>
      </c>
      <c r="D254" t="inlineStr">
        <is>
          <t xml:space="preserve">https://www.habitaclia.com/comprar-piso-apartamento_en_la_carolina_milla_de_oro_la_carolina_guadalpin-marbella-i23972000001724.htm</t>
        </is>
      </c>
      <c r="E254" t="inlineStr">
        <is>
          <t xml:space="preserve">2026-08-29</t>
        </is>
      </c>
      <c r="F254" t="inlineStr">
        <is>
          <t xml:space="preserve">2026-08-31</t>
        </is>
      </c>
      <c r="G254" t="inlineStr">
        <is>
          <t xml:space="preserve">New</t>
        </is>
      </c>
      <c r="H254" t="inlineStr">
        <is>
          <t xml:space="preserve">Piso Calle margarita. Apartamento en la carolina, milla de oro</t>
        </is>
      </c>
      <c r="I254" t="inlineStr">
        <is>
          <t xml:space="preserve">Sale</t>
        </is>
      </c>
      <c r="J254" t="inlineStr">
        <is>
          <t xml:space="preserve">Apartment</t>
        </is>
      </c>
      <c r="K254" t="inlineStr">
        <is>
          <t xml:space="preserve">ES</t>
        </is>
      </c>
      <c r="L254"/>
      <c r="M254" t="inlineStr">
        <is>
          <t xml:space="preserve">Marbella</t>
        </is>
      </c>
      <c r="N254" t="inlineStr">
        <is>
          <t xml:space="preserve">Marbella</t>
        </is>
      </c>
      <c r="O254" t="inlineStr">
        <is>
          <t xml:space="preserve">La Carolina - Guadalpín</t>
        </is>
      </c>
      <c r="P254"/>
      <c r="Q254"/>
      <c r="R254"/>
      <c r="S254">
        <v>390000</v>
      </c>
      <c r="T254"/>
      <c r="U254">
        <f>IFERROR((S254-T254)/T254,"")</f>
      </c>
      <c r="V254">
        <v>3</v>
      </c>
      <c r="W254" t="inlineStr">
        <is>
          <t xml:space="preserve">82.00</t>
        </is>
      </c>
      <c r="X254"/>
      <c r="Y254"/>
      <c r="Z254">
        <f>IFERROR(S254/W254,"")</f>
      </c>
      <c r="AA254">
        <f>IFERROR(INDEX(04_Area_Stats!$C$5:$C$7,MATCH(N254,04_Area_Stats!$A$5:$A$7,0)),"")</f>
      </c>
      <c r="AB254">
        <f>IFERROR((Z254-AA254)/AA254,"")</f>
      </c>
      <c r="AC254">
        <v>2</v>
      </c>
      <c r="AD254">
        <v>1</v>
      </c>
      <c r="AE254"/>
      <c r="AF254"/>
      <c r="AG254"/>
      <c r="AH254"/>
      <c r="AI254"/>
      <c r="AJ254"/>
      <c r="AK254"/>
      <c r="AL254"/>
      <c r="AM254"/>
      <c r="AN254"/>
      <c r="AO254"/>
      <c r="AP254"/>
      <c r="AQ254"/>
      <c r="AR254"/>
      <c r="AS254"/>
      <c r="AT254">
        <f>IFERROR(INDEX(04_Area_Stats!$E$5:$E$7,MATCH(N254,04_Area_Stats!$A$5:$A$7,0)),"")</f>
      </c>
      <c r="AU254">
        <f>IFERROR(ROUND(W254*AT254,0),"")</f>
      </c>
      <c r="AV254">
        <f>IFERROR(AU254*12/S254,"")</f>
      </c>
      <c r="AW254">
        <f>IFERROR(ROUND(100*(03_Assumptions!$B$18*MIN(AV254/03_Assumptions!$B$13,1)+03_Assumptions!$B$19*MIN(MAX(-AB254/0.25,0),1)+03_Assumptions!$B$20*IFERROR(INDEX(03_Assumptions!$B$28:$B$33,MATCH(AG254,03_Assumptions!$A$28:$A$33,0)),0.5)+03_Assumptions!$B$21*MIN(V254/180,1)+03_Assumptions!$B$22*(COUNTIF(AI254:AQ254,"Y")/9)),0),"")</f>
      </c>
      <c r="AX254"/>
      <c r="AY254"/>
      <c r="AZ254"/>
      <c r="BA254" t="inlineStr">
        <is>
          <t xml:space="preserve">https://images.habimg.com/imgh/23972-1724/apartamento-en-la-carolina-milla-de-oro-marbella_fa57f1f8-a042-49a2-9f6c-a0c3532161fa.jpg</t>
        </is>
      </c>
      <c r="BB254"/>
      <c r="BC254">
        <v>1</v>
      </c>
      <c r="BD254"/>
      <c r="BE254">
        <v>0</v>
      </c>
      <c r="BF254"/>
      <c r="BG254"/>
      <c r="BH254"/>
      <c r="BI254"/>
      <c r="BJ254"/>
      <c r="BK254"/>
      <c r="BL254" t="inlineStr">
        <is>
          <t xml:space="preserve">Mycket begränsad information — endast en platshänvisning tillhandahållen.</t>
        </is>
      </c>
      <c r="BM254"/>
      <c r="BN254"/>
    </row>
    <row r="255">
      <c r="A255" t="inlineStr">
        <is>
          <t xml:space="preserve">HTC-23972000001896</t>
        </is>
      </c>
      <c r="B255" t="inlineStr">
        <is>
          <t xml:space="preserve">Habitaclia</t>
        </is>
      </c>
      <c r="C255" t="inlineStr">
        <is>
          <t xml:space="preserve">23972000001896</t>
        </is>
      </c>
      <c r="D255" t="inlineStr">
        <is>
          <t xml:space="preserve">https://www.habitaclia.com/comprar-piso-apartamento_en_centro_ricardo_soriano-marbella-i23972000001896.htm</t>
        </is>
      </c>
      <c r="E255" t="inlineStr">
        <is>
          <t xml:space="preserve">2026-08-29</t>
        </is>
      </c>
      <c r="F255" t="inlineStr">
        <is>
          <t xml:space="preserve">2026-08-31</t>
        </is>
      </c>
      <c r="G255" t="inlineStr">
        <is>
          <t xml:space="preserve">New</t>
        </is>
      </c>
      <c r="H255" t="inlineStr">
        <is>
          <t xml:space="preserve">Piso Calle hermanos salom. Apartamento en marbella centro</t>
        </is>
      </c>
      <c r="I255" t="inlineStr">
        <is>
          <t xml:space="preserve">Sale</t>
        </is>
      </c>
      <c r="J255" t="inlineStr">
        <is>
          <t xml:space="preserve">Apartment</t>
        </is>
      </c>
      <c r="K255" t="inlineStr">
        <is>
          <t xml:space="preserve">ES</t>
        </is>
      </c>
      <c r="L255"/>
      <c r="M255" t="inlineStr">
        <is>
          <t xml:space="preserve">Marbella</t>
        </is>
      </c>
      <c r="N255" t="inlineStr">
        <is>
          <t xml:space="preserve">Marbella</t>
        </is>
      </c>
      <c r="O255" t="inlineStr">
        <is>
          <t xml:space="preserve">Ricardo Soriano</t>
        </is>
      </c>
      <c r="P255"/>
      <c r="Q255"/>
      <c r="R255"/>
      <c r="S255">
        <v>455000</v>
      </c>
      <c r="T255"/>
      <c r="U255">
        <f>IFERROR((S255-T255)/T255,"")</f>
      </c>
      <c r="V255">
        <v>3</v>
      </c>
      <c r="W255" t="inlineStr">
        <is>
          <t xml:space="preserve">122.00</t>
        </is>
      </c>
      <c r="X255"/>
      <c r="Y255"/>
      <c r="Z255">
        <f>IFERROR(S255/W255,"")</f>
      </c>
      <c r="AA255">
        <f>IFERROR(INDEX(04_Area_Stats!$C$5:$C$7,MATCH(N255,04_Area_Stats!$A$5:$A$7,0)),"")</f>
      </c>
      <c r="AB255">
        <f>IFERROR((Z255-AA255)/AA255,"")</f>
      </c>
      <c r="AC255">
        <v>3</v>
      </c>
      <c r="AD255">
        <v>2</v>
      </c>
      <c r="AE255"/>
      <c r="AF255"/>
      <c r="AG255"/>
      <c r="AH255"/>
      <c r="AI255"/>
      <c r="AJ255"/>
      <c r="AK255"/>
      <c r="AL255"/>
      <c r="AM255"/>
      <c r="AN255"/>
      <c r="AO255"/>
      <c r="AP255"/>
      <c r="AQ255"/>
      <c r="AR255"/>
      <c r="AS255"/>
      <c r="AT255">
        <f>IFERROR(INDEX(04_Area_Stats!$E$5:$E$7,MATCH(N255,04_Area_Stats!$A$5:$A$7,0)),"")</f>
      </c>
      <c r="AU255">
        <f>IFERROR(ROUND(W255*AT255,0),"")</f>
      </c>
      <c r="AV255">
        <f>IFERROR(AU255*12/S255,"")</f>
      </c>
      <c r="AW255">
        <f>IFERROR(ROUND(100*(03_Assumptions!$B$18*MIN(AV255/03_Assumptions!$B$13,1)+03_Assumptions!$B$19*MIN(MAX(-AB255/0.25,0),1)+03_Assumptions!$B$20*IFERROR(INDEX(03_Assumptions!$B$28:$B$33,MATCH(AG255,03_Assumptions!$A$28:$A$33,0)),0.5)+03_Assumptions!$B$21*MIN(V255/180,1)+03_Assumptions!$B$22*(COUNTIF(AI255:AQ255,"Y")/9)),0),"")</f>
      </c>
      <c r="AX255"/>
      <c r="AY255"/>
      <c r="AZ255"/>
      <c r="BA255" t="inlineStr">
        <is>
          <t xml:space="preserve">https://images.habimg.com/imgh/23972-1896/apartamento-en-marbella-centro-marbella_b7ce12c2-6063-49f1-8c49-7141ea61ab5b.jpg</t>
        </is>
      </c>
      <c r="BB255"/>
      <c r="BC255">
        <v>1</v>
      </c>
      <c r="BD255"/>
      <c r="BE255">
        <v>0</v>
      </c>
      <c r="BF255"/>
      <c r="BG255"/>
      <c r="BH255"/>
      <c r="BI255"/>
      <c r="BJ255"/>
      <c r="BK255"/>
      <c r="BL255" t="inlineStr">
        <is>
          <t xml:space="preserve">Otillräcklig information tillgänglig—endast en platslokalisering är angiven. Inga fastighetsdetaljer, skick eller specifikationer har lämnats.</t>
        </is>
      </c>
      <c r="BM255"/>
      <c r="BN255"/>
    </row>
    <row r="256">
      <c r="A256" t="inlineStr">
        <is>
          <t xml:space="preserve">HTC-34402000007321</t>
        </is>
      </c>
      <c r="B256" t="inlineStr">
        <is>
          <t xml:space="preserve">Habitaclia</t>
        </is>
      </c>
      <c r="C256" t="inlineStr">
        <is>
          <t xml:space="preserve">34402000007321</t>
        </is>
      </c>
      <c r="D256" t="inlineStr">
        <is>
          <t xml:space="preserve">https://www.habitaclia.com/comprar-atico-alto_de_los_monteros-marbella-i34402000007321.htm</t>
        </is>
      </c>
      <c r="E256" t="inlineStr">
        <is>
          <t xml:space="preserve">2026-08-29</t>
        </is>
      </c>
      <c r="F256" t="inlineStr">
        <is>
          <t xml:space="preserve">2026-08-31</t>
        </is>
      </c>
      <c r="G256" t="inlineStr">
        <is>
          <t xml:space="preserve">New</t>
        </is>
      </c>
      <c r="H256" t="inlineStr">
        <is>
          <t xml:space="preserve">Ático en Alto de los Monteros</t>
        </is>
      </c>
      <c r="I256" t="inlineStr">
        <is>
          <t xml:space="preserve">Sale</t>
        </is>
      </c>
      <c r="J256" t="inlineStr">
        <is>
          <t xml:space="preserve">Attic</t>
        </is>
      </c>
      <c r="K256" t="inlineStr">
        <is>
          <t xml:space="preserve">ES</t>
        </is>
      </c>
      <c r="L256"/>
      <c r="M256" t="inlineStr">
        <is>
          <t xml:space="preserve">Marbella</t>
        </is>
      </c>
      <c r="N256" t="inlineStr">
        <is>
          <t xml:space="preserve">Marbella</t>
        </is>
      </c>
      <c r="O256" t="inlineStr">
        <is>
          <t xml:space="preserve">Alto de los Monteros</t>
        </is>
      </c>
      <c r="P256"/>
      <c r="Q256"/>
      <c r="R256"/>
      <c r="S256">
        <v>695000</v>
      </c>
      <c r="T256"/>
      <c r="U256">
        <f>IFERROR((S256-T256)/T256,"")</f>
      </c>
      <c r="V256">
        <v>3</v>
      </c>
      <c r="W256" t="inlineStr">
        <is>
          <t xml:space="preserve">165.00</t>
        </is>
      </c>
      <c r="X256"/>
      <c r="Y256"/>
      <c r="Z256">
        <f>IFERROR(S256/W256,"")</f>
      </c>
      <c r="AA256">
        <f>IFERROR(INDEX(04_Area_Stats!$C$5:$C$7,MATCH(N256,04_Area_Stats!$A$5:$A$7,0)),"")</f>
      </c>
      <c r="AB256">
        <f>IFERROR((Z256-AA256)/AA256,"")</f>
      </c>
      <c r="AC256">
        <v>3</v>
      </c>
      <c r="AD256">
        <v>3</v>
      </c>
      <c r="AE256"/>
      <c r="AF256"/>
      <c r="AG256"/>
      <c r="AH256"/>
      <c r="AI256"/>
      <c r="AJ256"/>
      <c r="AK256"/>
      <c r="AL256"/>
      <c r="AM256"/>
      <c r="AN256"/>
      <c r="AO256"/>
      <c r="AP256"/>
      <c r="AQ256"/>
      <c r="AR256"/>
      <c r="AS256"/>
      <c r="AT256">
        <f>IFERROR(INDEX(04_Area_Stats!$E$5:$E$7,MATCH(N256,04_Area_Stats!$A$5:$A$7,0)),"")</f>
      </c>
      <c r="AU256">
        <f>IFERROR(ROUND(W256*AT256,0),"")</f>
      </c>
      <c r="AV256">
        <f>IFERROR(AU256*12/S256,"")</f>
      </c>
      <c r="AW256">
        <f>IFERROR(ROUND(100*(03_Assumptions!$B$18*MIN(AV256/03_Assumptions!$B$13,1)+03_Assumptions!$B$19*MIN(MAX(-AB256/0.25,0),1)+03_Assumptions!$B$20*IFERROR(INDEX(03_Assumptions!$B$28:$B$33,MATCH(AG256,03_Assumptions!$A$28:$A$33,0)),0.5)+03_Assumptions!$B$21*MIN(V256/180,1)+03_Assumptions!$B$22*(COUNTIF(AI256:AQ256,"Y")/9)),0),"")</f>
      </c>
      <c r="AX256"/>
      <c r="AY256"/>
      <c r="AZ256"/>
      <c r="BA256" t="inlineStr">
        <is>
          <t xml:space="preserve">https://images.habimg.com/imgh/34402-7321/alto-de-los-monteros-atico-marbella_e8c65342-d422-42fe-a45e-db24c75d1d26.jpg</t>
        </is>
      </c>
      <c r="BB256"/>
      <c r="BC256">
        <v>1</v>
      </c>
      <c r="BD256"/>
      <c r="BE256">
        <v>0</v>
      </c>
      <c r="BF256"/>
      <c r="BG256"/>
      <c r="BH256"/>
      <c r="BI256"/>
      <c r="BJ256"/>
      <c r="BK256"/>
      <c r="BL256" t="inlineStr">
        <is>
          <t xml:space="preserve">Det här är en takboendevaning (ático) till salu i Alto de los Monteros, Marbella. Det finns väldigt lite information tillgänglig bortom läget.</t>
        </is>
      </c>
      <c r="BM256"/>
      <c r="BN256"/>
    </row>
    <row r="257">
      <c r="A257" t="inlineStr">
        <is>
          <t xml:space="preserve">HTC-22151000002998</t>
        </is>
      </c>
      <c r="B257" t="inlineStr">
        <is>
          <t xml:space="preserve">Habitaclia</t>
        </is>
      </c>
      <c r="C257" t="inlineStr">
        <is>
          <t xml:space="preserve">22151000002998</t>
        </is>
      </c>
      <c r="D257" t="inlineStr">
        <is>
          <t xml:space="preserve">https://www.habitaclia.com/comprar-atico-duplex_en_guadalmina_alta_de_3_dormitorios_con_amplias_ter_guadalmina_alta-marbella-i22151000002998.htm</t>
        </is>
      </c>
      <c r="E257" t="inlineStr">
        <is>
          <t xml:space="preserve">2026-08-29</t>
        </is>
      </c>
      <c r="F257" t="inlineStr">
        <is>
          <t xml:space="preserve">2026-08-31</t>
        </is>
      </c>
      <c r="G257" t="inlineStr">
        <is>
          <t xml:space="preserve">New</t>
        </is>
      </c>
      <c r="H257" t="inlineStr">
        <is>
          <t xml:space="preserve">Ático en Guadalmina Alta. Ático dúplex en guadalmina alta de 3 dormitorios con amplias ter</t>
        </is>
      </c>
      <c r="I257" t="inlineStr">
        <is>
          <t xml:space="preserve">Sale</t>
        </is>
      </c>
      <c r="J257" t="inlineStr">
        <is>
          <t xml:space="preserve">Attic</t>
        </is>
      </c>
      <c r="K257" t="inlineStr">
        <is>
          <t xml:space="preserve">ES</t>
        </is>
      </c>
      <c r="L257"/>
      <c r="M257" t="inlineStr">
        <is>
          <t xml:space="preserve">Marbella</t>
        </is>
      </c>
      <c r="N257" t="inlineStr">
        <is>
          <t xml:space="preserve">Marbella</t>
        </is>
      </c>
      <c r="O257" t="inlineStr">
        <is>
          <t xml:space="preserve">Guadalmina Alta</t>
        </is>
      </c>
      <c r="P257"/>
      <c r="Q257"/>
      <c r="R257"/>
      <c r="S257">
        <v>610000</v>
      </c>
      <c r="T257"/>
      <c r="U257">
        <f>IFERROR((S257-T257)/T257,"")</f>
      </c>
      <c r="V257">
        <v>3</v>
      </c>
      <c r="W257" t="inlineStr">
        <is>
          <t xml:space="preserve">259.00</t>
        </is>
      </c>
      <c r="X257"/>
      <c r="Y257"/>
      <c r="Z257">
        <f>IFERROR(S257/W257,"")</f>
      </c>
      <c r="AA257">
        <f>IFERROR(INDEX(04_Area_Stats!$C$5:$C$7,MATCH(N257,04_Area_Stats!$A$5:$A$7,0)),"")</f>
      </c>
      <c r="AB257">
        <f>IFERROR((Z257-AA257)/AA257,"")</f>
      </c>
      <c r="AC257">
        <v>3</v>
      </c>
      <c r="AD257">
        <v>3</v>
      </c>
      <c r="AE257"/>
      <c r="AF257"/>
      <c r="AG257"/>
      <c r="AH257"/>
      <c r="AI257"/>
      <c r="AJ257"/>
      <c r="AK257"/>
      <c r="AL257"/>
      <c r="AM257"/>
      <c r="AN257"/>
      <c r="AO257"/>
      <c r="AP257"/>
      <c r="AQ257"/>
      <c r="AR257"/>
      <c r="AS257"/>
      <c r="AT257">
        <f>IFERROR(INDEX(04_Area_Stats!$E$5:$E$7,MATCH(N257,04_Area_Stats!$A$5:$A$7,0)),"")</f>
      </c>
      <c r="AU257">
        <f>IFERROR(ROUND(W257*AT257,0),"")</f>
      </c>
      <c r="AV257">
        <f>IFERROR(AU257*12/S257,"")</f>
      </c>
      <c r="AW257">
        <f>IFERROR(ROUND(100*(03_Assumptions!$B$18*MIN(AV257/03_Assumptions!$B$13,1)+03_Assumptions!$B$19*MIN(MAX(-AB257/0.25,0),1)+03_Assumptions!$B$20*IFERROR(INDEX(03_Assumptions!$B$28:$B$33,MATCH(AG257,03_Assumptions!$A$28:$A$33,0)),0.5)+03_Assumptions!$B$21*MIN(V257/180,1)+03_Assumptions!$B$22*(COUNTIF(AI257:AQ257,"Y")/9)),0),"")</f>
      </c>
      <c r="AX257"/>
      <c r="AY257"/>
      <c r="AZ257"/>
      <c r="BA257" t="inlineStr">
        <is>
          <t xml:space="preserve">https://images.habimg.com/imgh/22151-2998/atico-duplex-en-guadalmina-alta-de-3-dormitorios-con-amplias-ter-marbella_6f0b7f20-f044-47e8-b8b6-90dbca167fe8.jpg</t>
        </is>
      </c>
      <c r="BB257"/>
      <c r="BC257">
        <v>1</v>
      </c>
      <c r="BD257"/>
      <c r="BE257">
        <v>0</v>
      </c>
      <c r="BF257"/>
      <c r="BG257"/>
      <c r="BH257"/>
      <c r="BI257"/>
      <c r="BJ257"/>
      <c r="BK257"/>
      <c r="BL257" t="inlineStr">
        <is>
          <t xml:space="preserve">Det finns mycket lite information tillgänglig från annonsen, som bara ger platsen utan en fullständig beskrivning av takvåningen i Guadalmina Alta.</t>
        </is>
      </c>
      <c r="BM257"/>
      <c r="BN257"/>
    </row>
    <row r="258">
      <c r="A258" t="inlineStr">
        <is>
          <t xml:space="preserve">HTC-48248000000240</t>
        </is>
      </c>
      <c r="B258" t="inlineStr">
        <is>
          <t xml:space="preserve">Habitaclia</t>
        </is>
      </c>
      <c r="C258" t="inlineStr">
        <is>
          <t xml:space="preserve">48248000000240</t>
        </is>
      </c>
      <c r="D258" t="inlineStr">
        <is>
          <t xml:space="preserve">https://www.habitaclia.com/comprar-apartamento-nueva_alcantara-marbella-i48248000000240.htm</t>
        </is>
      </c>
      <c r="E258" t="inlineStr">
        <is>
          <t xml:space="preserve">2026-08-29</t>
        </is>
      </c>
      <c r="F258" t="inlineStr">
        <is>
          <t xml:space="preserve">2026-08-31</t>
        </is>
      </c>
      <c r="G258" t="inlineStr">
        <is>
          <t xml:space="preserve">New</t>
        </is>
      </c>
      <c r="H258" t="inlineStr">
        <is>
          <t xml:space="preserve">Apartamento en Nueva Alcántara</t>
        </is>
      </c>
      <c r="I258" t="inlineStr">
        <is>
          <t xml:space="preserve">Sale</t>
        </is>
      </c>
      <c r="J258" t="inlineStr">
        <is>
          <t xml:space="preserve">Apartment</t>
        </is>
      </c>
      <c r="K258" t="inlineStr">
        <is>
          <t xml:space="preserve">ES</t>
        </is>
      </c>
      <c r="L258"/>
      <c r="M258" t="inlineStr">
        <is>
          <t xml:space="preserve">Marbella</t>
        </is>
      </c>
      <c r="N258" t="inlineStr">
        <is>
          <t xml:space="preserve">Marbella</t>
        </is>
      </c>
      <c r="O258" t="inlineStr">
        <is>
          <t xml:space="preserve">Nueva Alcántara</t>
        </is>
      </c>
      <c r="P258"/>
      <c r="Q258"/>
      <c r="R258"/>
      <c r="S258">
        <v>650000</v>
      </c>
      <c r="T258"/>
      <c r="U258">
        <f>IFERROR((S258-T258)/T258,"")</f>
      </c>
      <c r="V258">
        <v>3</v>
      </c>
      <c r="W258" t="inlineStr">
        <is>
          <t xml:space="preserve">103.00</t>
        </is>
      </c>
      <c r="X258"/>
      <c r="Y258"/>
      <c r="Z258">
        <f>IFERROR(S258/W258,"")</f>
      </c>
      <c r="AA258">
        <f>IFERROR(INDEX(04_Area_Stats!$C$5:$C$7,MATCH(N258,04_Area_Stats!$A$5:$A$7,0)),"")</f>
      </c>
      <c r="AB258">
        <f>IFERROR((Z258-AA258)/AA258,"")</f>
      </c>
      <c r="AC258">
        <v>3</v>
      </c>
      <c r="AD258">
        <v>2</v>
      </c>
      <c r="AE258"/>
      <c r="AF258"/>
      <c r="AG258"/>
      <c r="AH258"/>
      <c r="AI258"/>
      <c r="AJ258"/>
      <c r="AK258"/>
      <c r="AL258"/>
      <c r="AM258"/>
      <c r="AN258"/>
      <c r="AO258"/>
      <c r="AP258"/>
      <c r="AQ258"/>
      <c r="AR258"/>
      <c r="AS258"/>
      <c r="AT258">
        <f>IFERROR(INDEX(04_Area_Stats!$E$5:$E$7,MATCH(N258,04_Area_Stats!$A$5:$A$7,0)),"")</f>
      </c>
      <c r="AU258">
        <f>IFERROR(ROUND(W258*AT258,0),"")</f>
      </c>
      <c r="AV258">
        <f>IFERROR(AU258*12/S258,"")</f>
      </c>
      <c r="AW258">
        <f>IFERROR(ROUND(100*(03_Assumptions!$B$18*MIN(AV258/03_Assumptions!$B$13,1)+03_Assumptions!$B$19*MIN(MAX(-AB258/0.25,0),1)+03_Assumptions!$B$20*IFERROR(INDEX(03_Assumptions!$B$28:$B$33,MATCH(AG258,03_Assumptions!$A$28:$A$33,0)),0.5)+03_Assumptions!$B$21*MIN(V258/180,1)+03_Assumptions!$B$22*(COUNTIF(AI258:AQ258,"Y")/9)),0),"")</f>
      </c>
      <c r="AX258"/>
      <c r="AY258"/>
      <c r="AZ258"/>
      <c r="BA258" t="inlineStr">
        <is>
          <t xml:space="preserve">https://images.habimg.com/imgh/48248-240/nueva-alcantara-apartamento-marbella_85a0e3f4-1e84-4618-99fe-23c279dc613a.jpg</t>
        </is>
      </c>
      <c r="BB258"/>
      <c r="BC258">
        <v>1</v>
      </c>
      <c r="BD258"/>
      <c r="BE258">
        <v>0</v>
      </c>
      <c r="BF258"/>
      <c r="BG258"/>
      <c r="BH258"/>
      <c r="BI258"/>
      <c r="BJ258"/>
      <c r="BK258"/>
      <c r="BL258" t="inlineStr">
        <is>
          <t xml:space="preserve">Mycket begränsad information är tillgänglig för denna lägenhettsannons. Endast en platshänvisning (Marbella - Nueva Alcántara) tillhandahålls utan fastighetsdetaljer.</t>
        </is>
      </c>
      <c r="BM258"/>
      <c r="BN258"/>
    </row>
    <row r="259">
      <c r="A259" t="inlineStr">
        <is>
          <t xml:space="preserve">HTC-23526000001301</t>
        </is>
      </c>
      <c r="B259" t="inlineStr">
        <is>
          <t xml:space="preserve">Habitaclia</t>
        </is>
      </c>
      <c r="C259" t="inlineStr">
        <is>
          <t xml:space="preserve">23526000001301</t>
        </is>
      </c>
      <c r="D259" t="inlineStr">
        <is>
          <t xml:space="preserve">https://www.habitaclia.com/comprar-planta_baja-con_jardin_zew_elviria_west_vive_en_armonia_entre_elviria-marbella-i23526000001301.htm</t>
        </is>
      </c>
      <c r="E259" t="inlineStr">
        <is>
          <t xml:space="preserve">2026-08-29</t>
        </is>
      </c>
      <c r="F259" t="inlineStr">
        <is>
          <t xml:space="preserve">2026-08-31</t>
        </is>
      </c>
      <c r="G259" t="inlineStr">
        <is>
          <t xml:space="preserve">New</t>
        </is>
      </c>
      <c r="H259" t="inlineStr">
        <is>
          <t xml:space="preserve">Planta baja en Elviria. Planta baja con jardín zew elviria west vive en armonía entre</t>
        </is>
      </c>
      <c r="I259" t="inlineStr">
        <is>
          <t xml:space="preserve">Sale</t>
        </is>
      </c>
      <c r="J259" t="inlineStr">
        <is>
          <t xml:space="preserve">Apartment</t>
        </is>
      </c>
      <c r="K259" t="inlineStr">
        <is>
          <t xml:space="preserve">ES</t>
        </is>
      </c>
      <c r="L259"/>
      <c r="M259" t="inlineStr">
        <is>
          <t xml:space="preserve">Marbella</t>
        </is>
      </c>
      <c r="N259" t="inlineStr">
        <is>
          <t xml:space="preserve">Marbella</t>
        </is>
      </c>
      <c r="O259" t="inlineStr">
        <is>
          <t xml:space="preserve">Elviria</t>
        </is>
      </c>
      <c r="P259"/>
      <c r="Q259"/>
      <c r="R259"/>
      <c r="S259">
        <v>1100000</v>
      </c>
      <c r="T259"/>
      <c r="U259">
        <f>IFERROR((S259-T259)/T259,"")</f>
      </c>
      <c r="V259">
        <v>3</v>
      </c>
      <c r="W259" t="inlineStr">
        <is>
          <t xml:space="preserve">220.00</t>
        </is>
      </c>
      <c r="X259"/>
      <c r="Y259"/>
      <c r="Z259">
        <f>IFERROR(S259/W259,"")</f>
      </c>
      <c r="AA259">
        <f>IFERROR(INDEX(04_Area_Stats!$C$5:$C$7,MATCH(N259,04_Area_Stats!$A$5:$A$7,0)),"")</f>
      </c>
      <c r="AB259">
        <f>IFERROR((Z259-AA259)/AA259,"")</f>
      </c>
      <c r="AC259">
        <v>3</v>
      </c>
      <c r="AD259">
        <v>3</v>
      </c>
      <c r="AE259" t="inlineStr">
        <is>
          <t xml:space="preserve">0</t>
        </is>
      </c>
      <c r="AF259"/>
      <c r="AG259"/>
      <c r="AH259"/>
      <c r="AI259"/>
      <c r="AJ259"/>
      <c r="AK259"/>
      <c r="AL259"/>
      <c r="AM259"/>
      <c r="AN259"/>
      <c r="AO259"/>
      <c r="AP259"/>
      <c r="AQ259"/>
      <c r="AR259"/>
      <c r="AS259"/>
      <c r="AT259">
        <f>IFERROR(INDEX(04_Area_Stats!$E$5:$E$7,MATCH(N259,04_Area_Stats!$A$5:$A$7,0)),"")</f>
      </c>
      <c r="AU259">
        <f>IFERROR(ROUND(W259*AT259,0),"")</f>
      </c>
      <c r="AV259">
        <f>IFERROR(AU259*12/S259,"")</f>
      </c>
      <c r="AW259">
        <f>IFERROR(ROUND(100*(03_Assumptions!$B$18*MIN(AV259/03_Assumptions!$B$13,1)+03_Assumptions!$B$19*MIN(MAX(-AB259/0.25,0),1)+03_Assumptions!$B$20*IFERROR(INDEX(03_Assumptions!$B$28:$B$33,MATCH(AG259,03_Assumptions!$A$28:$A$33,0)),0.5)+03_Assumptions!$B$21*MIN(V259/180,1)+03_Assumptions!$B$22*(COUNTIF(AI259:AQ259,"Y")/9)),0),"")</f>
      </c>
      <c r="AX259"/>
      <c r="AY259"/>
      <c r="AZ259"/>
      <c r="BA259" t="inlineStr">
        <is>
          <t xml:space="preserve">https://images.habimg.com/imgh/23526-1301/planta-baja-con-jardin-zew-elviria-west-vive-en-armonia-entre-marbella_584c3f3b-cf3f-482f-a07c-9aa36f38ea58.jpg</t>
        </is>
      </c>
      <c r="BB259"/>
      <c r="BC259">
        <v>1</v>
      </c>
      <c r="BD259"/>
      <c r="BE259">
        <v>0</v>
      </c>
      <c r="BF259"/>
      <c r="BG259"/>
      <c r="BH259"/>
      <c r="BI259"/>
      <c r="BJ259"/>
      <c r="BK259"/>
      <c r="BL259" t="inlineStr">
        <is>
          <t xml:space="preserve">Bottenvånings lägenhet i Elviria, Marbella med trädgård. Mycket begränsad information tillgänglig i annonsen.</t>
        </is>
      </c>
      <c r="BM259"/>
      <c r="BN259"/>
    </row>
    <row r="260">
      <c r="A260" t="inlineStr">
        <is>
          <t xml:space="preserve">HTC-59730000000343</t>
        </is>
      </c>
      <c r="B260" t="inlineStr">
        <is>
          <t xml:space="preserve">Habitaclia</t>
        </is>
      </c>
      <c r="C260" t="inlineStr">
        <is>
          <t xml:space="preserve">59730000000343</t>
        </is>
      </c>
      <c r="D260" t="inlineStr">
        <is>
          <t xml:space="preserve">https://www.habitaclia.com/comprar-apartamento-lomas_de_marbella_club-marbella-i59730000000343.htm</t>
        </is>
      </c>
      <c r="E260" t="inlineStr">
        <is>
          <t xml:space="preserve">2026-08-29</t>
        </is>
      </c>
      <c r="F260" t="inlineStr">
        <is>
          <t xml:space="preserve">2026-08-31</t>
        </is>
      </c>
      <c r="G260" t="inlineStr">
        <is>
          <t xml:space="preserve">New</t>
        </is>
      </c>
      <c r="H260" t="inlineStr">
        <is>
          <t xml:space="preserve">Apartamento en Lomas de Marbella Club</t>
        </is>
      </c>
      <c r="I260" t="inlineStr">
        <is>
          <t xml:space="preserve">Sale</t>
        </is>
      </c>
      <c r="J260" t="inlineStr">
        <is>
          <t xml:space="preserve">Apartment</t>
        </is>
      </c>
      <c r="K260" t="inlineStr">
        <is>
          <t xml:space="preserve">ES</t>
        </is>
      </c>
      <c r="L260"/>
      <c r="M260" t="inlineStr">
        <is>
          <t xml:space="preserve">Marbella</t>
        </is>
      </c>
      <c r="N260" t="inlineStr">
        <is>
          <t xml:space="preserve">Marbella</t>
        </is>
      </c>
      <c r="O260" t="inlineStr">
        <is>
          <t xml:space="preserve">Lomas de Marbella Club</t>
        </is>
      </c>
      <c r="P260"/>
      <c r="Q260"/>
      <c r="R260"/>
      <c r="S260">
        <v>1250000</v>
      </c>
      <c r="T260"/>
      <c r="U260">
        <f>IFERROR((S260-T260)/T260,"")</f>
      </c>
      <c r="V260">
        <v>3</v>
      </c>
      <c r="W260" t="inlineStr">
        <is>
          <t xml:space="preserve">267.00</t>
        </is>
      </c>
      <c r="X260"/>
      <c r="Y260"/>
      <c r="Z260">
        <f>IFERROR(S260/W260,"")</f>
      </c>
      <c r="AA260">
        <f>IFERROR(INDEX(04_Area_Stats!$C$5:$C$7,MATCH(N260,04_Area_Stats!$A$5:$A$7,0)),"")</f>
      </c>
      <c r="AB260">
        <f>IFERROR((Z260-AA260)/AA260,"")</f>
      </c>
      <c r="AC260">
        <v>3</v>
      </c>
      <c r="AD260">
        <v>3</v>
      </c>
      <c r="AE260"/>
      <c r="AF260"/>
      <c r="AG260"/>
      <c r="AH260"/>
      <c r="AI260"/>
      <c r="AJ260"/>
      <c r="AK260"/>
      <c r="AL260"/>
      <c r="AM260"/>
      <c r="AN260"/>
      <c r="AO260"/>
      <c r="AP260"/>
      <c r="AQ260"/>
      <c r="AR260"/>
      <c r="AS260"/>
      <c r="AT260">
        <f>IFERROR(INDEX(04_Area_Stats!$E$5:$E$7,MATCH(N260,04_Area_Stats!$A$5:$A$7,0)),"")</f>
      </c>
      <c r="AU260">
        <f>IFERROR(ROUND(W260*AT260,0),"")</f>
      </c>
      <c r="AV260">
        <f>IFERROR(AU260*12/S260,"")</f>
      </c>
      <c r="AW260">
        <f>IFERROR(ROUND(100*(03_Assumptions!$B$18*MIN(AV260/03_Assumptions!$B$13,1)+03_Assumptions!$B$19*MIN(MAX(-AB260/0.25,0),1)+03_Assumptions!$B$20*IFERROR(INDEX(03_Assumptions!$B$28:$B$33,MATCH(AG260,03_Assumptions!$A$28:$A$33,0)),0.5)+03_Assumptions!$B$21*MIN(V260/180,1)+03_Assumptions!$B$22*(COUNTIF(AI260:AQ260,"Y")/9)),0),"")</f>
      </c>
      <c r="AX260"/>
      <c r="AY260"/>
      <c r="AZ260"/>
      <c r="BA260" t="inlineStr">
        <is>
          <t xml:space="preserve">https://images.habimg.com/imgh/59730-343/lomas-de-marbella-club-apartamento-marbella_93716a9e-30e0-4734-ba9e-7d0e2647d436.jpg</t>
        </is>
      </c>
      <c r="BB260"/>
      <c r="BC260">
        <v>1</v>
      </c>
      <c r="BD260"/>
      <c r="BE260">
        <v>0</v>
      </c>
      <c r="BF260"/>
      <c r="BG260"/>
      <c r="BH260"/>
      <c r="BI260"/>
      <c r="BJ260"/>
      <c r="BK260"/>
      <c r="BL260" t="inlineStr">
        <is>
          <t xml:space="preserve">Det finns mycket lite information tillgänglig för denna annons utöver platsnamnet.</t>
        </is>
      </c>
      <c r="BM260"/>
      <c r="BN260"/>
    </row>
    <row r="261">
      <c r="A261" t="inlineStr">
        <is>
          <t xml:space="preserve">HTC-22048000009531</t>
        </is>
      </c>
      <c r="B261" t="inlineStr">
        <is>
          <t xml:space="preserve">Habitaclia</t>
        </is>
      </c>
      <c r="C261" t="inlineStr">
        <is>
          <t xml:space="preserve">22048000009531</t>
        </is>
      </c>
      <c r="D261" t="inlineStr">
        <is>
          <t xml:space="preserve">https://www.habitaclia.com/comprar-planta_baja-redefinir_lujosa_vida_3_cama_3_bano_apartamento_con_sotano_me_puente_romano-marbella-i22048000009531.htm</t>
        </is>
      </c>
      <c r="E261" t="inlineStr">
        <is>
          <t xml:space="preserve">2026-08-29</t>
        </is>
      </c>
      <c r="F261" t="inlineStr">
        <is>
          <t xml:space="preserve">2026-08-31</t>
        </is>
      </c>
      <c r="G261" t="inlineStr">
        <is>
          <t xml:space="preserve">New</t>
        </is>
      </c>
      <c r="H261" t="inlineStr">
        <is>
          <t xml:space="preserve">Planta baja en Puente Romano. Redefinir lujosa vida, 3 cama, 3 baño apartamento con sótano, me</t>
        </is>
      </c>
      <c r="I261" t="inlineStr">
        <is>
          <t xml:space="preserve">Sale</t>
        </is>
      </c>
      <c r="J261" t="inlineStr">
        <is>
          <t xml:space="preserve">Apartment</t>
        </is>
      </c>
      <c r="K261" t="inlineStr">
        <is>
          <t xml:space="preserve">ES</t>
        </is>
      </c>
      <c r="L261"/>
      <c r="M261" t="inlineStr">
        <is>
          <t xml:space="preserve">Marbella</t>
        </is>
      </c>
      <c r="N261" t="inlineStr">
        <is>
          <t xml:space="preserve">Marbella</t>
        </is>
      </c>
      <c r="O261" t="inlineStr">
        <is>
          <t xml:space="preserve">Puente Romano</t>
        </is>
      </c>
      <c r="P261"/>
      <c r="Q261"/>
      <c r="R261"/>
      <c r="S261">
        <v>7950000</v>
      </c>
      <c r="T261"/>
      <c r="U261">
        <f>IFERROR((S261-T261)/T261,"")</f>
      </c>
      <c r="V261">
        <v>3</v>
      </c>
      <c r="W261" t="inlineStr">
        <is>
          <t xml:space="preserve">403.00</t>
        </is>
      </c>
      <c r="X261"/>
      <c r="Y261"/>
      <c r="Z261">
        <f>IFERROR(S261/W261,"")</f>
      </c>
      <c r="AA261">
        <f>IFERROR(INDEX(04_Area_Stats!$C$5:$C$7,MATCH(N261,04_Area_Stats!$A$5:$A$7,0)),"")</f>
      </c>
      <c r="AB261">
        <f>IFERROR((Z261-AA261)/AA261,"")</f>
      </c>
      <c r="AC261">
        <v>3</v>
      </c>
      <c r="AD261">
        <v>3</v>
      </c>
      <c r="AE261" t="inlineStr">
        <is>
          <t xml:space="preserve">0</t>
        </is>
      </c>
      <c r="AF261"/>
      <c r="AG261"/>
      <c r="AH261"/>
      <c r="AI261"/>
      <c r="AJ261"/>
      <c r="AK261"/>
      <c r="AL261"/>
      <c r="AM261"/>
      <c r="AN261" t="inlineStr">
        <is>
          <t xml:space="preserve">Y</t>
        </is>
      </c>
      <c r="AO261"/>
      <c r="AP261"/>
      <c r="AQ261"/>
      <c r="AR261"/>
      <c r="AS261"/>
      <c r="AT261">
        <f>IFERROR(INDEX(04_Area_Stats!$E$5:$E$7,MATCH(N261,04_Area_Stats!$A$5:$A$7,0)),"")</f>
      </c>
      <c r="AU261">
        <f>IFERROR(ROUND(W261*AT261,0),"")</f>
      </c>
      <c r="AV261">
        <f>IFERROR(AU261*12/S261,"")</f>
      </c>
      <c r="AW261">
        <f>IFERROR(ROUND(100*(03_Assumptions!$B$18*MIN(AV261/03_Assumptions!$B$13,1)+03_Assumptions!$B$19*MIN(MAX(-AB261/0.25,0),1)+03_Assumptions!$B$20*IFERROR(INDEX(03_Assumptions!$B$28:$B$33,MATCH(AG261,03_Assumptions!$A$28:$A$33,0)),0.5)+03_Assumptions!$B$21*MIN(V261/180,1)+03_Assumptions!$B$22*(COUNTIF(AI261:AQ261,"Y")/9)),0),"")</f>
      </c>
      <c r="AX261"/>
      <c r="AY261"/>
      <c r="AZ261"/>
      <c r="BA261" t="inlineStr">
        <is>
          <t xml:space="preserve">https://images.habimg.com/imgh/22048-9531/redefinir-lujosa-vida-3-cama-3-bano-apartamento-con-sotano-me-marbella_69d03f52-bf72-45e2-ae7e-18a8265010a2.jpg</t>
        </is>
      </c>
      <c r="BB261"/>
      <c r="BC261">
        <v>1</v>
      </c>
      <c r="BD261"/>
      <c r="BE261">
        <v>0</v>
      </c>
      <c r="BF261"/>
      <c r="BG261"/>
      <c r="BH261"/>
      <c r="BI261"/>
      <c r="BJ261"/>
      <c r="BK261"/>
      <c r="BL261" t="inlineStr">
        <is>
          <t xml:space="preserve">Otillräcklig information tillgänglig. Endast plats (Marbella - Puente Romano), fastighetstyp (bottenvåning lägenhet), antal rum (3 sovrum, 3 badrum) och källarförvaring bekräftas från den avkortade annonsen.</t>
        </is>
      </c>
      <c r="BM261" t="inlineStr">
        <is>
          <t xml:space="preserve">storage</t>
        </is>
      </c>
      <c r="BN261"/>
    </row>
    <row r="262">
      <c r="A262" t="inlineStr">
        <is>
          <t xml:space="preserve">HTC-52801000001082</t>
        </is>
      </c>
      <c r="B262" t="inlineStr">
        <is>
          <t xml:space="preserve">Habitaclia</t>
        </is>
      </c>
      <c r="C262" t="inlineStr">
        <is>
          <t xml:space="preserve">52801000001082</t>
        </is>
      </c>
      <c r="D262" t="inlineStr">
        <is>
          <t xml:space="preserve">https://www.habitaclia.com/comprar-planta_baja-apartamento_en_en_venta_en_bahia_de_bahia_de_marbella-marbella-i52801000001082.htm</t>
        </is>
      </c>
      <c r="E262" t="inlineStr">
        <is>
          <t xml:space="preserve">2026-08-29</t>
        </is>
      </c>
      <c r="F262" t="inlineStr">
        <is>
          <t xml:space="preserve">2026-08-31</t>
        </is>
      </c>
      <c r="G262" t="inlineStr">
        <is>
          <t xml:space="preserve">New</t>
        </is>
      </c>
      <c r="H262" t="inlineStr">
        <is>
          <t xml:space="preserve">Planta baja en Bahía de Marbella. Apartamento en planta baja en venta en bahía de marbella</t>
        </is>
      </c>
      <c r="I262" t="inlineStr">
        <is>
          <t xml:space="preserve">Sale</t>
        </is>
      </c>
      <c r="J262" t="inlineStr">
        <is>
          <t xml:space="preserve">Apartment</t>
        </is>
      </c>
      <c r="K262" t="inlineStr">
        <is>
          <t xml:space="preserve">ES</t>
        </is>
      </c>
      <c r="L262"/>
      <c r="M262" t="inlineStr">
        <is>
          <t xml:space="preserve">Marbella</t>
        </is>
      </c>
      <c r="N262" t="inlineStr">
        <is>
          <t xml:space="preserve">Marbella</t>
        </is>
      </c>
      <c r="O262" t="inlineStr">
        <is>
          <t xml:space="preserve">Bahía de Marbella</t>
        </is>
      </c>
      <c r="P262"/>
      <c r="Q262"/>
      <c r="R262"/>
      <c r="S262">
        <v>615000</v>
      </c>
      <c r="T262"/>
      <c r="U262">
        <f>IFERROR((S262-T262)/T262,"")</f>
      </c>
      <c r="V262">
        <v>3</v>
      </c>
      <c r="W262" t="inlineStr">
        <is>
          <t xml:space="preserve">114.00</t>
        </is>
      </c>
      <c r="X262"/>
      <c r="Y262"/>
      <c r="Z262">
        <f>IFERROR(S262/W262,"")</f>
      </c>
      <c r="AA262">
        <f>IFERROR(INDEX(04_Area_Stats!$C$5:$C$7,MATCH(N262,04_Area_Stats!$A$5:$A$7,0)),"")</f>
      </c>
      <c r="AB262">
        <f>IFERROR((Z262-AA262)/AA262,"")</f>
      </c>
      <c r="AC262">
        <v>3</v>
      </c>
      <c r="AD262">
        <v>2</v>
      </c>
      <c r="AE262" t="inlineStr">
        <is>
          <t xml:space="preserve">0</t>
        </is>
      </c>
      <c r="AF262"/>
      <c r="AG262"/>
      <c r="AH262"/>
      <c r="AI262"/>
      <c r="AJ262"/>
      <c r="AK262"/>
      <c r="AL262"/>
      <c r="AM262"/>
      <c r="AN262"/>
      <c r="AO262"/>
      <c r="AP262"/>
      <c r="AQ262"/>
      <c r="AR262"/>
      <c r="AS262"/>
      <c r="AT262">
        <f>IFERROR(INDEX(04_Area_Stats!$E$5:$E$7,MATCH(N262,04_Area_Stats!$A$5:$A$7,0)),"")</f>
      </c>
      <c r="AU262">
        <f>IFERROR(ROUND(W262*AT262,0),"")</f>
      </c>
      <c r="AV262">
        <f>IFERROR(AU262*12/S262,"")</f>
      </c>
      <c r="AW262">
        <f>IFERROR(ROUND(100*(03_Assumptions!$B$18*MIN(AV262/03_Assumptions!$B$13,1)+03_Assumptions!$B$19*MIN(MAX(-AB262/0.25,0),1)+03_Assumptions!$B$20*IFERROR(INDEX(03_Assumptions!$B$28:$B$33,MATCH(AG262,03_Assumptions!$A$28:$A$33,0)),0.5)+03_Assumptions!$B$21*MIN(V262/180,1)+03_Assumptions!$B$22*(COUNTIF(AI262:AQ262,"Y")/9)),0),"")</f>
      </c>
      <c r="AX262"/>
      <c r="AY262"/>
      <c r="AZ262"/>
      <c r="BA262" t="inlineStr">
        <is>
          <t xml:space="preserve">https://images.habimg.com/imgh/52801-1082/apartamento-en-planta-baja-en-venta-en-bahia-de-marbella-marbella_c6a8fb80-c964-438c-92aa-b35cccfc19b7.jpg</t>
        </is>
      </c>
      <c r="BB262"/>
      <c r="BC262">
        <v>1</v>
      </c>
      <c r="BD262"/>
      <c r="BE262">
        <v>0</v>
      </c>
      <c r="BF262"/>
      <c r="BG262"/>
      <c r="BH262"/>
      <c r="BI262"/>
      <c r="BJ262"/>
      <c r="BK262"/>
      <c r="BL262" t="inlineStr">
        <is>
          <t xml:space="preserve">Otillräcklig information tillgänglig. Annonsen ger endast platsdetaljer (Marbella, Bahía de Marbella-området) och indikerar att det är en lägenhet på bottenvåningen, men innehåller ingen beskrivning av fastighetens egenskaper, storlek, skick eller bekvämligheter.</t>
        </is>
      </c>
      <c r="BM262"/>
      <c r="BN262"/>
    </row>
    <row r="263">
      <c r="A263" t="inlineStr">
        <is>
          <t xml:space="preserve">HTC-21940000002046</t>
        </is>
      </c>
      <c r="B263" t="inlineStr">
        <is>
          <t xml:space="preserve">Habitaclia</t>
        </is>
      </c>
      <c r="C263" t="inlineStr">
        <is>
          <t xml:space="preserve">21940000002046</t>
        </is>
      </c>
      <c r="D263" t="inlineStr">
        <is>
          <t xml:space="preserve">https://www.habitaclia.com/comprar-piso-san_pedro_de_alcantara_san_pedro_de_alcantara_pueblo-marbella-i21940000002046.htm</t>
        </is>
      </c>
      <c r="E263" t="inlineStr">
        <is>
          <t xml:space="preserve">2026-08-29</t>
        </is>
      </c>
      <c r="F263" t="inlineStr">
        <is>
          <t xml:space="preserve">2026-08-31</t>
        </is>
      </c>
      <c r="G263" t="inlineStr">
        <is>
          <t xml:space="preserve">New</t>
        </is>
      </c>
      <c r="H263" t="inlineStr">
        <is>
          <t xml:space="preserve">Piso en San Pedro de Alcántara Pueblo. San pedro de alcántarapiso</t>
        </is>
      </c>
      <c r="I263" t="inlineStr">
        <is>
          <t xml:space="preserve">Sale</t>
        </is>
      </c>
      <c r="J263" t="inlineStr">
        <is>
          <t xml:space="preserve">Apartment</t>
        </is>
      </c>
      <c r="K263" t="inlineStr">
        <is>
          <t xml:space="preserve">ES</t>
        </is>
      </c>
      <c r="L263"/>
      <c r="M263" t="inlineStr">
        <is>
          <t xml:space="preserve">Marbella</t>
        </is>
      </c>
      <c r="N263" t="inlineStr">
        <is>
          <t xml:space="preserve">Marbella</t>
        </is>
      </c>
      <c r="O263" t="inlineStr">
        <is>
          <t xml:space="preserve">San Pedro de Alcántara Pueblo</t>
        </is>
      </c>
      <c r="P263"/>
      <c r="Q263"/>
      <c r="R263"/>
      <c r="S263">
        <v>255000</v>
      </c>
      <c r="T263"/>
      <c r="U263">
        <f>IFERROR((S263-T263)/T263,"")</f>
      </c>
      <c r="V263">
        <v>3</v>
      </c>
      <c r="W263" t="inlineStr">
        <is>
          <t xml:space="preserve">70.00</t>
        </is>
      </c>
      <c r="X263"/>
      <c r="Y263"/>
      <c r="Z263">
        <f>IFERROR(S263/W263,"")</f>
      </c>
      <c r="AA263">
        <f>IFERROR(INDEX(04_Area_Stats!$C$5:$C$7,MATCH(N263,04_Area_Stats!$A$5:$A$7,0)),"")</f>
      </c>
      <c r="AB263">
        <f>IFERROR((Z263-AA263)/AA263,"")</f>
      </c>
      <c r="AC263">
        <v>3</v>
      </c>
      <c r="AD263">
        <v>1</v>
      </c>
      <c r="AE263"/>
      <c r="AF263"/>
      <c r="AG263"/>
      <c r="AH263"/>
      <c r="AI263"/>
      <c r="AJ263"/>
      <c r="AK263"/>
      <c r="AL263"/>
      <c r="AM263"/>
      <c r="AN263"/>
      <c r="AO263"/>
      <c r="AP263"/>
      <c r="AQ263"/>
      <c r="AR263"/>
      <c r="AS263"/>
      <c r="AT263">
        <f>IFERROR(INDEX(04_Area_Stats!$E$5:$E$7,MATCH(N263,04_Area_Stats!$A$5:$A$7,0)),"")</f>
      </c>
      <c r="AU263">
        <f>IFERROR(ROUND(W263*AT263,0),"")</f>
      </c>
      <c r="AV263">
        <f>IFERROR(AU263*12/S263,"")</f>
      </c>
      <c r="AW263">
        <f>IFERROR(ROUND(100*(03_Assumptions!$B$18*MIN(AV263/03_Assumptions!$B$13,1)+03_Assumptions!$B$19*MIN(MAX(-AB263/0.25,0),1)+03_Assumptions!$B$20*IFERROR(INDEX(03_Assumptions!$B$28:$B$33,MATCH(AG263,03_Assumptions!$A$28:$A$33,0)),0.5)+03_Assumptions!$B$21*MIN(V263/180,1)+03_Assumptions!$B$22*(COUNTIF(AI263:AQ263,"Y")/9)),0),"")</f>
      </c>
      <c r="AX263"/>
      <c r="AY263"/>
      <c r="AZ263"/>
      <c r="BA263" t="inlineStr">
        <is>
          <t xml:space="preserve">https://images.habimg.com/imgh/21940-2046/san-pedro-de-alcantarapiso-marbella_15aaace6-98df-4f3e-859e-be4de824e52a.jpg</t>
        </is>
      </c>
      <c r="BB263"/>
      <c r="BC263">
        <v>1</v>
      </c>
      <c r="BD263"/>
      <c r="BE263">
        <v>0</v>
      </c>
      <c r="BF263"/>
      <c r="BG263"/>
      <c r="BH263"/>
      <c r="BI263"/>
      <c r="BJ263"/>
      <c r="BK263"/>
      <c r="BL263" t="inlineStr">
        <is>
          <t xml:space="preserve">Det här är en lägenhet i San Pedro de Alcántara Pueblo, Marbella, men annonsbeskrivningen innehåller mycket lite information.</t>
        </is>
      </c>
      <c r="BM263"/>
      <c r="BN263"/>
    </row>
    <row r="264">
      <c r="A264" t="inlineStr">
        <is>
          <t xml:space="preserve">HTC-36906000014573</t>
        </is>
      </c>
      <c r="B264" t="inlineStr">
        <is>
          <t xml:space="preserve">Habitaclia</t>
        </is>
      </c>
      <c r="C264" t="inlineStr">
        <is>
          <t xml:space="preserve">36906000014573</t>
        </is>
      </c>
      <c r="D264" t="inlineStr">
        <is>
          <t xml:space="preserve">https://www.habitaclia.com/comprar-apartamento-piso_de_111_m2_terraza_de_25_m2_en_altos_de_los_monteros_marbel_el_pinar_alto_de_los_monteros-marbella-i36906000014573.htm</t>
        </is>
      </c>
      <c r="E264" t="inlineStr">
        <is>
          <t xml:space="preserve">2026-08-29</t>
        </is>
      </c>
      <c r="F264" t="inlineStr">
        <is>
          <t xml:space="preserve">2026-08-31</t>
        </is>
      </c>
      <c r="G264" t="inlineStr">
        <is>
          <t xml:space="preserve">New</t>
        </is>
      </c>
      <c r="H264" t="inlineStr">
        <is>
          <t xml:space="preserve">Apartamento en Calle el pinar. Piso de 111 m2 terraza de 25 m2 en altos de los monteros marbel</t>
        </is>
      </c>
      <c r="I264" t="inlineStr">
        <is>
          <t xml:space="preserve">Sale</t>
        </is>
      </c>
      <c r="J264" t="inlineStr">
        <is>
          <t xml:space="preserve">Apartment</t>
        </is>
      </c>
      <c r="K264" t="inlineStr">
        <is>
          <t xml:space="preserve">ES</t>
        </is>
      </c>
      <c r="L264"/>
      <c r="M264" t="inlineStr">
        <is>
          <t xml:space="preserve">Marbella</t>
        </is>
      </c>
      <c r="N264" t="inlineStr">
        <is>
          <t xml:space="preserve">Marbella</t>
        </is>
      </c>
      <c r="O264" t="inlineStr">
        <is>
          <t xml:space="preserve">Alto de los Monteros</t>
        </is>
      </c>
      <c r="P264"/>
      <c r="Q264"/>
      <c r="R264"/>
      <c r="S264">
        <v>435000</v>
      </c>
      <c r="T264"/>
      <c r="U264">
        <f>IFERROR((S264-T264)/T264,"")</f>
      </c>
      <c r="V264">
        <v>3</v>
      </c>
      <c r="W264" t="inlineStr">
        <is>
          <t xml:space="preserve">111.00</t>
        </is>
      </c>
      <c r="X264"/>
      <c r="Y264"/>
      <c r="Z264">
        <f>IFERROR(S264/W264,"")</f>
      </c>
      <c r="AA264">
        <f>IFERROR(INDEX(04_Area_Stats!$C$5:$C$7,MATCH(N264,04_Area_Stats!$A$5:$A$7,0)),"")</f>
      </c>
      <c r="AB264">
        <f>IFERROR((Z264-AA264)/AA264,"")</f>
      </c>
      <c r="AC264">
        <v>2</v>
      </c>
      <c r="AD264">
        <v>2</v>
      </c>
      <c r="AE264"/>
      <c r="AF264"/>
      <c r="AG264"/>
      <c r="AH264"/>
      <c r="AI264"/>
      <c r="AJ264" t="inlineStr">
        <is>
          <t xml:space="preserve">Y</t>
        </is>
      </c>
      <c r="AK264"/>
      <c r="AL264"/>
      <c r="AM264"/>
      <c r="AN264"/>
      <c r="AO264"/>
      <c r="AP264"/>
      <c r="AQ264"/>
      <c r="AR264"/>
      <c r="AS264"/>
      <c r="AT264">
        <f>IFERROR(INDEX(04_Area_Stats!$E$5:$E$7,MATCH(N264,04_Area_Stats!$A$5:$A$7,0)),"")</f>
      </c>
      <c r="AU264">
        <f>IFERROR(ROUND(W264*AT264,0),"")</f>
      </c>
      <c r="AV264">
        <f>IFERROR(AU264*12/S264,"")</f>
      </c>
      <c r="AW264">
        <f>IFERROR(ROUND(100*(03_Assumptions!$B$18*MIN(AV264/03_Assumptions!$B$13,1)+03_Assumptions!$B$19*MIN(MAX(-AB264/0.25,0),1)+03_Assumptions!$B$20*IFERROR(INDEX(03_Assumptions!$B$28:$B$33,MATCH(AG264,03_Assumptions!$A$28:$A$33,0)),0.5)+03_Assumptions!$B$21*MIN(V264/180,1)+03_Assumptions!$B$22*(COUNTIF(AI264:AQ264,"Y")/9)),0),"")</f>
      </c>
      <c r="AX264"/>
      <c r="AY264"/>
      <c r="AZ264"/>
      <c r="BA264" t="inlineStr">
        <is>
          <t xml:space="preserve">https://images.habimg.com/imgh/36906-14573/piso-de-111-m2-terraza-de-25-m2-en-altos-de-los-monteros-marbel-marbella_580a880d-bc4e-4a10-9b3c-665b1993d3ce.jpg</t>
        </is>
      </c>
      <c r="BB264"/>
      <c r="BC264">
        <v>1</v>
      </c>
      <c r="BD264"/>
      <c r="BE264">
        <v>0</v>
      </c>
      <c r="BF264"/>
      <c r="BG264"/>
      <c r="BH264"/>
      <c r="BI264"/>
      <c r="BJ264"/>
      <c r="BK264"/>
      <c r="BL264" t="inlineStr">
        <is>
          <t xml:space="preserve">En lägenhet på 111 m² med en terrass på 25 m² i Alto de los Monteros, Marbella. Beskrivningen innehåller mycket lite information.</t>
        </is>
      </c>
      <c r="BM264" t="inlineStr">
        <is>
          <t xml:space="preserve">terrace</t>
        </is>
      </c>
      <c r="BN264"/>
    </row>
    <row r="265">
      <c r="A265" t="inlineStr">
        <is>
          <t xml:space="preserve">HTC-37443000000459</t>
        </is>
      </c>
      <c r="B265" t="inlineStr">
        <is>
          <t xml:space="preserve">Habitaclia</t>
        </is>
      </c>
      <c r="C265" t="inlineStr">
        <is>
          <t xml:space="preserve">37443000000459</t>
        </is>
      </c>
      <c r="D265" t="inlineStr">
        <is>
          <t xml:space="preserve">https://www.habitaclia.com/comprar-apartamento-120_m2_en_la_ubicacion_mas_estrategica_del_centro_de_juan_de_la_rosa_3m_ricardo_soriano-marbella-i37443000000459.htm</t>
        </is>
      </c>
      <c r="E265" t="inlineStr">
        <is>
          <t xml:space="preserve">2026-08-29</t>
        </is>
      </c>
      <c r="F265" t="inlineStr">
        <is>
          <t xml:space="preserve">2026-08-31</t>
        </is>
      </c>
      <c r="G265" t="inlineStr">
        <is>
          <t xml:space="preserve">New</t>
        </is>
      </c>
      <c r="H265" t="inlineStr">
        <is>
          <t xml:space="preserve">Apartamento en Plaza juan de la rosa 3m. 120 m² en la ubicación más estratégica del centro de marbella</t>
        </is>
      </c>
      <c r="I265" t="inlineStr">
        <is>
          <t xml:space="preserve">Sale</t>
        </is>
      </c>
      <c r="J265" t="inlineStr">
        <is>
          <t xml:space="preserve">Apartment</t>
        </is>
      </c>
      <c r="K265" t="inlineStr">
        <is>
          <t xml:space="preserve">ES</t>
        </is>
      </c>
      <c r="L265"/>
      <c r="M265" t="inlineStr">
        <is>
          <t xml:space="preserve">Marbella</t>
        </is>
      </c>
      <c r="N265" t="inlineStr">
        <is>
          <t xml:space="preserve">Marbella</t>
        </is>
      </c>
      <c r="O265" t="inlineStr">
        <is>
          <t xml:space="preserve">Ricardo Soriano</t>
        </is>
      </c>
      <c r="P265"/>
      <c r="Q265"/>
      <c r="R265"/>
      <c r="S265">
        <v>540000</v>
      </c>
      <c r="T265"/>
      <c r="U265">
        <f>IFERROR((S265-T265)/T265,"")</f>
      </c>
      <c r="V265">
        <v>3</v>
      </c>
      <c r="W265" t="inlineStr">
        <is>
          <t xml:space="preserve">120.00</t>
        </is>
      </c>
      <c r="X265"/>
      <c r="Y265"/>
      <c r="Z265">
        <f>IFERROR(S265/W265,"")</f>
      </c>
      <c r="AA265">
        <f>IFERROR(INDEX(04_Area_Stats!$C$5:$C$7,MATCH(N265,04_Area_Stats!$A$5:$A$7,0)),"")</f>
      </c>
      <c r="AB265">
        <f>IFERROR((Z265-AA265)/AA265,"")</f>
      </c>
      <c r="AC265">
        <v>3</v>
      </c>
      <c r="AD265">
        <v>2</v>
      </c>
      <c r="AE265" t="inlineStr">
        <is>
          <t xml:space="preserve">3</t>
        </is>
      </c>
      <c r="AF265"/>
      <c r="AG265"/>
      <c r="AH265"/>
      <c r="AI265"/>
      <c r="AJ265"/>
      <c r="AK265"/>
      <c r="AL265"/>
      <c r="AM265"/>
      <c r="AN265"/>
      <c r="AO265"/>
      <c r="AP265"/>
      <c r="AQ265"/>
      <c r="AR265"/>
      <c r="AS265"/>
      <c r="AT265">
        <f>IFERROR(INDEX(04_Area_Stats!$E$5:$E$7,MATCH(N265,04_Area_Stats!$A$5:$A$7,0)),"")</f>
      </c>
      <c r="AU265">
        <f>IFERROR(ROUND(W265*AT265,0),"")</f>
      </c>
      <c r="AV265">
        <f>IFERROR(AU265*12/S265,"")</f>
      </c>
      <c r="AW265">
        <f>IFERROR(ROUND(100*(03_Assumptions!$B$18*MIN(AV265/03_Assumptions!$B$13,1)+03_Assumptions!$B$19*MIN(MAX(-AB265/0.25,0),1)+03_Assumptions!$B$20*IFERROR(INDEX(03_Assumptions!$B$28:$B$33,MATCH(AG265,03_Assumptions!$A$28:$A$33,0)),0.5)+03_Assumptions!$B$21*MIN(V265/180,1)+03_Assumptions!$B$22*(COUNTIF(AI265:AQ265,"Y")/9)),0),"")</f>
      </c>
      <c r="AX265"/>
      <c r="AY265"/>
      <c r="AZ265"/>
      <c r="BA265" t="inlineStr">
        <is>
          <t xml:space="preserve">https://images.habimg.com/imgh/37443-459/120-m2-en-la-ubicacion-mas-estrategica-del-centro-de-marbella-marbella_6bb2bb40-5fe8-4f6d-810d-2e0f9d6f540f.jpg</t>
        </is>
      </c>
      <c r="BB265"/>
      <c r="BC265">
        <v>1</v>
      </c>
      <c r="BD265"/>
      <c r="BE265">
        <v>0</v>
      </c>
      <c r="BF265"/>
      <c r="BG265"/>
      <c r="BH265"/>
      <c r="BI265"/>
      <c r="BJ265"/>
      <c r="BK265"/>
      <c r="BL265" t="inlineStr">
        <is>
          <t xml:space="preserve">En lägenhet på 120 m² på 3:e våningen i centrala Marbella (område Ricardo Soriano). Väldigt lite information finns tillgänglig i annonsen.</t>
        </is>
      </c>
      <c r="BM265" t="inlineStr">
        <is>
          <t xml:space="preserve">floor</t>
        </is>
      </c>
      <c r="BN265"/>
    </row>
    <row r="266">
      <c r="A266" t="inlineStr">
        <is>
          <t xml:space="preserve">HTC-24411000001623</t>
        </is>
      </c>
      <c r="B266" t="inlineStr">
        <is>
          <t xml:space="preserve">Habitaclia</t>
        </is>
      </c>
      <c r="C266" t="inlineStr">
        <is>
          <t xml:space="preserve">24411000001623</t>
        </is>
      </c>
      <c r="D266" t="inlineStr">
        <is>
          <t xml:space="preserve">https://www.habitaclia.com/comprar-atico-duplex_san_pedro_de_alcantara_urbanizacion_con_piscina_san_pedro_de_alcantara_pueblo-marbella-i24411000001623.htm</t>
        </is>
      </c>
      <c r="E266" t="inlineStr">
        <is>
          <t xml:space="preserve">2026-08-29</t>
        </is>
      </c>
      <c r="F266" t="inlineStr">
        <is>
          <t xml:space="preserve">2026-08-31</t>
        </is>
      </c>
      <c r="G266" t="inlineStr">
        <is>
          <t xml:space="preserve">New</t>
        </is>
      </c>
      <c r="H266" t="inlineStr">
        <is>
          <t xml:space="preserve">Ático en San Pedro de Alcántara Pueblo. Ático dúplex san pedro de alcántara urbanización con piscina</t>
        </is>
      </c>
      <c r="I266" t="inlineStr">
        <is>
          <t xml:space="preserve">Sale</t>
        </is>
      </c>
      <c r="J266" t="inlineStr">
        <is>
          <t xml:space="preserve">Attic</t>
        </is>
      </c>
      <c r="K266" t="inlineStr">
        <is>
          <t xml:space="preserve">ES</t>
        </is>
      </c>
      <c r="L266"/>
      <c r="M266" t="inlineStr">
        <is>
          <t xml:space="preserve">Marbella</t>
        </is>
      </c>
      <c r="N266" t="inlineStr">
        <is>
          <t xml:space="preserve">Marbella</t>
        </is>
      </c>
      <c r="O266" t="inlineStr">
        <is>
          <t xml:space="preserve">San Pedro de Alcántara Pueblo</t>
        </is>
      </c>
      <c r="P266"/>
      <c r="Q266"/>
      <c r="R266"/>
      <c r="S266">
        <v>358000</v>
      </c>
      <c r="T266"/>
      <c r="U266">
        <f>IFERROR((S266-T266)/T266,"")</f>
      </c>
      <c r="V266">
        <v>3</v>
      </c>
      <c r="W266" t="inlineStr">
        <is>
          <t xml:space="preserve">108.00</t>
        </is>
      </c>
      <c r="X266"/>
      <c r="Y266"/>
      <c r="Z266">
        <f>IFERROR(S266/W266,"")</f>
      </c>
      <c r="AA266">
        <f>IFERROR(INDEX(04_Area_Stats!$C$5:$C$7,MATCH(N266,04_Area_Stats!$A$5:$A$7,0)),"")</f>
      </c>
      <c r="AB266">
        <f>IFERROR((Z266-AA266)/AA266,"")</f>
      </c>
      <c r="AC266">
        <v>2</v>
      </c>
      <c r="AD266">
        <v>2</v>
      </c>
      <c r="AE266"/>
      <c r="AF266"/>
      <c r="AG266"/>
      <c r="AH266"/>
      <c r="AI266"/>
      <c r="AJ266"/>
      <c r="AK266"/>
      <c r="AL266"/>
      <c r="AM266"/>
      <c r="AN266"/>
      <c r="AO266"/>
      <c r="AP266"/>
      <c r="AQ266"/>
      <c r="AR266"/>
      <c r="AS266"/>
      <c r="AT266">
        <f>IFERROR(INDEX(04_Area_Stats!$E$5:$E$7,MATCH(N266,04_Area_Stats!$A$5:$A$7,0)),"")</f>
      </c>
      <c r="AU266">
        <f>IFERROR(ROUND(W266*AT266,0),"")</f>
      </c>
      <c r="AV266">
        <f>IFERROR(AU266*12/S266,"")</f>
      </c>
      <c r="AW266">
        <f>IFERROR(ROUND(100*(03_Assumptions!$B$18*MIN(AV266/03_Assumptions!$B$13,1)+03_Assumptions!$B$19*MIN(MAX(-AB266/0.25,0),1)+03_Assumptions!$B$20*IFERROR(INDEX(03_Assumptions!$B$28:$B$33,MATCH(AG266,03_Assumptions!$A$28:$A$33,0)),0.5)+03_Assumptions!$B$21*MIN(V266/180,1)+03_Assumptions!$B$22*(COUNTIF(AI266:AQ266,"Y")/9)),0),"")</f>
      </c>
      <c r="AX266"/>
      <c r="AY266"/>
      <c r="AZ266"/>
      <c r="BA266" t="inlineStr">
        <is>
          <t xml:space="preserve">https://images.habimg.com/imgh/24411-1623/atico-duplex-san-pedro-de-alcantara-urbanizacion-con-piscina-marbella_3281b3b7-b018-4855-8fce-f8ca8610a003.jpg</t>
        </is>
      </c>
      <c r="BB266"/>
      <c r="BC266">
        <v>1</v>
      </c>
      <c r="BD266"/>
      <c r="BE266">
        <v>0</v>
      </c>
      <c r="BF266"/>
      <c r="BG266"/>
      <c r="BH266"/>
      <c r="BI266"/>
      <c r="BJ266"/>
      <c r="BK266"/>
      <c r="BL266" t="inlineStr">
        <is>
          <t xml:space="preserve">En takhögtsgård (duplex) i San Pedro de Alcántara Pueblo, Marbella med tillgång till pool i bostadsområdet. För lite information tillhandahålla i annonsen för att bedöma skick eller egenskaper.</t>
        </is>
      </c>
      <c r="BM266"/>
      <c r="BN266"/>
    </row>
    <row r="267">
      <c r="A267" t="inlineStr">
        <is>
          <t xml:space="preserve">HTC-50106000000257</t>
        </is>
      </c>
      <c r="B267" t="inlineStr">
        <is>
          <t xml:space="preserve">Habitaclia</t>
        </is>
      </c>
      <c r="C267" t="inlineStr">
        <is>
          <t xml:space="preserve">50106000000257</t>
        </is>
      </c>
      <c r="D267" t="inlineStr">
        <is>
          <t xml:space="preserve">https://www.habitaclia.com/comprar-atico-en_carretera_lomas_de_alto_de_los_monteros-marbella-i50106000000257.htm</t>
        </is>
      </c>
      <c r="E267" t="inlineStr">
        <is>
          <t xml:space="preserve">2026-08-29</t>
        </is>
      </c>
      <c r="F267" t="inlineStr">
        <is>
          <t xml:space="preserve">2026-08-31</t>
        </is>
      </c>
      <c r="G267" t="inlineStr">
        <is>
          <t xml:space="preserve">New</t>
        </is>
      </c>
      <c r="H267" t="inlineStr">
        <is>
          <t xml:space="preserve">Ático Carretera de lomas de marbella. Atico en carretera lomas de marbella</t>
        </is>
      </c>
      <c r="I267" t="inlineStr">
        <is>
          <t xml:space="preserve">Sale</t>
        </is>
      </c>
      <c r="J267" t="inlineStr">
        <is>
          <t xml:space="preserve">Attic</t>
        </is>
      </c>
      <c r="K267" t="inlineStr">
        <is>
          <t xml:space="preserve">ES</t>
        </is>
      </c>
      <c r="L267"/>
      <c r="M267" t="inlineStr">
        <is>
          <t xml:space="preserve">Marbella</t>
        </is>
      </c>
      <c r="N267" t="inlineStr">
        <is>
          <t xml:space="preserve">Marbella</t>
        </is>
      </c>
      <c r="O267" t="inlineStr">
        <is>
          <t xml:space="preserve">Alto de los Monteros</t>
        </is>
      </c>
      <c r="P267"/>
      <c r="Q267"/>
      <c r="R267"/>
      <c r="S267">
        <v>1065000</v>
      </c>
      <c r="T267"/>
      <c r="U267">
        <f>IFERROR((S267-T267)/T267,"")</f>
      </c>
      <c r="V267">
        <v>3</v>
      </c>
      <c r="W267" t="inlineStr">
        <is>
          <t xml:space="preserve">197.00</t>
        </is>
      </c>
      <c r="X267"/>
      <c r="Y267"/>
      <c r="Z267">
        <f>IFERROR(S267/W267,"")</f>
      </c>
      <c r="AA267">
        <f>IFERROR(INDEX(04_Area_Stats!$C$5:$C$7,MATCH(N267,04_Area_Stats!$A$5:$A$7,0)),"")</f>
      </c>
      <c r="AB267">
        <f>IFERROR((Z267-AA267)/AA267,"")</f>
      </c>
      <c r="AC267">
        <v>3</v>
      </c>
      <c r="AD267">
        <v>2</v>
      </c>
      <c r="AE267" t="inlineStr">
        <is>
          <t xml:space="preserve">ático</t>
        </is>
      </c>
      <c r="AF267"/>
      <c r="AG267"/>
      <c r="AH267"/>
      <c r="AI267"/>
      <c r="AJ267"/>
      <c r="AK267"/>
      <c r="AL267"/>
      <c r="AM267"/>
      <c r="AN267"/>
      <c r="AO267"/>
      <c r="AP267"/>
      <c r="AQ267"/>
      <c r="AR267"/>
      <c r="AS267"/>
      <c r="AT267">
        <f>IFERROR(INDEX(04_Area_Stats!$E$5:$E$7,MATCH(N267,04_Area_Stats!$A$5:$A$7,0)),"")</f>
      </c>
      <c r="AU267">
        <f>IFERROR(ROUND(W267*AT267,0),"")</f>
      </c>
      <c r="AV267">
        <f>IFERROR(AU267*12/S267,"")</f>
      </c>
      <c r="AW267">
        <f>IFERROR(ROUND(100*(03_Assumptions!$B$18*MIN(AV267/03_Assumptions!$B$13,1)+03_Assumptions!$B$19*MIN(MAX(-AB267/0.25,0),1)+03_Assumptions!$B$20*IFERROR(INDEX(03_Assumptions!$B$28:$B$33,MATCH(AG267,03_Assumptions!$A$28:$A$33,0)),0.5)+03_Assumptions!$B$21*MIN(V267/180,1)+03_Assumptions!$B$22*(COUNTIF(AI267:AQ267,"Y")/9)),0),"")</f>
      </c>
      <c r="AX267"/>
      <c r="AY267"/>
      <c r="AZ267"/>
      <c r="BA267" t="inlineStr">
        <is>
          <t xml:space="preserve">https://images.habimg.com/imgh/50106-257/atico-en-carretera-lomas-de-marbella-marbella_4be715fc-46ca-4be1-800a-10af5e02a203.jpg</t>
        </is>
      </c>
      <c r="BB267"/>
      <c r="BC267">
        <v>1</v>
      </c>
      <c r="BD267"/>
      <c r="BE267">
        <v>0</v>
      </c>
      <c r="BF267"/>
      <c r="BG267"/>
      <c r="BH267"/>
      <c r="BI267"/>
      <c r="BJ267"/>
      <c r="BK267"/>
      <c r="BL267" t="inlineStr">
        <is>
          <t xml:space="preserve">Taklägenhet till salu i Marbella, lokaliserad i Alto de los Monteros. Ingen ytterligare information om fastigheten är tillgänglig från beskrivningen.</t>
        </is>
      </c>
      <c r="BM267"/>
      <c r="BN267"/>
    </row>
    <row r="268">
      <c r="A268" t="inlineStr">
        <is>
          <t xml:space="preserve">HTC-30596000001584</t>
        </is>
      </c>
      <c r="B268" t="inlineStr">
        <is>
          <t xml:space="preserve">Habitaclia</t>
        </is>
      </c>
      <c r="C268" t="inlineStr">
        <is>
          <t xml:space="preserve">30596000001584</t>
        </is>
      </c>
      <c r="D268" t="inlineStr">
        <is>
          <t xml:space="preserve">https://www.habitaclia.com/comprar-apartamento-exquisito_de_lujo_en_puente_romano_resort_puente_romano-marbella-i30596000001584.htm</t>
        </is>
      </c>
      <c r="E268" t="inlineStr">
        <is>
          <t xml:space="preserve">2026-08-29</t>
        </is>
      </c>
      <c r="F268" t="inlineStr">
        <is>
          <t xml:space="preserve">2026-08-31</t>
        </is>
      </c>
      <c r="G268" t="inlineStr">
        <is>
          <t xml:space="preserve">New</t>
        </is>
      </c>
      <c r="H268" t="inlineStr">
        <is>
          <t xml:space="preserve">Apartamento en Puente Romano. Exquisito apartamento de lujo en puente romano resort</t>
        </is>
      </c>
      <c r="I268" t="inlineStr">
        <is>
          <t xml:space="preserve">Sale</t>
        </is>
      </c>
      <c r="J268" t="inlineStr">
        <is>
          <t xml:space="preserve">Apartment</t>
        </is>
      </c>
      <c r="K268" t="inlineStr">
        <is>
          <t xml:space="preserve">ES</t>
        </is>
      </c>
      <c r="L268"/>
      <c r="M268" t="inlineStr">
        <is>
          <t xml:space="preserve">Marbella</t>
        </is>
      </c>
      <c r="N268" t="inlineStr">
        <is>
          <t xml:space="preserve">Marbella</t>
        </is>
      </c>
      <c r="O268" t="inlineStr">
        <is>
          <t xml:space="preserve">Puente Romano</t>
        </is>
      </c>
      <c r="P268"/>
      <c r="Q268"/>
      <c r="R268"/>
      <c r="S268">
        <v>4650000</v>
      </c>
      <c r="T268"/>
      <c r="U268">
        <f>IFERROR((S268-T268)/T268,"")</f>
      </c>
      <c r="V268">
        <v>3</v>
      </c>
      <c r="W268" t="inlineStr">
        <is>
          <t xml:space="preserve">138.00</t>
        </is>
      </c>
      <c r="X268"/>
      <c r="Y268"/>
      <c r="Z268">
        <f>IFERROR(S268/W268,"")</f>
      </c>
      <c r="AA268">
        <f>IFERROR(INDEX(04_Area_Stats!$C$5:$C$7,MATCH(N268,04_Area_Stats!$A$5:$A$7,0)),"")</f>
      </c>
      <c r="AB268">
        <f>IFERROR((Z268-AA268)/AA268,"")</f>
      </c>
      <c r="AC268">
        <v>3</v>
      </c>
      <c r="AD268">
        <v>3</v>
      </c>
      <c r="AE268"/>
      <c r="AF268"/>
      <c r="AG268"/>
      <c r="AH268"/>
      <c r="AI268"/>
      <c r="AJ268"/>
      <c r="AK268"/>
      <c r="AL268"/>
      <c r="AM268"/>
      <c r="AN268"/>
      <c r="AO268"/>
      <c r="AP268"/>
      <c r="AQ268"/>
      <c r="AR268"/>
      <c r="AS268"/>
      <c r="AT268">
        <f>IFERROR(INDEX(04_Area_Stats!$E$5:$E$7,MATCH(N268,04_Area_Stats!$A$5:$A$7,0)),"")</f>
      </c>
      <c r="AU268">
        <f>IFERROR(ROUND(W268*AT268,0),"")</f>
      </c>
      <c r="AV268">
        <f>IFERROR(AU268*12/S268,"")</f>
      </c>
      <c r="AW268">
        <f>IFERROR(ROUND(100*(03_Assumptions!$B$18*MIN(AV268/03_Assumptions!$B$13,1)+03_Assumptions!$B$19*MIN(MAX(-AB268/0.25,0),1)+03_Assumptions!$B$20*IFERROR(INDEX(03_Assumptions!$B$28:$B$33,MATCH(AG268,03_Assumptions!$A$28:$A$33,0)),0.5)+03_Assumptions!$B$21*MIN(V268/180,1)+03_Assumptions!$B$22*(COUNTIF(AI268:AQ268,"Y")/9)),0),"")</f>
      </c>
      <c r="AX268"/>
      <c r="AY268"/>
      <c r="AZ268"/>
      <c r="BA268" t="inlineStr">
        <is>
          <t xml:space="preserve">https://images.habimg.com/imgh/30596-1584/exquisito-apartamento-de-lujo-en-puente-romano-resort-marbella_b2c75b54-b000-45ed-b5dd-1db389fee318.jpg</t>
        </is>
      </c>
      <c r="BB268"/>
      <c r="BC268">
        <v>1</v>
      </c>
      <c r="BD268"/>
      <c r="BE268">
        <v>0</v>
      </c>
      <c r="BF268"/>
      <c r="BG268"/>
      <c r="BH268"/>
      <c r="BI268"/>
      <c r="BJ268"/>
      <c r="BK268"/>
      <c r="BL268" t="inlineStr">
        <is>
          <t xml:space="preserve">Det är en lyxlägenhet belägen i Puente Romano, Marbella, men annonsen ger nästan ingen substantiell information. Det finns ingen information tillgänglig om storlek, layout, bekvämligheter eller skick.</t>
        </is>
      </c>
      <c r="BM268"/>
      <c r="BN268"/>
    </row>
    <row r="269">
      <c r="A269" t="inlineStr">
        <is>
          <t xml:space="preserve">HTC-24716000006148</t>
        </is>
      </c>
      <c r="B269" t="inlineStr">
        <is>
          <t xml:space="preserve">Habitaclia</t>
        </is>
      </c>
      <c r="C269" t="inlineStr">
        <is>
          <t xml:space="preserve">24716000006148</t>
        </is>
      </c>
      <c r="D269" t="inlineStr">
        <is>
          <t xml:space="preserve">https://www.habitaclia.com/comprar-apartamento-elegant_renovated_apartment_in_pinos_de_nagueles_golde_la_carolina_guadalpin-marbella-i24716000006148.htm</t>
        </is>
      </c>
      <c r="E269" t="inlineStr">
        <is>
          <t xml:space="preserve">2026-08-29</t>
        </is>
      </c>
      <c r="F269" t="inlineStr">
        <is>
          <t xml:space="preserve">2026-08-31</t>
        </is>
      </c>
      <c r="G269" t="inlineStr">
        <is>
          <t xml:space="preserve">New</t>
        </is>
      </c>
      <c r="H269" t="inlineStr">
        <is>
          <t xml:space="preserve">Apartamento Bloque 2a teba-rocío de nagüeles #e. Elegant renovated apartment in pinos de nagüeles, marbella golde</t>
        </is>
      </c>
      <c r="I269" t="inlineStr">
        <is>
          <t xml:space="preserve">Sale</t>
        </is>
      </c>
      <c r="J269" t="inlineStr">
        <is>
          <t xml:space="preserve">Apartment</t>
        </is>
      </c>
      <c r="K269" t="inlineStr">
        <is>
          <t xml:space="preserve">ES</t>
        </is>
      </c>
      <c r="L269"/>
      <c r="M269" t="inlineStr">
        <is>
          <t xml:space="preserve">Marbella</t>
        </is>
      </c>
      <c r="N269" t="inlineStr">
        <is>
          <t xml:space="preserve">Marbella</t>
        </is>
      </c>
      <c r="O269" t="inlineStr">
        <is>
          <t xml:space="preserve">La Carolina - Guadalpín</t>
        </is>
      </c>
      <c r="P269"/>
      <c r="Q269"/>
      <c r="R269"/>
      <c r="S269">
        <v>519000</v>
      </c>
      <c r="T269"/>
      <c r="U269">
        <f>IFERROR((S269-T269)/T269,"")</f>
      </c>
      <c r="V269">
        <v>3</v>
      </c>
      <c r="W269" t="inlineStr">
        <is>
          <t xml:space="preserve">86.00</t>
        </is>
      </c>
      <c r="X269"/>
      <c r="Y269"/>
      <c r="Z269">
        <f>IFERROR(S269/W269,"")</f>
      </c>
      <c r="AA269">
        <f>IFERROR(INDEX(04_Area_Stats!$C$5:$C$7,MATCH(N269,04_Area_Stats!$A$5:$A$7,0)),"")</f>
      </c>
      <c r="AB269">
        <f>IFERROR((Z269-AA269)/AA269,"")</f>
      </c>
      <c r="AC269">
        <v>2</v>
      </c>
      <c r="AD269">
        <v>2</v>
      </c>
      <c r="AE269"/>
      <c r="AF269"/>
      <c r="AG269"/>
      <c r="AH269"/>
      <c r="AI269"/>
      <c r="AJ269"/>
      <c r="AK269"/>
      <c r="AL269"/>
      <c r="AM269"/>
      <c r="AN269"/>
      <c r="AO269"/>
      <c r="AP269"/>
      <c r="AQ269"/>
      <c r="AR269"/>
      <c r="AS269"/>
      <c r="AT269">
        <f>IFERROR(INDEX(04_Area_Stats!$E$5:$E$7,MATCH(N269,04_Area_Stats!$A$5:$A$7,0)),"")</f>
      </c>
      <c r="AU269">
        <f>IFERROR(ROUND(W269*AT269,0),"")</f>
      </c>
      <c r="AV269">
        <f>IFERROR(AU269*12/S269,"")</f>
      </c>
      <c r="AW269">
        <f>IFERROR(ROUND(100*(03_Assumptions!$B$18*MIN(AV269/03_Assumptions!$B$13,1)+03_Assumptions!$B$19*MIN(MAX(-AB269/0.25,0),1)+03_Assumptions!$B$20*IFERROR(INDEX(03_Assumptions!$B$28:$B$33,MATCH(AG269,03_Assumptions!$A$28:$A$33,0)),0.5)+03_Assumptions!$B$21*MIN(V269/180,1)+03_Assumptions!$B$22*(COUNTIF(AI269:AQ269,"Y")/9)),0),"")</f>
      </c>
      <c r="AX269"/>
      <c r="AY269"/>
      <c r="AZ269"/>
      <c r="BA269" t="inlineStr">
        <is>
          <t xml:space="preserve">https://images.habimg.com/imgh/24716-6148/elegant-renovated-apartment-in-pinos-de-nagueles-marbella-golde-marbella_cc2e3c0a-13ee-45fb-b6f9-20450267abb8.jpg</t>
        </is>
      </c>
      <c r="BB269"/>
      <c r="BC269">
        <v>1</v>
      </c>
      <c r="BD269"/>
      <c r="BE269">
        <v>0</v>
      </c>
      <c r="BF269"/>
      <c r="BG269"/>
      <c r="BH269"/>
      <c r="BI269"/>
      <c r="BJ269"/>
      <c r="BK269"/>
      <c r="BL269" t="inlineStr">
        <is>
          <t xml:space="preserve">Otillräcklig information tillgänglig; beskrivningen innehåller endast platsinformation (Marbella - La Carolina - Guadalpín) utan fastighetsspecifikationer. Inga detaljer om rum, skick, bekvämligheter eller andra egenskaper finns tillgängliga.</t>
        </is>
      </c>
      <c r="BM269"/>
      <c r="BN269"/>
    </row>
    <row r="270">
      <c r="A270" t="inlineStr">
        <is>
          <t xml:space="preserve">HTC-25151000000425</t>
        </is>
      </c>
      <c r="B270" t="inlineStr">
        <is>
          <t xml:space="preserve">Habitaclia</t>
        </is>
      </c>
      <c r="C270" t="inlineStr">
        <is>
          <t xml:space="preserve">25151000000425</t>
        </is>
      </c>
      <c r="D270" t="inlineStr">
        <is>
          <t xml:space="preserve">https://www.habitaclia.com/comprar-piso-de_barcelona_6t_nueva_alcantara-marbella-i25151000000425.htm</t>
        </is>
      </c>
      <c r="E270" t="inlineStr">
        <is>
          <t xml:space="preserve">2026-08-29</t>
        </is>
      </c>
      <c r="F270" t="inlineStr">
        <is>
          <t xml:space="preserve">2026-08-31</t>
        </is>
      </c>
      <c r="G270" t="inlineStr">
        <is>
          <t xml:space="preserve">New</t>
        </is>
      </c>
      <c r="H270" t="inlineStr">
        <is>
          <t xml:space="preserve">Piso en Avenida de barcelona 6t</t>
        </is>
      </c>
      <c r="I270" t="inlineStr">
        <is>
          <t xml:space="preserve">Sale</t>
        </is>
      </c>
      <c r="J270" t="inlineStr">
        <is>
          <t xml:space="preserve">Apartment</t>
        </is>
      </c>
      <c r="K270" t="inlineStr">
        <is>
          <t xml:space="preserve">ES</t>
        </is>
      </c>
      <c r="L270"/>
      <c r="M270" t="inlineStr">
        <is>
          <t xml:space="preserve">Marbella</t>
        </is>
      </c>
      <c r="N270" t="inlineStr">
        <is>
          <t xml:space="preserve">Marbella</t>
        </is>
      </c>
      <c r="O270" t="inlineStr">
        <is>
          <t xml:space="preserve">Nueva Alcántara</t>
        </is>
      </c>
      <c r="P270"/>
      <c r="Q270"/>
      <c r="R270"/>
      <c r="S270">
        <v>599000</v>
      </c>
      <c r="T270"/>
      <c r="U270">
        <f>IFERROR((S270-T270)/T270,"")</f>
      </c>
      <c r="V270">
        <v>3</v>
      </c>
      <c r="W270" t="inlineStr">
        <is>
          <t xml:space="preserve">140.00</t>
        </is>
      </c>
      <c r="X270"/>
      <c r="Y270"/>
      <c r="Z270">
        <f>IFERROR(S270/W270,"")</f>
      </c>
      <c r="AA270">
        <f>IFERROR(INDEX(04_Area_Stats!$C$5:$C$7,MATCH(N270,04_Area_Stats!$A$5:$A$7,0)),"")</f>
      </c>
      <c r="AB270">
        <f>IFERROR((Z270-AA270)/AA270,"")</f>
      </c>
      <c r="AC270">
        <v>3</v>
      </c>
      <c r="AD270">
        <v>3</v>
      </c>
      <c r="AE270"/>
      <c r="AF270"/>
      <c r="AG270"/>
      <c r="AH270"/>
      <c r="AI270"/>
      <c r="AJ270"/>
      <c r="AK270"/>
      <c r="AL270"/>
      <c r="AM270"/>
      <c r="AN270"/>
      <c r="AO270"/>
      <c r="AP270"/>
      <c r="AQ270"/>
      <c r="AR270"/>
      <c r="AS270"/>
      <c r="AT270">
        <f>IFERROR(INDEX(04_Area_Stats!$E$5:$E$7,MATCH(N270,04_Area_Stats!$A$5:$A$7,0)),"")</f>
      </c>
      <c r="AU270">
        <f>IFERROR(ROUND(W270*AT270,0),"")</f>
      </c>
      <c r="AV270">
        <f>IFERROR(AU270*12/S270,"")</f>
      </c>
      <c r="AW270">
        <f>IFERROR(ROUND(100*(03_Assumptions!$B$18*MIN(AV270/03_Assumptions!$B$13,1)+03_Assumptions!$B$19*MIN(MAX(-AB270/0.25,0),1)+03_Assumptions!$B$20*IFERROR(INDEX(03_Assumptions!$B$28:$B$33,MATCH(AG270,03_Assumptions!$A$28:$A$33,0)),0.5)+03_Assumptions!$B$21*MIN(V270/180,1)+03_Assumptions!$B$22*(COUNTIF(AI270:AQ270,"Y")/9)),0),"")</f>
      </c>
      <c r="AX270"/>
      <c r="AY270"/>
      <c r="AZ270"/>
      <c r="BA270" t="inlineStr">
        <is>
          <t xml:space="preserve">https://images.habimg.com/imgh/25151-425/avenida-de-barcelona-6t-piso-marbella_7e809bce-df8b-407f-9c9c-dbca308afe8e.jpg</t>
        </is>
      </c>
      <c r="BB270"/>
      <c r="BC270">
        <v>1</v>
      </c>
      <c r="BD270"/>
      <c r="BE270">
        <v>0</v>
      </c>
      <c r="BF270"/>
      <c r="BG270"/>
      <c r="BH270"/>
      <c r="BI270"/>
      <c r="BJ270"/>
      <c r="BK270"/>
      <c r="BL270" t="inlineStr">
        <is>
          <t xml:space="preserve">Lägenhet i Marbella, Nueva Alcántara. Mycket lite information finns tillgänglig i annonsen.</t>
        </is>
      </c>
      <c r="BM270"/>
      <c r="BN270"/>
    </row>
    <row r="271">
      <c r="A271" t="inlineStr">
        <is>
          <t xml:space="preserve">HTC-30633000010567</t>
        </is>
      </c>
      <c r="B271" t="inlineStr">
        <is>
          <t xml:space="preserve">Habitaclia</t>
        </is>
      </c>
      <c r="C271" t="inlineStr">
        <is>
          <t xml:space="preserve">30633000010567</t>
        </is>
      </c>
      <c r="D271" t="inlineStr">
        <is>
          <t xml:space="preserve">https://www.habitaclia.com/comprar-piso-apartamento_a_estrenar_1_dormitorio_las_chapas_las_chapas_alicate_playa-marbella-i30633000010567.htm</t>
        </is>
      </c>
      <c r="E271" t="inlineStr">
        <is>
          <t xml:space="preserve">2026-08-29</t>
        </is>
      </c>
      <c r="F271" t="inlineStr">
        <is>
          <t xml:space="preserve">2026-08-31</t>
        </is>
      </c>
      <c r="G271" t="inlineStr">
        <is>
          <t xml:space="preserve">New</t>
        </is>
      </c>
      <c r="H271" t="inlineStr">
        <is>
          <t xml:space="preserve">Piso en Las Chapas - Alicate Playa. Apartamento a estrenar 1 dormitorio las chapas, marbella</t>
        </is>
      </c>
      <c r="I271" t="inlineStr">
        <is>
          <t xml:space="preserve">Sale</t>
        </is>
      </c>
      <c r="J271" t="inlineStr">
        <is>
          <t xml:space="preserve">Apartment</t>
        </is>
      </c>
      <c r="K271" t="inlineStr">
        <is>
          <t xml:space="preserve">ES</t>
        </is>
      </c>
      <c r="L271"/>
      <c r="M271" t="inlineStr">
        <is>
          <t xml:space="preserve">Marbella</t>
        </is>
      </c>
      <c r="N271" t="inlineStr">
        <is>
          <t xml:space="preserve">Marbella</t>
        </is>
      </c>
      <c r="O271" t="inlineStr">
        <is>
          <t xml:space="preserve">Las Chapas - Alicate Playa</t>
        </is>
      </c>
      <c r="P271"/>
      <c r="Q271"/>
      <c r="R271"/>
      <c r="S271">
        <v>330000</v>
      </c>
      <c r="T271"/>
      <c r="U271">
        <f>IFERROR((S271-T271)/T271,"")</f>
      </c>
      <c r="V271">
        <v>3</v>
      </c>
      <c r="W271" t="inlineStr">
        <is>
          <t xml:space="preserve">55.00</t>
        </is>
      </c>
      <c r="X271"/>
      <c r="Y271"/>
      <c r="Z271">
        <f>IFERROR(S271/W271,"")</f>
      </c>
      <c r="AA271">
        <f>IFERROR(INDEX(04_Area_Stats!$C$5:$C$7,MATCH(N271,04_Area_Stats!$A$5:$A$7,0)),"")</f>
      </c>
      <c r="AB271">
        <f>IFERROR((Z271-AA271)/AA271,"")</f>
      </c>
      <c r="AC271">
        <v>1</v>
      </c>
      <c r="AD271">
        <v>1</v>
      </c>
      <c r="AE271"/>
      <c r="AF271"/>
      <c r="AG271"/>
      <c r="AH271"/>
      <c r="AI271"/>
      <c r="AJ271"/>
      <c r="AK271"/>
      <c r="AL271"/>
      <c r="AM271"/>
      <c r="AN271"/>
      <c r="AO271"/>
      <c r="AP271"/>
      <c r="AQ271"/>
      <c r="AR271"/>
      <c r="AS271"/>
      <c r="AT271">
        <f>IFERROR(INDEX(04_Area_Stats!$E$5:$E$7,MATCH(N271,04_Area_Stats!$A$5:$A$7,0)),"")</f>
      </c>
      <c r="AU271">
        <f>IFERROR(ROUND(W271*AT271,0),"")</f>
      </c>
      <c r="AV271">
        <f>IFERROR(AU271*12/S271,"")</f>
      </c>
      <c r="AW271">
        <f>IFERROR(ROUND(100*(03_Assumptions!$B$18*MIN(AV271/03_Assumptions!$B$13,1)+03_Assumptions!$B$19*MIN(MAX(-AB271/0.25,0),1)+03_Assumptions!$B$20*IFERROR(INDEX(03_Assumptions!$B$28:$B$33,MATCH(AG271,03_Assumptions!$A$28:$A$33,0)),0.5)+03_Assumptions!$B$21*MIN(V271/180,1)+03_Assumptions!$B$22*(COUNTIF(AI271:AQ271,"Y")/9)),0),"")</f>
      </c>
      <c r="AX271"/>
      <c r="AY271"/>
      <c r="AZ271"/>
      <c r="BA271" t="inlineStr">
        <is>
          <t xml:space="preserve">https://images.habimg.com/imgh/30633-10567/apartamento-a-estrenar-1-dormitorio-las-chapas-marbella-marbella_e1b7637f-98a9-4b81-a79a-1b46b7ae7531.jpg</t>
        </is>
      </c>
      <c r="BB271"/>
      <c r="BC271">
        <v>1</v>
      </c>
      <c r="BD271"/>
      <c r="BE271">
        <v>0</v>
      </c>
      <c r="BF271"/>
      <c r="BG271"/>
      <c r="BH271"/>
      <c r="BI271"/>
      <c r="BJ271"/>
      <c r="BK271"/>
      <c r="BL271" t="inlineStr">
        <is>
          <t xml:space="preserve">Mycket begränsad information tillgänglig för denna helt ny 1-rums lägenhet i Las Chapas, Marbella; ingen meningsfull information om skick, storlek eller bekvämligheter framgår av beskrivningen.</t>
        </is>
      </c>
      <c r="BM271"/>
      <c r="BN271"/>
    </row>
    <row r="272">
      <c r="A272" t="inlineStr">
        <is>
          <t xml:space="preserve">HTC-24411000001557</t>
        </is>
      </c>
      <c r="B272" t="inlineStr">
        <is>
          <t xml:space="preserve">Habitaclia</t>
        </is>
      </c>
      <c r="C272" t="inlineStr">
        <is>
          <t xml:space="preserve">24411000001557</t>
        </is>
      </c>
      <c r="D272" t="inlineStr">
        <is>
          <t xml:space="preserve">https://www.habitaclia.com/comprar-piso-centrico_san_pedro_alcantara_san_pedro_de_alcantara_pueblo-marbella-i24411000001557.htm</t>
        </is>
      </c>
      <c r="E272" t="inlineStr">
        <is>
          <t xml:space="preserve">2026-08-29</t>
        </is>
      </c>
      <c r="F272" t="inlineStr">
        <is>
          <t xml:space="preserve">2026-08-31</t>
        </is>
      </c>
      <c r="G272" t="inlineStr">
        <is>
          <t xml:space="preserve">New</t>
        </is>
      </c>
      <c r="H272" t="inlineStr">
        <is>
          <t xml:space="preserve">Piso en San Pedro de Alcántara Pueblo. Céntrico san pedro alcántara</t>
        </is>
      </c>
      <c r="I272" t="inlineStr">
        <is>
          <t xml:space="preserve">Sale</t>
        </is>
      </c>
      <c r="J272" t="inlineStr">
        <is>
          <t xml:space="preserve">Apartment</t>
        </is>
      </c>
      <c r="K272" t="inlineStr">
        <is>
          <t xml:space="preserve">ES</t>
        </is>
      </c>
      <c r="L272"/>
      <c r="M272" t="inlineStr">
        <is>
          <t xml:space="preserve">Marbella</t>
        </is>
      </c>
      <c r="N272" t="inlineStr">
        <is>
          <t xml:space="preserve">Marbella</t>
        </is>
      </c>
      <c r="O272" t="inlineStr">
        <is>
          <t xml:space="preserve">San Pedro de Alcántara Pueblo</t>
        </is>
      </c>
      <c r="P272"/>
      <c r="Q272"/>
      <c r="R272"/>
      <c r="S272">
        <v>240000</v>
      </c>
      <c r="T272"/>
      <c r="U272">
        <f>IFERROR((S272-T272)/T272,"")</f>
      </c>
      <c r="V272">
        <v>3</v>
      </c>
      <c r="W272" t="inlineStr">
        <is>
          <t xml:space="preserve">74.00</t>
        </is>
      </c>
      <c r="X272"/>
      <c r="Y272"/>
      <c r="Z272">
        <f>IFERROR(S272/W272,"")</f>
      </c>
      <c r="AA272">
        <f>IFERROR(INDEX(04_Area_Stats!$C$5:$C$7,MATCH(N272,04_Area_Stats!$A$5:$A$7,0)),"")</f>
      </c>
      <c r="AB272">
        <f>IFERROR((Z272-AA272)/AA272,"")</f>
      </c>
      <c r="AC272">
        <v>3</v>
      </c>
      <c r="AD272">
        <v>1</v>
      </c>
      <c r="AE272"/>
      <c r="AF272"/>
      <c r="AG272"/>
      <c r="AH272"/>
      <c r="AI272"/>
      <c r="AJ272"/>
      <c r="AK272"/>
      <c r="AL272"/>
      <c r="AM272"/>
      <c r="AN272"/>
      <c r="AO272"/>
      <c r="AP272"/>
      <c r="AQ272"/>
      <c r="AR272"/>
      <c r="AS272"/>
      <c r="AT272">
        <f>IFERROR(INDEX(04_Area_Stats!$E$5:$E$7,MATCH(N272,04_Area_Stats!$A$5:$A$7,0)),"")</f>
      </c>
      <c r="AU272">
        <f>IFERROR(ROUND(W272*AT272,0),"")</f>
      </c>
      <c r="AV272">
        <f>IFERROR(AU272*12/S272,"")</f>
      </c>
      <c r="AW272">
        <f>IFERROR(ROUND(100*(03_Assumptions!$B$18*MIN(AV272/03_Assumptions!$B$13,1)+03_Assumptions!$B$19*MIN(MAX(-AB272/0.25,0),1)+03_Assumptions!$B$20*IFERROR(INDEX(03_Assumptions!$B$28:$B$33,MATCH(AG272,03_Assumptions!$A$28:$A$33,0)),0.5)+03_Assumptions!$B$21*MIN(V272/180,1)+03_Assumptions!$B$22*(COUNTIF(AI272:AQ272,"Y")/9)),0),"")</f>
      </c>
      <c r="AX272"/>
      <c r="AY272"/>
      <c r="AZ272"/>
      <c r="BA272" t="inlineStr">
        <is>
          <t xml:space="preserve">https://images.habimg.com/imgh/24411-1557/centrico-san-pedro-alcantara-marbella_64fcbe78-0c8f-4210-aa6f-22b18b23c222.jpg</t>
        </is>
      </c>
      <c r="BB272"/>
      <c r="BC272">
        <v>1</v>
      </c>
      <c r="BD272"/>
      <c r="BE272">
        <v>0</v>
      </c>
      <c r="BF272"/>
      <c r="BG272"/>
      <c r="BH272"/>
      <c r="BI272"/>
      <c r="BJ272"/>
      <c r="BK272"/>
      <c r="BL272" t="inlineStr">
        <is>
          <t xml:space="preserve">Mycket lite information är tillgänglig; endast platsdetaljer tillhandahålls.</t>
        </is>
      </c>
      <c r="BM272"/>
      <c r="BN272"/>
    </row>
    <row r="273">
      <c r="A273" t="inlineStr">
        <is>
          <t xml:space="preserve">HTC-37990000004226</t>
        </is>
      </c>
      <c r="B273" t="inlineStr">
        <is>
          <t xml:space="preserve">Habitaclia</t>
        </is>
      </c>
      <c r="C273" t="inlineStr">
        <is>
          <t xml:space="preserve">37990000004226</t>
        </is>
      </c>
      <c r="D273" t="inlineStr">
        <is>
          <t xml:space="preserve">https://www.habitaclia.com/comprar-atico-con_vistas_panoramicas_al_mar_en_los_lagos_de_santa_maria_santa_maria-marbella-i37990000004226.htm</t>
        </is>
      </c>
      <c r="E273" t="inlineStr">
        <is>
          <t xml:space="preserve">2026-08-29</t>
        </is>
      </c>
      <c r="F273" t="inlineStr">
        <is>
          <t xml:space="preserve">2026-08-31</t>
        </is>
      </c>
      <c r="G273" t="inlineStr">
        <is>
          <t xml:space="preserve">New</t>
        </is>
      </c>
      <c r="H273" t="inlineStr">
        <is>
          <t xml:space="preserve">Ático en Santa María. Ático con vistas panorámicas al mar en los lagos de santa maría</t>
        </is>
      </c>
      <c r="I273" t="inlineStr">
        <is>
          <t xml:space="preserve">Sale</t>
        </is>
      </c>
      <c r="J273" t="inlineStr">
        <is>
          <t xml:space="preserve">Attic</t>
        </is>
      </c>
      <c r="K273" t="inlineStr">
        <is>
          <t xml:space="preserve">ES</t>
        </is>
      </c>
      <c r="L273"/>
      <c r="M273" t="inlineStr">
        <is>
          <t xml:space="preserve">Marbella</t>
        </is>
      </c>
      <c r="N273" t="inlineStr">
        <is>
          <t xml:space="preserve">Marbella</t>
        </is>
      </c>
      <c r="O273" t="inlineStr">
        <is>
          <t xml:space="preserve">Santa María</t>
        </is>
      </c>
      <c r="P273"/>
      <c r="Q273"/>
      <c r="R273"/>
      <c r="S273">
        <v>400000</v>
      </c>
      <c r="T273"/>
      <c r="U273">
        <f>IFERROR((S273-T273)/T273,"")</f>
      </c>
      <c r="V273">
        <v>3</v>
      </c>
      <c r="W273" t="inlineStr">
        <is>
          <t xml:space="preserve">121.00</t>
        </is>
      </c>
      <c r="X273"/>
      <c r="Y273"/>
      <c r="Z273">
        <f>IFERROR(S273/W273,"")</f>
      </c>
      <c r="AA273">
        <f>IFERROR(INDEX(04_Area_Stats!$C$5:$C$7,MATCH(N273,04_Area_Stats!$A$5:$A$7,0)),"")</f>
      </c>
      <c r="AB273">
        <f>IFERROR((Z273-AA273)/AA273,"")</f>
      </c>
      <c r="AC273">
        <v>2</v>
      </c>
      <c r="AD273">
        <v>2</v>
      </c>
      <c r="AE273"/>
      <c r="AF273"/>
      <c r="AG273"/>
      <c r="AH273"/>
      <c r="AI273"/>
      <c r="AJ273"/>
      <c r="AK273"/>
      <c r="AL273"/>
      <c r="AM273"/>
      <c r="AN273"/>
      <c r="AO273"/>
      <c r="AP273"/>
      <c r="AQ273"/>
      <c r="AR273"/>
      <c r="AS273"/>
      <c r="AT273">
        <f>IFERROR(INDEX(04_Area_Stats!$E$5:$E$7,MATCH(N273,04_Area_Stats!$A$5:$A$7,0)),"")</f>
      </c>
      <c r="AU273">
        <f>IFERROR(ROUND(W273*AT273,0),"")</f>
      </c>
      <c r="AV273">
        <f>IFERROR(AU273*12/S273,"")</f>
      </c>
      <c r="AW273">
        <f>IFERROR(ROUND(100*(03_Assumptions!$B$18*MIN(AV273/03_Assumptions!$B$13,1)+03_Assumptions!$B$19*MIN(MAX(-AB273/0.25,0),1)+03_Assumptions!$B$20*IFERROR(INDEX(03_Assumptions!$B$28:$B$33,MATCH(AG273,03_Assumptions!$A$28:$A$33,0)),0.5)+03_Assumptions!$B$21*MIN(V273/180,1)+03_Assumptions!$B$22*(COUNTIF(AI273:AQ273,"Y")/9)),0),"")</f>
      </c>
      <c r="AX273"/>
      <c r="AY273"/>
      <c r="AZ273"/>
      <c r="BA273" t="inlineStr">
        <is>
          <t xml:space="preserve">https://images.habimg.com/imgh/37990-4226/atico-con-vistas-panoramicas-al-mar-en-los-lagos-de-santa-maria-marbella_9b094ede-4366-4a85-a7c6-8c9cb115a33f.jpg</t>
        </is>
      </c>
      <c r="BB273"/>
      <c r="BC273">
        <v>1</v>
      </c>
      <c r="BD273"/>
      <c r="BE273">
        <v>0</v>
      </c>
      <c r="BF273"/>
      <c r="BG273"/>
      <c r="BH273"/>
      <c r="BI273"/>
      <c r="BJ273"/>
      <c r="BK273"/>
      <c r="BL273" t="inlineStr">
        <is>
          <t xml:space="preserve">Vind i Santa María, Marbella annonserads med panoramautsikt över havet. Otillräcklig information i annonsen för att bedöma skick eller egenskaper.</t>
        </is>
      </c>
      <c r="BM273"/>
      <c r="BN273"/>
    </row>
    <row r="274">
      <c r="A274" t="inlineStr">
        <is>
          <t xml:space="preserve">HTC-23979000001280</t>
        </is>
      </c>
      <c r="B274" t="inlineStr">
        <is>
          <t xml:space="preserve">Habitaclia</t>
        </is>
      </c>
      <c r="C274" t="inlineStr">
        <is>
          <t xml:space="preserve">23979000001280</t>
        </is>
      </c>
      <c r="D274" t="inlineStr">
        <is>
          <t xml:space="preserve">https://www.habitaclia.com/comprar-apartamento-hay_propiedades_excepcionales_y_despues_existen_aquellas_que_s_puerto_banus-marbella-i23979000001280.htm</t>
        </is>
      </c>
      <c r="E274" t="inlineStr">
        <is>
          <t xml:space="preserve">2026-08-29</t>
        </is>
      </c>
      <c r="F274" t="inlineStr">
        <is>
          <t xml:space="preserve">2026-08-31</t>
        </is>
      </c>
      <c r="G274" t="inlineStr">
        <is>
          <t xml:space="preserve">New</t>
        </is>
      </c>
      <c r="H274" t="inlineStr">
        <is>
          <t xml:space="preserve">Apartamento en Puerto Banús. Hay propiedades excepcionales y, después, existen aquellas que s</t>
        </is>
      </c>
      <c r="I274" t="inlineStr">
        <is>
          <t xml:space="preserve">Sale</t>
        </is>
      </c>
      <c r="J274" t="inlineStr">
        <is>
          <t xml:space="preserve">Apartment</t>
        </is>
      </c>
      <c r="K274" t="inlineStr">
        <is>
          <t xml:space="preserve">ES</t>
        </is>
      </c>
      <c r="L274"/>
      <c r="M274" t="inlineStr">
        <is>
          <t xml:space="preserve">Marbella</t>
        </is>
      </c>
      <c r="N274" t="inlineStr">
        <is>
          <t xml:space="preserve">Marbella</t>
        </is>
      </c>
      <c r="O274" t="inlineStr">
        <is>
          <t xml:space="preserve">Puerto Banús</t>
        </is>
      </c>
      <c r="P274"/>
      <c r="Q274"/>
      <c r="R274"/>
      <c r="S274">
        <v>1395000</v>
      </c>
      <c r="T274"/>
      <c r="U274">
        <f>IFERROR((S274-T274)/T274,"")</f>
      </c>
      <c r="V274">
        <v>3</v>
      </c>
      <c r="W274" t="inlineStr">
        <is>
          <t xml:space="preserve">84.00</t>
        </is>
      </c>
      <c r="X274"/>
      <c r="Y274"/>
      <c r="Z274">
        <f>IFERROR(S274/W274,"")</f>
      </c>
      <c r="AA274">
        <f>IFERROR(INDEX(04_Area_Stats!$C$5:$C$7,MATCH(N274,04_Area_Stats!$A$5:$A$7,0)),"")</f>
      </c>
      <c r="AB274">
        <f>IFERROR((Z274-AA274)/AA274,"")</f>
      </c>
      <c r="AC274">
        <v>2</v>
      </c>
      <c r="AD274">
        <v>2</v>
      </c>
      <c r="AE274"/>
      <c r="AF274"/>
      <c r="AG274"/>
      <c r="AH274"/>
      <c r="AI274"/>
      <c r="AJ274"/>
      <c r="AK274"/>
      <c r="AL274"/>
      <c r="AM274"/>
      <c r="AN274"/>
      <c r="AO274"/>
      <c r="AP274"/>
      <c r="AQ274"/>
      <c r="AR274"/>
      <c r="AS274"/>
      <c r="AT274">
        <f>IFERROR(INDEX(04_Area_Stats!$E$5:$E$7,MATCH(N274,04_Area_Stats!$A$5:$A$7,0)),"")</f>
      </c>
      <c r="AU274">
        <f>IFERROR(ROUND(W274*AT274,0),"")</f>
      </c>
      <c r="AV274">
        <f>IFERROR(AU274*12/S274,"")</f>
      </c>
      <c r="AW274">
        <f>IFERROR(ROUND(100*(03_Assumptions!$B$18*MIN(AV274/03_Assumptions!$B$13,1)+03_Assumptions!$B$19*MIN(MAX(-AB274/0.25,0),1)+03_Assumptions!$B$20*IFERROR(INDEX(03_Assumptions!$B$28:$B$33,MATCH(AG274,03_Assumptions!$A$28:$A$33,0)),0.5)+03_Assumptions!$B$21*MIN(V274/180,1)+03_Assumptions!$B$22*(COUNTIF(AI274:AQ274,"Y")/9)),0),"")</f>
      </c>
      <c r="AX274"/>
      <c r="AY274"/>
      <c r="AZ274"/>
      <c r="BA274" t="inlineStr">
        <is>
          <t xml:space="preserve">https://images.habimg.com/imgh/23979-1280/hay-propiedades-excepcionales-y-despues-existen-aquellas-que-s-marbella_cfb15e17-b53b-4a04-b0cc-38e2e0cc3748.jpg</t>
        </is>
      </c>
      <c r="BB274"/>
      <c r="BC274">
        <v>1</v>
      </c>
      <c r="BD274"/>
      <c r="BE274">
        <v>0</v>
      </c>
      <c r="BF274"/>
      <c r="BG274"/>
      <c r="BH274"/>
      <c r="BI274"/>
      <c r="BJ274"/>
      <c r="BK274"/>
      <c r="BL274" t="inlineStr">
        <is>
          <t xml:space="preserve">Lägenhet i Puerto Banús, Marbella. Otillräcklig information; endast plats anges.</t>
        </is>
      </c>
      <c r="BM274"/>
      <c r="BN274"/>
    </row>
    <row r="275">
      <c r="A275" t="inlineStr">
        <is>
          <t xml:space="preserve">HTC-24410000002706</t>
        </is>
      </c>
      <c r="B275" t="inlineStr">
        <is>
          <t xml:space="preserve">Habitaclia</t>
        </is>
      </c>
      <c r="C275" t="inlineStr">
        <is>
          <t xml:space="preserve">24410000002706</t>
        </is>
      </c>
      <c r="D275" t="inlineStr">
        <is>
          <t xml:space="preserve">https://www.habitaclia.com/comprar-duplex-del_faisan_131_marbesa-marbella-i24410000002706.htm</t>
        </is>
      </c>
      <c r="E275" t="inlineStr">
        <is>
          <t xml:space="preserve">2026-08-29</t>
        </is>
      </c>
      <c r="F275" t="inlineStr">
        <is>
          <t xml:space="preserve">2026-08-31</t>
        </is>
      </c>
      <c r="G275" t="inlineStr">
        <is>
          <t xml:space="preserve">New</t>
        </is>
      </c>
      <c r="H275" t="inlineStr">
        <is>
          <t xml:space="preserve">Dúplex en Calle del faísán 131</t>
        </is>
      </c>
      <c r="I275" t="inlineStr">
        <is>
          <t xml:space="preserve">Sale</t>
        </is>
      </c>
      <c r="J275" t="inlineStr">
        <is>
          <t xml:space="preserve">Duplex</t>
        </is>
      </c>
      <c r="K275" t="inlineStr">
        <is>
          <t xml:space="preserve">ES</t>
        </is>
      </c>
      <c r="L275"/>
      <c r="M275" t="inlineStr">
        <is>
          <t xml:space="preserve">Marbella</t>
        </is>
      </c>
      <c r="N275" t="inlineStr">
        <is>
          <t xml:space="preserve">Marbella</t>
        </is>
      </c>
      <c r="O275" t="inlineStr">
        <is>
          <t xml:space="preserve">Marbesa</t>
        </is>
      </c>
      <c r="P275"/>
      <c r="Q275"/>
      <c r="R275"/>
      <c r="S275">
        <v>244500</v>
      </c>
      <c r="T275"/>
      <c r="U275">
        <f>IFERROR((S275-T275)/T275,"")</f>
      </c>
      <c r="V275">
        <v>3</v>
      </c>
      <c r="W275" t="inlineStr">
        <is>
          <t xml:space="preserve">46.00</t>
        </is>
      </c>
      <c r="X275"/>
      <c r="Y275"/>
      <c r="Z275">
        <f>IFERROR(S275/W275,"")</f>
      </c>
      <c r="AA275">
        <f>IFERROR(INDEX(04_Area_Stats!$C$5:$C$7,MATCH(N275,04_Area_Stats!$A$5:$A$7,0)),"")</f>
      </c>
      <c r="AB275">
        <f>IFERROR((Z275-AA275)/AA275,"")</f>
      </c>
      <c r="AC275">
        <v>1</v>
      </c>
      <c r="AD275">
        <v>1</v>
      </c>
      <c r="AE275"/>
      <c r="AF275"/>
      <c r="AG275"/>
      <c r="AH275"/>
      <c r="AI275"/>
      <c r="AJ275"/>
      <c r="AK275"/>
      <c r="AL275"/>
      <c r="AM275"/>
      <c r="AN275"/>
      <c r="AO275"/>
      <c r="AP275"/>
      <c r="AQ275"/>
      <c r="AR275"/>
      <c r="AS275"/>
      <c r="AT275">
        <f>IFERROR(INDEX(04_Area_Stats!$E$5:$E$7,MATCH(N275,04_Area_Stats!$A$5:$A$7,0)),"")</f>
      </c>
      <c r="AU275">
        <f>IFERROR(ROUND(W275*AT275,0),"")</f>
      </c>
      <c r="AV275">
        <f>IFERROR(AU275*12/S275,"")</f>
      </c>
      <c r="AW275">
        <f>IFERROR(ROUND(100*(03_Assumptions!$B$18*MIN(AV275/03_Assumptions!$B$13,1)+03_Assumptions!$B$19*MIN(MAX(-AB275/0.25,0),1)+03_Assumptions!$B$20*IFERROR(INDEX(03_Assumptions!$B$28:$B$33,MATCH(AG275,03_Assumptions!$A$28:$A$33,0)),0.5)+03_Assumptions!$B$21*MIN(V275/180,1)+03_Assumptions!$B$22*(COUNTIF(AI275:AQ275,"Y")/9)),0),"")</f>
      </c>
      <c r="AX275"/>
      <c r="AY275"/>
      <c r="AZ275"/>
      <c r="BA275" t="inlineStr">
        <is>
          <t xml:space="preserve">https://images.habimg.com/imgh/24410-2706/calle-del-faisan-131-duplex-marbella_ba327b19-7552-4bba-a7dd-5dc4b9dbbbaf.jpg</t>
        </is>
      </c>
      <c r="BB275"/>
      <c r="BC275">
        <v>1</v>
      </c>
      <c r="BD275"/>
      <c r="BE275">
        <v>0</v>
      </c>
      <c r="BF275"/>
      <c r="BG275"/>
      <c r="BH275"/>
      <c r="BI275"/>
      <c r="BJ275"/>
      <c r="BK275"/>
      <c r="BL275" t="inlineStr">
        <is>
          <t xml:space="preserve">Duplex i Marbella, Marbesa-området. Otillräcklig information i annonsen för att bedöma fastigheten vidare.</t>
        </is>
      </c>
      <c r="BM275"/>
      <c r="BN275"/>
    </row>
    <row r="276">
      <c r="A276" t="inlineStr">
        <is>
          <t xml:space="preserve">HTC-23150000001224</t>
        </is>
      </c>
      <c r="B276" t="inlineStr">
        <is>
          <t xml:space="preserve">Habitaclia</t>
        </is>
      </c>
      <c r="C276" t="inlineStr">
        <is>
          <t xml:space="preserve">23150000001224</t>
        </is>
      </c>
      <c r="D276" t="inlineStr">
        <is>
          <t xml:space="preserve">https://www.habitaclia.com/comprar-piso-estudio_en_el_rosario_del_limonar_las_chapas_150_las_chapas_alicate_playa-marbella-i23150000001224.htm</t>
        </is>
      </c>
      <c r="E276" t="inlineStr">
        <is>
          <t xml:space="preserve">2026-08-29</t>
        </is>
      </c>
      <c r="F276" t="inlineStr">
        <is>
          <t xml:space="preserve">2026-08-31</t>
        </is>
      </c>
      <c r="G276" t="inlineStr">
        <is>
          <t xml:space="preserve">New</t>
        </is>
      </c>
      <c r="H276" t="inlineStr">
        <is>
          <t xml:space="preserve">Piso en Del limonar-las chapas 150. Estudio en el rosario</t>
        </is>
      </c>
      <c r="I276" t="inlineStr">
        <is>
          <t xml:space="preserve">Sale</t>
        </is>
      </c>
      <c r="J276" t="inlineStr">
        <is>
          <t xml:space="preserve">Apartment</t>
        </is>
      </c>
      <c r="K276" t="inlineStr">
        <is>
          <t xml:space="preserve">ES</t>
        </is>
      </c>
      <c r="L276"/>
      <c r="M276" t="inlineStr">
        <is>
          <t xml:space="preserve">Marbella</t>
        </is>
      </c>
      <c r="N276" t="inlineStr">
        <is>
          <t xml:space="preserve">Marbella</t>
        </is>
      </c>
      <c r="O276" t="inlineStr">
        <is>
          <t xml:space="preserve">Las Chapas - Alicate Playa</t>
        </is>
      </c>
      <c r="P276"/>
      <c r="Q276"/>
      <c r="R276"/>
      <c r="S276">
        <v>275000</v>
      </c>
      <c r="T276"/>
      <c r="U276">
        <f>IFERROR((S276-T276)/T276,"")</f>
      </c>
      <c r="V276">
        <v>3</v>
      </c>
      <c r="W276" t="inlineStr">
        <is>
          <t xml:space="preserve">35.00</t>
        </is>
      </c>
      <c r="X276"/>
      <c r="Y276"/>
      <c r="Z276">
        <f>IFERROR(S276/W276,"")</f>
      </c>
      <c r="AA276">
        <f>IFERROR(INDEX(04_Area_Stats!$C$5:$C$7,MATCH(N276,04_Area_Stats!$A$5:$A$7,0)),"")</f>
      </c>
      <c r="AB276">
        <f>IFERROR((Z276-AA276)/AA276,"")</f>
      </c>
      <c r="AC276"/>
      <c r="AD276">
        <v>1</v>
      </c>
      <c r="AE276" t="inlineStr">
        <is>
          <t xml:space="preserve">0</t>
        </is>
      </c>
      <c r="AF276"/>
      <c r="AG276"/>
      <c r="AH276"/>
      <c r="AI276"/>
      <c r="AJ276"/>
      <c r="AK276"/>
      <c r="AL276"/>
      <c r="AM276"/>
      <c r="AN276"/>
      <c r="AO276"/>
      <c r="AP276"/>
      <c r="AQ276"/>
      <c r="AR276"/>
      <c r="AS276"/>
      <c r="AT276">
        <f>IFERROR(INDEX(04_Area_Stats!$E$5:$E$7,MATCH(N276,04_Area_Stats!$A$5:$A$7,0)),"")</f>
      </c>
      <c r="AU276">
        <f>IFERROR(ROUND(W276*AT276,0),"")</f>
      </c>
      <c r="AV276">
        <f>IFERROR(AU276*12/S276,"")</f>
      </c>
      <c r="AW276">
        <f>IFERROR(ROUND(100*(03_Assumptions!$B$18*MIN(AV276/03_Assumptions!$B$13,1)+03_Assumptions!$B$19*MIN(MAX(-AB276/0.25,0),1)+03_Assumptions!$B$20*IFERROR(INDEX(03_Assumptions!$B$28:$B$33,MATCH(AG276,03_Assumptions!$A$28:$A$33,0)),0.5)+03_Assumptions!$B$21*MIN(V276/180,1)+03_Assumptions!$B$22*(COUNTIF(AI276:AQ276,"Y")/9)),0),"")</f>
      </c>
      <c r="AX276"/>
      <c r="AY276"/>
      <c r="AZ276"/>
      <c r="BA276" t="inlineStr">
        <is>
          <t xml:space="preserve">https://images.habimg.com/imgh/23150-1224/estudio-en-el-rosario-marbella_667e0d25-620e-490b-bdaa-1acb650a6a8a.jpg</t>
        </is>
      </c>
      <c r="BB276"/>
      <c r="BC276">
        <v>1</v>
      </c>
      <c r="BD276"/>
      <c r="BE276">
        <v>0</v>
      </c>
      <c r="BF276"/>
      <c r="BG276"/>
      <c r="BH276"/>
      <c r="BI276"/>
      <c r="BJ276"/>
      <c r="BK276"/>
      <c r="BL276" t="inlineStr">
        <is>
          <t xml:space="preserve">Ingen meningsfull egenskapsbeskrivning tillgänglig — endast platskrumor anges. Ytterligare detaljer behövs för att bedöma denna lägenhet.</t>
        </is>
      </c>
      <c r="BM276"/>
      <c r="BN276"/>
    </row>
    <row r="277">
      <c r="A277" t="inlineStr">
        <is>
          <t xml:space="preserve">HTC-56784000000449</t>
        </is>
      </c>
      <c r="B277" t="inlineStr">
        <is>
          <t xml:space="preserve">Habitaclia</t>
        </is>
      </c>
      <c r="C277" t="inlineStr">
        <is>
          <t xml:space="preserve">56784000000449</t>
        </is>
      </c>
      <c r="D277" t="inlineStr">
        <is>
          <t xml:space="preserve">https://www.habitaclia.com/comprar-planta_baja-piso_de_1_dormitorio_en_avenida_las_palmeras_valdeolletas_las_cancelas_xarblanca-marbella-i56784000000449.htm</t>
        </is>
      </c>
      <c r="E277" t="inlineStr">
        <is>
          <t xml:space="preserve">2026-08-29</t>
        </is>
      </c>
      <c r="F277" t="inlineStr">
        <is>
          <t xml:space="preserve">2026-08-31</t>
        </is>
      </c>
      <c r="G277" t="inlineStr">
        <is>
          <t xml:space="preserve">New</t>
        </is>
      </c>
      <c r="H277" t="inlineStr">
        <is>
          <t xml:space="preserve">Planta baja en Valdeolletas - Las Cancelas - Xarblanca. Piso de 1 dormitorio en avenida las palmeras</t>
        </is>
      </c>
      <c r="I277" t="inlineStr">
        <is>
          <t xml:space="preserve">Sale</t>
        </is>
      </c>
      <c r="J277" t="inlineStr">
        <is>
          <t xml:space="preserve">Apartment</t>
        </is>
      </c>
      <c r="K277" t="inlineStr">
        <is>
          <t xml:space="preserve">ES</t>
        </is>
      </c>
      <c r="L277"/>
      <c r="M277" t="inlineStr">
        <is>
          <t xml:space="preserve">Marbella</t>
        </is>
      </c>
      <c r="N277" t="inlineStr">
        <is>
          <t xml:space="preserve">Marbella</t>
        </is>
      </c>
      <c r="O277" t="inlineStr">
        <is>
          <t xml:space="preserve">Valdeolletas - Las Cancelas - Xarblanca</t>
        </is>
      </c>
      <c r="P277"/>
      <c r="Q277"/>
      <c r="R277"/>
      <c r="S277">
        <v>201500</v>
      </c>
      <c r="T277"/>
      <c r="U277">
        <f>IFERROR((S277-T277)/T277,"")</f>
      </c>
      <c r="V277">
        <v>3</v>
      </c>
      <c r="W277" t="inlineStr">
        <is>
          <t xml:space="preserve">46.00</t>
        </is>
      </c>
      <c r="X277"/>
      <c r="Y277"/>
      <c r="Z277">
        <f>IFERROR(S277/W277,"")</f>
      </c>
      <c r="AA277">
        <f>IFERROR(INDEX(04_Area_Stats!$C$5:$C$7,MATCH(N277,04_Area_Stats!$A$5:$A$7,0)),"")</f>
      </c>
      <c r="AB277">
        <f>IFERROR((Z277-AA277)/AA277,"")</f>
      </c>
      <c r="AC277">
        <v>1</v>
      </c>
      <c r="AD277">
        <v>1</v>
      </c>
      <c r="AE277" t="inlineStr">
        <is>
          <t xml:space="preserve">0</t>
        </is>
      </c>
      <c r="AF277"/>
      <c r="AG277"/>
      <c r="AH277"/>
      <c r="AI277"/>
      <c r="AJ277"/>
      <c r="AK277"/>
      <c r="AL277"/>
      <c r="AM277"/>
      <c r="AN277"/>
      <c r="AO277"/>
      <c r="AP277"/>
      <c r="AQ277"/>
      <c r="AR277"/>
      <c r="AS277"/>
      <c r="AT277">
        <f>IFERROR(INDEX(04_Area_Stats!$E$5:$E$7,MATCH(N277,04_Area_Stats!$A$5:$A$7,0)),"")</f>
      </c>
      <c r="AU277">
        <f>IFERROR(ROUND(W277*AT277,0),"")</f>
      </c>
      <c r="AV277">
        <f>IFERROR(AU277*12/S277,"")</f>
      </c>
      <c r="AW277">
        <f>IFERROR(ROUND(100*(03_Assumptions!$B$18*MIN(AV277/03_Assumptions!$B$13,1)+03_Assumptions!$B$19*MIN(MAX(-AB277/0.25,0),1)+03_Assumptions!$B$20*IFERROR(INDEX(03_Assumptions!$B$28:$B$33,MATCH(AG277,03_Assumptions!$A$28:$A$33,0)),0.5)+03_Assumptions!$B$21*MIN(V277/180,1)+03_Assumptions!$B$22*(COUNTIF(AI277:AQ277,"Y")/9)),0),"")</f>
      </c>
      <c r="AX277"/>
      <c r="AY277"/>
      <c r="AZ277"/>
      <c r="BA277" t="inlineStr">
        <is>
          <t xml:space="preserve">https://images.habimg.com/imgh/56784-449/piso-de-1-dormitorio-en-avenida-las-palmeras-marbella_2204c7d8-69ee-4ee1-a345-f9735fd0468b.jpg</t>
        </is>
      </c>
      <c r="BB277"/>
      <c r="BC277">
        <v>1</v>
      </c>
      <c r="BD277"/>
      <c r="BE277">
        <v>0</v>
      </c>
      <c r="BF277"/>
      <c r="BG277"/>
      <c r="BH277"/>
      <c r="BI277"/>
      <c r="BJ277"/>
      <c r="BK277"/>
      <c r="BL277" t="inlineStr">
        <is>
          <t xml:space="preserve">Minimal information tillgänglig: endast en platsreferens utan några detaljer om egenskapen, skick eller bekvämligheter.</t>
        </is>
      </c>
      <c r="BM277"/>
      <c r="BN277"/>
    </row>
    <row r="278">
      <c r="A278" t="inlineStr">
        <is>
          <t xml:space="preserve">HTC-21940000002087</t>
        </is>
      </c>
      <c r="B278" t="inlineStr">
        <is>
          <t xml:space="preserve">Habitaclia</t>
        </is>
      </c>
      <c r="C278" t="inlineStr">
        <is>
          <t xml:space="preserve">21940000002087</t>
        </is>
      </c>
      <c r="D278" t="inlineStr">
        <is>
          <t xml:space="preserve">https://www.habitaclia.com/comprar-piso-san_pedro_de_alcantara_san_pedro_de_alcantara_pueblo-marbella-i21940000002087.htm</t>
        </is>
      </c>
      <c r="E278" t="inlineStr">
        <is>
          <t xml:space="preserve">2026-08-29</t>
        </is>
      </c>
      <c r="F278" t="inlineStr">
        <is>
          <t xml:space="preserve">2026-08-31</t>
        </is>
      </c>
      <c r="G278" t="inlineStr">
        <is>
          <t xml:space="preserve">New</t>
        </is>
      </c>
      <c r="H278" t="inlineStr">
        <is>
          <t xml:space="preserve">Piso en San Pedro de Alcántara Pueblo. San pedro de alcántarapiso</t>
        </is>
      </c>
      <c r="I278" t="inlineStr">
        <is>
          <t xml:space="preserve">Sale</t>
        </is>
      </c>
      <c r="J278" t="inlineStr">
        <is>
          <t xml:space="preserve">Apartment</t>
        </is>
      </c>
      <c r="K278" t="inlineStr">
        <is>
          <t xml:space="preserve">ES</t>
        </is>
      </c>
      <c r="L278"/>
      <c r="M278" t="inlineStr">
        <is>
          <t xml:space="preserve">Marbella</t>
        </is>
      </c>
      <c r="N278" t="inlineStr">
        <is>
          <t xml:space="preserve">Marbella</t>
        </is>
      </c>
      <c r="O278" t="inlineStr">
        <is>
          <t xml:space="preserve">San Pedro de Alcántara Pueblo</t>
        </is>
      </c>
      <c r="P278"/>
      <c r="Q278"/>
      <c r="R278"/>
      <c r="S278">
        <v>399999</v>
      </c>
      <c r="T278"/>
      <c r="U278">
        <f>IFERROR((S278-T278)/T278,"")</f>
      </c>
      <c r="V278">
        <v>3</v>
      </c>
      <c r="W278" t="inlineStr">
        <is>
          <t xml:space="preserve">87.00</t>
        </is>
      </c>
      <c r="X278"/>
      <c r="Y278"/>
      <c r="Z278">
        <f>IFERROR(S278/W278,"")</f>
      </c>
      <c r="AA278">
        <f>IFERROR(INDEX(04_Area_Stats!$C$5:$C$7,MATCH(N278,04_Area_Stats!$A$5:$A$7,0)),"")</f>
      </c>
      <c r="AB278">
        <f>IFERROR((Z278-AA278)/AA278,"")</f>
      </c>
      <c r="AC278">
        <v>2</v>
      </c>
      <c r="AD278">
        <v>2</v>
      </c>
      <c r="AE278"/>
      <c r="AF278"/>
      <c r="AG278"/>
      <c r="AH278"/>
      <c r="AI278"/>
      <c r="AJ278"/>
      <c r="AK278"/>
      <c r="AL278"/>
      <c r="AM278"/>
      <c r="AN278"/>
      <c r="AO278"/>
      <c r="AP278"/>
      <c r="AQ278"/>
      <c r="AR278"/>
      <c r="AS278"/>
      <c r="AT278">
        <f>IFERROR(INDEX(04_Area_Stats!$E$5:$E$7,MATCH(N278,04_Area_Stats!$A$5:$A$7,0)),"")</f>
      </c>
      <c r="AU278">
        <f>IFERROR(ROUND(W278*AT278,0),"")</f>
      </c>
      <c r="AV278">
        <f>IFERROR(AU278*12/S278,"")</f>
      </c>
      <c r="AW278">
        <f>IFERROR(ROUND(100*(03_Assumptions!$B$18*MIN(AV278/03_Assumptions!$B$13,1)+03_Assumptions!$B$19*MIN(MAX(-AB278/0.25,0),1)+03_Assumptions!$B$20*IFERROR(INDEX(03_Assumptions!$B$28:$B$33,MATCH(AG278,03_Assumptions!$A$28:$A$33,0)),0.5)+03_Assumptions!$B$21*MIN(V278/180,1)+03_Assumptions!$B$22*(COUNTIF(AI278:AQ278,"Y")/9)),0),"")</f>
      </c>
      <c r="AX278"/>
      <c r="AY278"/>
      <c r="AZ278"/>
      <c r="BA278" t="inlineStr">
        <is>
          <t xml:space="preserve">https://images.habimg.com/imgh/21940-2087/san-pedro-de-alcantarapiso-marbella_1c156376-61f4-4874-8ba1-f5222e0e6708.jpg</t>
        </is>
      </c>
      <c r="BB278"/>
      <c r="BC278">
        <v>1</v>
      </c>
      <c r="BD278"/>
      <c r="BE278">
        <v>0</v>
      </c>
      <c r="BF278"/>
      <c r="BG278"/>
      <c r="BH278"/>
      <c r="BI278"/>
      <c r="BJ278"/>
      <c r="BK278"/>
      <c r="BL278" t="inlineStr">
        <is>
          <t xml:space="preserve">Ingen meningsfull information om fastigheten finns i denna annons. Endast en platsreferens (Marbella - San Pedro de Alcántara Pueblo) anges utan beskrivning.</t>
        </is>
      </c>
      <c r="BM278"/>
      <c r="BN278"/>
    </row>
    <row r="279">
      <c r="A279" t="inlineStr">
        <is>
          <t xml:space="preserve">HTC-26701000000756</t>
        </is>
      </c>
      <c r="B279" t="inlineStr">
        <is>
          <t xml:space="preserve">Habitaclia</t>
        </is>
      </c>
      <c r="C279" t="inlineStr">
        <is>
          <t xml:space="preserve">26701000000756</t>
        </is>
      </c>
      <c r="D279" t="inlineStr">
        <is>
          <t xml:space="preserve">https://www.habitaclia.com/comprar-apartamento-conde_de_casal_1_la_patera-marbella-i26701000000756.htm</t>
        </is>
      </c>
      <c r="E279" t="inlineStr">
        <is>
          <t xml:space="preserve">2026-08-29</t>
        </is>
      </c>
      <c r="F279" t="inlineStr">
        <is>
          <t xml:space="preserve">2026-08-31</t>
        </is>
      </c>
      <c r="G279" t="inlineStr">
        <is>
          <t xml:space="preserve">New</t>
        </is>
      </c>
      <c r="H279" t="inlineStr">
        <is>
          <t xml:space="preserve">Apartamento en Calle conde de casal 1</t>
        </is>
      </c>
      <c r="I279" t="inlineStr">
        <is>
          <t xml:space="preserve">Sale</t>
        </is>
      </c>
      <c r="J279" t="inlineStr">
        <is>
          <t xml:space="preserve">Apartment</t>
        </is>
      </c>
      <c r="K279" t="inlineStr">
        <is>
          <t xml:space="preserve">ES</t>
        </is>
      </c>
      <c r="L279"/>
      <c r="M279" t="inlineStr">
        <is>
          <t xml:space="preserve">Marbella</t>
        </is>
      </c>
      <c r="N279" t="inlineStr">
        <is>
          <t xml:space="preserve">Marbella</t>
        </is>
      </c>
      <c r="O279" t="inlineStr">
        <is>
          <t xml:space="preserve">La Patera</t>
        </is>
      </c>
      <c r="P279"/>
      <c r="Q279"/>
      <c r="R279"/>
      <c r="S279">
        <v>260000</v>
      </c>
      <c r="T279"/>
      <c r="U279">
        <f>IFERROR((S279-T279)/T279,"")</f>
      </c>
      <c r="V279">
        <v>3</v>
      </c>
      <c r="W279" t="inlineStr">
        <is>
          <t xml:space="preserve">78.00</t>
        </is>
      </c>
      <c r="X279"/>
      <c r="Y279"/>
      <c r="Z279">
        <f>IFERROR(S279/W279,"")</f>
      </c>
      <c r="AA279">
        <f>IFERROR(INDEX(04_Area_Stats!$C$5:$C$7,MATCH(N279,04_Area_Stats!$A$5:$A$7,0)),"")</f>
      </c>
      <c r="AB279">
        <f>IFERROR((Z279-AA279)/AA279,"")</f>
      </c>
      <c r="AC279">
        <v>3</v>
      </c>
      <c r="AD279">
        <v>1</v>
      </c>
      <c r="AE279"/>
      <c r="AF279"/>
      <c r="AG279"/>
      <c r="AH279"/>
      <c r="AI279"/>
      <c r="AJ279"/>
      <c r="AK279"/>
      <c r="AL279"/>
      <c r="AM279"/>
      <c r="AN279"/>
      <c r="AO279"/>
      <c r="AP279"/>
      <c r="AQ279"/>
      <c r="AR279"/>
      <c r="AS279"/>
      <c r="AT279">
        <f>IFERROR(INDEX(04_Area_Stats!$E$5:$E$7,MATCH(N279,04_Area_Stats!$A$5:$A$7,0)),"")</f>
      </c>
      <c r="AU279">
        <f>IFERROR(ROUND(W279*AT279,0),"")</f>
      </c>
      <c r="AV279">
        <f>IFERROR(AU279*12/S279,"")</f>
      </c>
      <c r="AW279">
        <f>IFERROR(ROUND(100*(03_Assumptions!$B$18*MIN(AV279/03_Assumptions!$B$13,1)+03_Assumptions!$B$19*MIN(MAX(-AB279/0.25,0),1)+03_Assumptions!$B$20*IFERROR(INDEX(03_Assumptions!$B$28:$B$33,MATCH(AG279,03_Assumptions!$A$28:$A$33,0)),0.5)+03_Assumptions!$B$21*MIN(V279/180,1)+03_Assumptions!$B$22*(COUNTIF(AI279:AQ279,"Y")/9)),0),"")</f>
      </c>
      <c r="AX279"/>
      <c r="AY279"/>
      <c r="AZ279"/>
      <c r="BA279" t="inlineStr">
        <is>
          <t xml:space="preserve">https://images.habimg.com/imgh/26701-756/calle-conde-de-casal-1-apartamento-marbella_bc032848-1374-40b1-92bf-f41473edcd64.jpg</t>
        </is>
      </c>
      <c r="BB279"/>
      <c r="BC279">
        <v>1</v>
      </c>
      <c r="BD279"/>
      <c r="BE279">
        <v>0</v>
      </c>
      <c r="BF279"/>
      <c r="BG279"/>
      <c r="BH279"/>
      <c r="BI279"/>
      <c r="BJ279"/>
      <c r="BK279"/>
      <c r="BL279" t="inlineStr">
        <is>
          <t xml:space="preserve">Lägenhet i Marbella, La Patera-området. Mycket begränsad information tillgänglig i beskrivningen.</t>
        </is>
      </c>
      <c r="BM279"/>
      <c r="BN279"/>
    </row>
    <row r="280">
      <c r="A280" t="inlineStr">
        <is>
          <t xml:space="preserve">HTC-23150000001149</t>
        </is>
      </c>
      <c r="B280" t="inlineStr">
        <is>
          <t xml:space="preserve">Habitaclia</t>
        </is>
      </c>
      <c r="C280" t="inlineStr">
        <is>
          <t xml:space="preserve">23150000001149</t>
        </is>
      </c>
      <c r="D280" t="inlineStr">
        <is>
          <t xml:space="preserve">https://www.habitaclia.com/comprar-atico-el_rosario_pino_real_playa_las_dunas_3_costabella-marbella-i23150000001149.htm</t>
        </is>
      </c>
      <c r="E280" t="inlineStr">
        <is>
          <t xml:space="preserve">2026-08-29</t>
        </is>
      </c>
      <c r="F280" t="inlineStr">
        <is>
          <t xml:space="preserve">2026-08-31</t>
        </is>
      </c>
      <c r="G280" t="inlineStr">
        <is>
          <t xml:space="preserve">New</t>
        </is>
      </c>
      <c r="H280" t="inlineStr">
        <is>
          <t xml:space="preserve">Ático en Pino real-playa las dunas 3. El rosario marbella</t>
        </is>
      </c>
      <c r="I280" t="inlineStr">
        <is>
          <t xml:space="preserve">Sale</t>
        </is>
      </c>
      <c r="J280" t="inlineStr">
        <is>
          <t xml:space="preserve">Attic</t>
        </is>
      </c>
      <c r="K280" t="inlineStr">
        <is>
          <t xml:space="preserve">ES</t>
        </is>
      </c>
      <c r="L280"/>
      <c r="M280" t="inlineStr">
        <is>
          <t xml:space="preserve">Marbella</t>
        </is>
      </c>
      <c r="N280" t="inlineStr">
        <is>
          <t xml:space="preserve">Marbella</t>
        </is>
      </c>
      <c r="O280" t="inlineStr">
        <is>
          <t xml:space="preserve">Costabella</t>
        </is>
      </c>
      <c r="P280"/>
      <c r="Q280"/>
      <c r="R280"/>
      <c r="S280">
        <v>420000</v>
      </c>
      <c r="T280"/>
      <c r="U280">
        <f>IFERROR((S280-T280)/T280,"")</f>
      </c>
      <c r="V280">
        <v>3</v>
      </c>
      <c r="W280" t="inlineStr">
        <is>
          <t xml:space="preserve">119.00</t>
        </is>
      </c>
      <c r="X280"/>
      <c r="Y280"/>
      <c r="Z280">
        <f>IFERROR(S280/W280,"")</f>
      </c>
      <c r="AA280">
        <f>IFERROR(INDEX(04_Area_Stats!$C$5:$C$7,MATCH(N280,04_Area_Stats!$A$5:$A$7,0)),"")</f>
      </c>
      <c r="AB280">
        <f>IFERROR((Z280-AA280)/AA280,"")</f>
      </c>
      <c r="AC280">
        <v>2</v>
      </c>
      <c r="AD280">
        <v>1</v>
      </c>
      <c r="AE280"/>
      <c r="AF280"/>
      <c r="AG280"/>
      <c r="AH280"/>
      <c r="AI280"/>
      <c r="AJ280"/>
      <c r="AK280"/>
      <c r="AL280"/>
      <c r="AM280"/>
      <c r="AN280"/>
      <c r="AO280"/>
      <c r="AP280"/>
      <c r="AQ280"/>
      <c r="AR280"/>
      <c r="AS280"/>
      <c r="AT280">
        <f>IFERROR(INDEX(04_Area_Stats!$E$5:$E$7,MATCH(N280,04_Area_Stats!$A$5:$A$7,0)),"")</f>
      </c>
      <c r="AU280">
        <f>IFERROR(ROUND(W280*AT280,0),"")</f>
      </c>
      <c r="AV280">
        <f>IFERROR(AU280*12/S280,"")</f>
      </c>
      <c r="AW280">
        <f>IFERROR(ROUND(100*(03_Assumptions!$B$18*MIN(AV280/03_Assumptions!$B$13,1)+03_Assumptions!$B$19*MIN(MAX(-AB280/0.25,0),1)+03_Assumptions!$B$20*IFERROR(INDEX(03_Assumptions!$B$28:$B$33,MATCH(AG280,03_Assumptions!$A$28:$A$33,0)),0.5)+03_Assumptions!$B$21*MIN(V280/180,1)+03_Assumptions!$B$22*(COUNTIF(AI280:AQ280,"Y")/9)),0),"")</f>
      </c>
      <c r="AX280"/>
      <c r="AY280"/>
      <c r="AZ280"/>
      <c r="BA280" t="inlineStr">
        <is>
          <t xml:space="preserve">https://images.habimg.com/imgh/23150-1149/el-rosario-marbella-marbella_35c479ec-7a50-4e4c-96a8-a040bea63b32.jpg</t>
        </is>
      </c>
      <c r="BB280"/>
      <c r="BC280">
        <v>1</v>
      </c>
      <c r="BD280"/>
      <c r="BE280">
        <v>0</v>
      </c>
      <c r="BF280"/>
      <c r="BG280"/>
      <c r="BH280"/>
      <c r="BI280"/>
      <c r="BJ280"/>
      <c r="BK280"/>
      <c r="BL280" t="inlineStr">
        <is>
          <t xml:space="preserve">En vindsvåning till salu i Marbella, Costabella. Otillräcklig information tillhandahållen för att bedöma fastighetens egenskaper.</t>
        </is>
      </c>
      <c r="BM280"/>
      <c r="BN280"/>
    </row>
    <row r="281">
      <c r="A281" t="inlineStr">
        <is>
          <t xml:space="preserve">HTC-23526000001162</t>
        </is>
      </c>
      <c r="B281" t="inlineStr">
        <is>
          <t xml:space="preserve">Habitaclia</t>
        </is>
      </c>
      <c r="C281" t="inlineStr">
        <is>
          <t xml:space="preserve">23526000001162</t>
        </is>
      </c>
      <c r="D281" t="inlineStr">
        <is>
          <t xml:space="preserve">https://www.habitaclia.com/comprar-atico-salvia_spectacular_new_project_close_to_the_beach_in_san_pedro_manuel_gonzalez_portilla_3v_nueva_alc-marbella-i23526000001162.htm</t>
        </is>
      </c>
      <c r="E281" t="inlineStr">
        <is>
          <t xml:space="preserve">2026-08-29</t>
        </is>
      </c>
      <c r="F281" t="inlineStr">
        <is>
          <t xml:space="preserve">2026-08-31</t>
        </is>
      </c>
      <c r="G281" t="inlineStr">
        <is>
          <t xml:space="preserve">New</t>
        </is>
      </c>
      <c r="H281" t="inlineStr">
        <is>
          <t xml:space="preserve">Ático en Calle manuel gonzález portilla 3v. Salvia: spectacular new project close to the beach in san pedro</t>
        </is>
      </c>
      <c r="I281" t="inlineStr">
        <is>
          <t xml:space="preserve">Sale</t>
        </is>
      </c>
      <c r="J281" t="inlineStr">
        <is>
          <t xml:space="preserve">Attic</t>
        </is>
      </c>
      <c r="K281" t="inlineStr">
        <is>
          <t xml:space="preserve">ES</t>
        </is>
      </c>
      <c r="L281"/>
      <c r="M281" t="inlineStr">
        <is>
          <t xml:space="preserve">Marbella</t>
        </is>
      </c>
      <c r="N281" t="inlineStr">
        <is>
          <t xml:space="preserve">Marbella</t>
        </is>
      </c>
      <c r="O281" t="inlineStr">
        <is>
          <t xml:space="preserve">Nueva Alcántara</t>
        </is>
      </c>
      <c r="P281"/>
      <c r="Q281"/>
      <c r="R281"/>
      <c r="S281">
        <v>1150000</v>
      </c>
      <c r="T281"/>
      <c r="U281">
        <f>IFERROR((S281-T281)/T281,"")</f>
      </c>
      <c r="V281">
        <v>3</v>
      </c>
      <c r="W281" t="inlineStr">
        <is>
          <t xml:space="preserve">189.00</t>
        </is>
      </c>
      <c r="X281"/>
      <c r="Y281"/>
      <c r="Z281">
        <f>IFERROR(S281/W281,"")</f>
      </c>
      <c r="AA281">
        <f>IFERROR(INDEX(04_Area_Stats!$C$5:$C$7,MATCH(N281,04_Area_Stats!$A$5:$A$7,0)),"")</f>
      </c>
      <c r="AB281">
        <f>IFERROR((Z281-AA281)/AA281,"")</f>
      </c>
      <c r="AC281">
        <v>3</v>
      </c>
      <c r="AD281">
        <v>2</v>
      </c>
      <c r="AE281"/>
      <c r="AF281"/>
      <c r="AG281" t="inlineStr">
        <is>
          <t xml:space="preserve">New build</t>
        </is>
      </c>
      <c r="AH281"/>
      <c r="AI281"/>
      <c r="AJ281"/>
      <c r="AK281"/>
      <c r="AL281"/>
      <c r="AM281"/>
      <c r="AN281"/>
      <c r="AO281" t="inlineStr">
        <is>
          <t xml:space="preserve">Y</t>
        </is>
      </c>
      <c r="AP281"/>
      <c r="AQ281"/>
      <c r="AR281"/>
      <c r="AS281"/>
      <c r="AT281">
        <f>IFERROR(INDEX(04_Area_Stats!$E$5:$E$7,MATCH(N281,04_Area_Stats!$A$5:$A$7,0)),"")</f>
      </c>
      <c r="AU281">
        <f>IFERROR(ROUND(W281*AT281,0),"")</f>
      </c>
      <c r="AV281">
        <f>IFERROR(AU281*12/S281,"")</f>
      </c>
      <c r="AW281">
        <f>IFERROR(ROUND(100*(03_Assumptions!$B$18*MIN(AV281/03_Assumptions!$B$13,1)+03_Assumptions!$B$19*MIN(MAX(-AB281/0.25,0),1)+03_Assumptions!$B$20*IFERROR(INDEX(03_Assumptions!$B$28:$B$33,MATCH(AG281,03_Assumptions!$A$28:$A$33,0)),0.5)+03_Assumptions!$B$21*MIN(V281/180,1)+03_Assumptions!$B$22*(COUNTIF(AI281:AQ281,"Y")/9)),0),"")</f>
      </c>
      <c r="AX281"/>
      <c r="AY281"/>
      <c r="AZ281"/>
      <c r="BA281" t="inlineStr">
        <is>
          <t xml:space="preserve">https://images.habimg.com/imgh/23526-1162/salvia-spectacular-new-project-close-to-the-beach-in-san-pedro-marbella_2aef596e-accc-4ffe-ad3e-34a352743b5d.jpg</t>
        </is>
      </c>
      <c r="BB281"/>
      <c r="BC281">
        <v>1</v>
      </c>
      <c r="BD281"/>
      <c r="BE281">
        <v>0</v>
      </c>
      <c r="BF281"/>
      <c r="BG281"/>
      <c r="BH281"/>
      <c r="BI281"/>
      <c r="BJ281"/>
      <c r="BK281"/>
      <c r="BL281" t="inlineStr">
        <is>
          <t xml:space="preserve">En taklägenhet i ett nybyggnadsprojekt i San Pedro, Marbella, nära stranden. Mycket lite ytterligare information finns tillgänglig från beskrivningen.</t>
        </is>
      </c>
      <c r="BM281" t="inlineStr">
        <is>
          <t xml:space="preserve">condition</t>
        </is>
      </c>
      <c r="BN281"/>
    </row>
    <row r="282">
      <c r="A282" t="inlineStr">
        <is>
          <t xml:space="preserve">HTC-34402000007479</t>
        </is>
      </c>
      <c r="B282" t="inlineStr">
        <is>
          <t xml:space="preserve">Habitaclia</t>
        </is>
      </c>
      <c r="C282" t="inlineStr">
        <is>
          <t xml:space="preserve">34402000007479</t>
        </is>
      </c>
      <c r="D282" t="inlineStr">
        <is>
          <t xml:space="preserve">https://www.habitaclia.com/comprar-apartamento-nueva_andalucia_centro-marbella-i34402000007479.htm</t>
        </is>
      </c>
      <c r="E282" t="inlineStr">
        <is>
          <t xml:space="preserve">2026-08-29</t>
        </is>
      </c>
      <c r="F282" t="inlineStr">
        <is>
          <t xml:space="preserve">2026-08-31</t>
        </is>
      </c>
      <c r="G282" t="inlineStr">
        <is>
          <t xml:space="preserve">New</t>
        </is>
      </c>
      <c r="H282" t="inlineStr">
        <is>
          <t xml:space="preserve">Apartamento en Nueva Andalucía centro</t>
        </is>
      </c>
      <c r="I282" t="inlineStr">
        <is>
          <t xml:space="preserve">Sale</t>
        </is>
      </c>
      <c r="J282" t="inlineStr">
        <is>
          <t xml:space="preserve">Apartment</t>
        </is>
      </c>
      <c r="K282" t="inlineStr">
        <is>
          <t xml:space="preserve">ES</t>
        </is>
      </c>
      <c r="L282"/>
      <c r="M282" t="inlineStr">
        <is>
          <t xml:space="preserve">Marbella</t>
        </is>
      </c>
      <c r="N282" t="inlineStr">
        <is>
          <t xml:space="preserve">Marbella</t>
        </is>
      </c>
      <c r="O282" t="inlineStr">
        <is>
          <t xml:space="preserve">Nueva Andalucía centro</t>
        </is>
      </c>
      <c r="P282"/>
      <c r="Q282"/>
      <c r="R282"/>
      <c r="S282">
        <v>680000</v>
      </c>
      <c r="T282"/>
      <c r="U282">
        <f>IFERROR((S282-T282)/T282,"")</f>
      </c>
      <c r="V282">
        <v>3</v>
      </c>
      <c r="W282" t="inlineStr">
        <is>
          <t xml:space="preserve">126.00</t>
        </is>
      </c>
      <c r="X282"/>
      <c r="Y282"/>
      <c r="Z282">
        <f>IFERROR(S282/W282,"")</f>
      </c>
      <c r="AA282">
        <f>IFERROR(INDEX(04_Area_Stats!$C$5:$C$7,MATCH(N282,04_Area_Stats!$A$5:$A$7,0)),"")</f>
      </c>
      <c r="AB282">
        <f>IFERROR((Z282-AA282)/AA282,"")</f>
      </c>
      <c r="AC282">
        <v>2</v>
      </c>
      <c r="AD282">
        <v>2</v>
      </c>
      <c r="AE282"/>
      <c r="AF282"/>
      <c r="AG282"/>
      <c r="AH282"/>
      <c r="AI282"/>
      <c r="AJ282"/>
      <c r="AK282"/>
      <c r="AL282"/>
      <c r="AM282"/>
      <c r="AN282"/>
      <c r="AO282"/>
      <c r="AP282"/>
      <c r="AQ282"/>
      <c r="AR282"/>
      <c r="AS282"/>
      <c r="AT282">
        <f>IFERROR(INDEX(04_Area_Stats!$E$5:$E$7,MATCH(N282,04_Area_Stats!$A$5:$A$7,0)),"")</f>
      </c>
      <c r="AU282">
        <f>IFERROR(ROUND(W282*AT282,0),"")</f>
      </c>
      <c r="AV282">
        <f>IFERROR(AU282*12/S282,"")</f>
      </c>
      <c r="AW282">
        <f>IFERROR(ROUND(100*(03_Assumptions!$B$18*MIN(AV282/03_Assumptions!$B$13,1)+03_Assumptions!$B$19*MIN(MAX(-AB282/0.25,0),1)+03_Assumptions!$B$20*IFERROR(INDEX(03_Assumptions!$B$28:$B$33,MATCH(AG282,03_Assumptions!$A$28:$A$33,0)),0.5)+03_Assumptions!$B$21*MIN(V282/180,1)+03_Assumptions!$B$22*(COUNTIF(AI282:AQ282,"Y")/9)),0),"")</f>
      </c>
      <c r="AX282"/>
      <c r="AY282"/>
      <c r="AZ282"/>
      <c r="BA282" t="inlineStr">
        <is>
          <t xml:space="preserve">https://images.habimg.com/imgh/34402-7479/nueva-andalucia-centro-apartamento-marbella_bbddaed0-c48b-4e3b-a288-a1f8825c55fe.jpg</t>
        </is>
      </c>
      <c r="BB282"/>
      <c r="BC282">
        <v>1</v>
      </c>
      <c r="BD282"/>
      <c r="BE282">
        <v>0</v>
      </c>
      <c r="BF282"/>
      <c r="BG282"/>
      <c r="BH282"/>
      <c r="BI282"/>
      <c r="BJ282"/>
      <c r="BK282"/>
      <c r="BL282" t="inlineStr">
        <is>
          <t xml:space="preserve">Otillräcklig information tillgänglig. Annonsen innehåller endast en platsbeskrivning utan egenskapsdetaljer.</t>
        </is>
      </c>
      <c r="BM282"/>
      <c r="BN282"/>
    </row>
    <row r="283">
      <c r="A283" t="inlineStr">
        <is>
          <t xml:space="preserve">HTC-23526000001126</t>
        </is>
      </c>
      <c r="B283" t="inlineStr">
        <is>
          <t xml:space="preserve">Habitaclia</t>
        </is>
      </c>
      <c r="C283" t="inlineStr">
        <is>
          <t xml:space="preserve">23526000001126</t>
        </is>
      </c>
      <c r="D283" t="inlineStr">
        <is>
          <t xml:space="preserve">https://www.habitaclia.com/comprar-apartamento-vivienda_exclusiva_con_terraza_en_el_corazon_de_casco_antiguo-marbella-i23526000001126.htm</t>
        </is>
      </c>
      <c r="E283" t="inlineStr">
        <is>
          <t xml:space="preserve">2026-08-29</t>
        </is>
      </c>
      <c r="F283" t="inlineStr">
        <is>
          <t xml:space="preserve">2026-08-31</t>
        </is>
      </c>
      <c r="G283" t="inlineStr">
        <is>
          <t xml:space="preserve">New</t>
        </is>
      </c>
      <c r="H283" t="inlineStr">
        <is>
          <t xml:space="preserve">Apartamento en Casco Antiguo. Vivienda exclusiva con terraza en el corazón de marbella</t>
        </is>
      </c>
      <c r="I283" t="inlineStr">
        <is>
          <t xml:space="preserve">Sale</t>
        </is>
      </c>
      <c r="J283" t="inlineStr">
        <is>
          <t xml:space="preserve">Apartment</t>
        </is>
      </c>
      <c r="K283" t="inlineStr">
        <is>
          <t xml:space="preserve">ES</t>
        </is>
      </c>
      <c r="L283"/>
      <c r="M283" t="inlineStr">
        <is>
          <t xml:space="preserve">Marbella</t>
        </is>
      </c>
      <c r="N283" t="inlineStr">
        <is>
          <t xml:space="preserve">Marbella</t>
        </is>
      </c>
      <c r="O283" t="inlineStr">
        <is>
          <t xml:space="preserve">Casco Antiguo</t>
        </is>
      </c>
      <c r="P283"/>
      <c r="Q283"/>
      <c r="R283"/>
      <c r="S283">
        <v>475000</v>
      </c>
      <c r="T283"/>
      <c r="U283">
        <f>IFERROR((S283-T283)/T283,"")</f>
      </c>
      <c r="V283">
        <v>3</v>
      </c>
      <c r="W283" t="inlineStr">
        <is>
          <t xml:space="preserve">133.00</t>
        </is>
      </c>
      <c r="X283"/>
      <c r="Y283"/>
      <c r="Z283">
        <f>IFERROR(S283/W283,"")</f>
      </c>
      <c r="AA283">
        <f>IFERROR(INDEX(04_Area_Stats!$C$5:$C$7,MATCH(N283,04_Area_Stats!$A$5:$A$7,0)),"")</f>
      </c>
      <c r="AB283">
        <f>IFERROR((Z283-AA283)/AA283,"")</f>
      </c>
      <c r="AC283">
        <v>3</v>
      </c>
      <c r="AD283">
        <v>2</v>
      </c>
      <c r="AE283"/>
      <c r="AF283"/>
      <c r="AG283"/>
      <c r="AH283"/>
      <c r="AI283"/>
      <c r="AJ283"/>
      <c r="AK283"/>
      <c r="AL283"/>
      <c r="AM283"/>
      <c r="AN283"/>
      <c r="AO283"/>
      <c r="AP283"/>
      <c r="AQ283"/>
      <c r="AR283"/>
      <c r="AS283"/>
      <c r="AT283">
        <f>IFERROR(INDEX(04_Area_Stats!$E$5:$E$7,MATCH(N283,04_Area_Stats!$A$5:$A$7,0)),"")</f>
      </c>
      <c r="AU283">
        <f>IFERROR(ROUND(W283*AT283,0),"")</f>
      </c>
      <c r="AV283">
        <f>IFERROR(AU283*12/S283,"")</f>
      </c>
      <c r="AW283">
        <f>IFERROR(ROUND(100*(03_Assumptions!$B$18*MIN(AV283/03_Assumptions!$B$13,1)+03_Assumptions!$B$19*MIN(MAX(-AB283/0.25,0),1)+03_Assumptions!$B$20*IFERROR(INDEX(03_Assumptions!$B$28:$B$33,MATCH(AG283,03_Assumptions!$A$28:$A$33,0)),0.5)+03_Assumptions!$B$21*MIN(V283/180,1)+03_Assumptions!$B$22*(COUNTIF(AI283:AQ283,"Y")/9)),0),"")</f>
      </c>
      <c r="AX283"/>
      <c r="AY283"/>
      <c r="AZ283"/>
      <c r="BA283" t="inlineStr">
        <is>
          <t xml:space="preserve">https://images.habimg.com/imgh/23526-1126/vivienda-exclusiva-con-terraza-en-el-corazon-de-marbella-marbella_e6279f1d-b85f-4056-bfb1-d5340a1d94b0.jpg</t>
        </is>
      </c>
      <c r="BB283"/>
      <c r="BC283">
        <v>1</v>
      </c>
      <c r="BD283"/>
      <c r="BE283">
        <v>0</v>
      </c>
      <c r="BF283"/>
      <c r="BG283"/>
      <c r="BH283"/>
      <c r="BI283"/>
      <c r="BJ283"/>
      <c r="BK283"/>
      <c r="BL283" t="inlineStr">
        <is>
          <t xml:space="preserve">En exklusiv lägenhet i Marbellas gamla stad presenteras endast med sin titel, utan tillgängliga detaljer i beskrivningen.</t>
        </is>
      </c>
      <c r="BM283"/>
      <c r="BN283"/>
    </row>
    <row r="284">
      <c r="A284" t="inlineStr">
        <is>
          <t xml:space="preserve">HTC-48818000000208</t>
        </is>
      </c>
      <c r="B284" t="inlineStr">
        <is>
          <t xml:space="preserve">Habitaclia</t>
        </is>
      </c>
      <c r="C284" t="inlineStr">
        <is>
          <t xml:space="preserve">48818000000208</t>
        </is>
      </c>
      <c r="D284" t="inlineStr">
        <is>
          <t xml:space="preserve">https://www.habitaclia.com/comprar-apartamento-con_vistas_al_mar_y_ubicacion_privilegiada_en_marbel_bello_horizonte_lindasol-marbella-i48818000000208.htm</t>
        </is>
      </c>
      <c r="E284" t="inlineStr">
        <is>
          <t xml:space="preserve">2026-08-29</t>
        </is>
      </c>
      <c r="F284" t="inlineStr">
        <is>
          <t xml:space="preserve">2026-08-31</t>
        </is>
      </c>
      <c r="G284" t="inlineStr">
        <is>
          <t xml:space="preserve">New</t>
        </is>
      </c>
      <c r="H284" t="inlineStr">
        <is>
          <t xml:space="preserve">Apartamento en Bello Horizonte - Lindasol. Apartamento con vistas al mar y ubicación privilegiada en marbel</t>
        </is>
      </c>
      <c r="I284" t="inlineStr">
        <is>
          <t xml:space="preserve">Sale</t>
        </is>
      </c>
      <c r="J284" t="inlineStr">
        <is>
          <t xml:space="preserve">Apartment</t>
        </is>
      </c>
      <c r="K284" t="inlineStr">
        <is>
          <t xml:space="preserve">ES</t>
        </is>
      </c>
      <c r="L284"/>
      <c r="M284" t="inlineStr">
        <is>
          <t xml:space="preserve">Marbella</t>
        </is>
      </c>
      <c r="N284" t="inlineStr">
        <is>
          <t xml:space="preserve">Marbella</t>
        </is>
      </c>
      <c r="O284" t="inlineStr">
        <is>
          <t xml:space="preserve">Bello Horizonte - Lindasol</t>
        </is>
      </c>
      <c r="P284"/>
      <c r="Q284"/>
      <c r="R284"/>
      <c r="S284">
        <v>395000</v>
      </c>
      <c r="T284"/>
      <c r="U284">
        <f>IFERROR((S284-T284)/T284,"")</f>
      </c>
      <c r="V284">
        <v>3</v>
      </c>
      <c r="W284" t="inlineStr">
        <is>
          <t xml:space="preserve">85.00</t>
        </is>
      </c>
      <c r="X284"/>
      <c r="Y284"/>
      <c r="Z284">
        <f>IFERROR(S284/W284,"")</f>
      </c>
      <c r="AA284">
        <f>IFERROR(INDEX(04_Area_Stats!$C$5:$C$7,MATCH(N284,04_Area_Stats!$A$5:$A$7,0)),"")</f>
      </c>
      <c r="AB284">
        <f>IFERROR((Z284-AA284)/AA284,"")</f>
      </c>
      <c r="AC284">
        <v>2</v>
      </c>
      <c r="AD284">
        <v>2</v>
      </c>
      <c r="AE284"/>
      <c r="AF284"/>
      <c r="AG284"/>
      <c r="AH284"/>
      <c r="AI284"/>
      <c r="AJ284"/>
      <c r="AK284"/>
      <c r="AL284"/>
      <c r="AM284"/>
      <c r="AN284"/>
      <c r="AO284"/>
      <c r="AP284"/>
      <c r="AQ284"/>
      <c r="AR284"/>
      <c r="AS284"/>
      <c r="AT284">
        <f>IFERROR(INDEX(04_Area_Stats!$E$5:$E$7,MATCH(N284,04_Area_Stats!$A$5:$A$7,0)),"")</f>
      </c>
      <c r="AU284">
        <f>IFERROR(ROUND(W284*AT284,0),"")</f>
      </c>
      <c r="AV284">
        <f>IFERROR(AU284*12/S284,"")</f>
      </c>
      <c r="AW284">
        <f>IFERROR(ROUND(100*(03_Assumptions!$B$18*MIN(AV284/03_Assumptions!$B$13,1)+03_Assumptions!$B$19*MIN(MAX(-AB284/0.25,0),1)+03_Assumptions!$B$20*IFERROR(INDEX(03_Assumptions!$B$28:$B$33,MATCH(AG284,03_Assumptions!$A$28:$A$33,0)),0.5)+03_Assumptions!$B$21*MIN(V284/180,1)+03_Assumptions!$B$22*(COUNTIF(AI284:AQ284,"Y")/9)),0),"")</f>
      </c>
      <c r="AX284"/>
      <c r="AY284"/>
      <c r="AZ284"/>
      <c r="BA284" t="inlineStr">
        <is>
          <t xml:space="preserve">https://images.habimg.com/imgh/48818-208/apartamento-con-vistas-al-mar-y-ubicacion-privilegiada-en-marbel-marbella_dccd7ae6-1373-4fd6-a7dc-95de33486f15.jpg</t>
        </is>
      </c>
      <c r="BB284"/>
      <c r="BC284">
        <v>1</v>
      </c>
      <c r="BD284"/>
      <c r="BE284">
        <v>0</v>
      </c>
      <c r="BF284"/>
      <c r="BG284"/>
      <c r="BH284"/>
      <c r="BI284"/>
      <c r="BJ284"/>
      <c r="BK284"/>
      <c r="BL284" t="inlineStr">
        <is>
          <t xml:space="preserve">Lägenhet i Marbellas Bello Horizonte-området, Lindasol. Mycket begränsad information tillgänglig från den beskrivning som lämnades.</t>
        </is>
      </c>
      <c r="BM284"/>
      <c r="BN284"/>
    </row>
    <row r="285">
      <c r="A285" t="inlineStr">
        <is>
          <t xml:space="preserve">HTC-23526000001029</t>
        </is>
      </c>
      <c r="B285" t="inlineStr">
        <is>
          <t xml:space="preserve">Habitaclia</t>
        </is>
      </c>
      <c r="C285" t="inlineStr">
        <is>
          <t xml:space="preserve">23526000001029</t>
        </is>
      </c>
      <c r="D285" t="inlineStr">
        <is>
          <t xml:space="preserve">https://www.habitaclia.com/comprar-atico-ultimo_con_vistas_al_mar_listo_para_entrar_a_vivir_de_la_cruz_17_lomas_de_marbella_club-marbella-i23526000001029.htm</t>
        </is>
      </c>
      <c r="E285" t="inlineStr">
        <is>
          <t xml:space="preserve">2026-08-29</t>
        </is>
      </c>
      <c r="F285" t="inlineStr">
        <is>
          <t xml:space="preserve">2026-08-31</t>
        </is>
      </c>
      <c r="G285" t="inlineStr">
        <is>
          <t xml:space="preserve">New</t>
        </is>
      </c>
      <c r="H285" t="inlineStr">
        <is>
          <t xml:space="preserve">Ático en De la cruz 17. Último ático con vistas al mar listo para entrar a vivir!</t>
        </is>
      </c>
      <c r="I285" t="inlineStr">
        <is>
          <t xml:space="preserve">Sale</t>
        </is>
      </c>
      <c r="J285" t="inlineStr">
        <is>
          <t xml:space="preserve">Attic</t>
        </is>
      </c>
      <c r="K285" t="inlineStr">
        <is>
          <t xml:space="preserve">ES</t>
        </is>
      </c>
      <c r="L285"/>
      <c r="M285" t="inlineStr">
        <is>
          <t xml:space="preserve">Marbella</t>
        </is>
      </c>
      <c r="N285" t="inlineStr">
        <is>
          <t xml:space="preserve">Marbella</t>
        </is>
      </c>
      <c r="O285" t="inlineStr">
        <is>
          <t xml:space="preserve">Lomas de Marbella Club</t>
        </is>
      </c>
      <c r="P285"/>
      <c r="Q285"/>
      <c r="R285"/>
      <c r="S285">
        <v>5350000</v>
      </c>
      <c r="T285"/>
      <c r="U285">
        <f>IFERROR((S285-T285)/T285,"")</f>
      </c>
      <c r="V285">
        <v>3</v>
      </c>
      <c r="W285" t="inlineStr">
        <is>
          <t xml:space="preserve">307.00</t>
        </is>
      </c>
      <c r="X285"/>
      <c r="Y285"/>
      <c r="Z285">
        <f>IFERROR(S285/W285,"")</f>
      </c>
      <c r="AA285">
        <f>IFERROR(INDEX(04_Area_Stats!$C$5:$C$7,MATCH(N285,04_Area_Stats!$A$5:$A$7,0)),"")</f>
      </c>
      <c r="AB285">
        <f>IFERROR((Z285-AA285)/AA285,"")</f>
      </c>
      <c r="AC285">
        <v>4</v>
      </c>
      <c r="AD285">
        <v>4</v>
      </c>
      <c r="AE285"/>
      <c r="AF285"/>
      <c r="AG285"/>
      <c r="AH285"/>
      <c r="AI285"/>
      <c r="AJ285"/>
      <c r="AK285"/>
      <c r="AL285"/>
      <c r="AM285"/>
      <c r="AN285"/>
      <c r="AO285" t="inlineStr">
        <is>
          <t xml:space="preserve">Y</t>
        </is>
      </c>
      <c r="AP285"/>
      <c r="AQ285"/>
      <c r="AR285"/>
      <c r="AS285"/>
      <c r="AT285">
        <f>IFERROR(INDEX(04_Area_Stats!$E$5:$E$7,MATCH(N285,04_Area_Stats!$A$5:$A$7,0)),"")</f>
      </c>
      <c r="AU285">
        <f>IFERROR(ROUND(W285*AT285,0),"")</f>
      </c>
      <c r="AV285">
        <f>IFERROR(AU285*12/S285,"")</f>
      </c>
      <c r="AW285">
        <f>IFERROR(ROUND(100*(03_Assumptions!$B$18*MIN(AV285/03_Assumptions!$B$13,1)+03_Assumptions!$B$19*MIN(MAX(-AB285/0.25,0),1)+03_Assumptions!$B$20*IFERROR(INDEX(03_Assumptions!$B$28:$B$33,MATCH(AG285,03_Assumptions!$A$28:$A$33,0)),0.5)+03_Assumptions!$B$21*MIN(V285/180,1)+03_Assumptions!$B$22*(COUNTIF(AI285:AQ285,"Y")/9)),0),"")</f>
      </c>
      <c r="AX285"/>
      <c r="AY285"/>
      <c r="AZ285"/>
      <c r="BA285" t="inlineStr">
        <is>
          <t xml:space="preserve">https://images.habimg.com/imgh/23526-1029/ultimo-atico-con-vistas-al-mar-listo-para-entrar-a-vivir-marbella_09f6e650-dba1-4e37-9d95-6fec6112543d.jpg</t>
        </is>
      </c>
      <c r="BB285"/>
      <c r="BC285">
        <v>1</v>
      </c>
      <c r="BD285"/>
      <c r="BE285">
        <v>0</v>
      </c>
      <c r="BF285"/>
      <c r="BG285"/>
      <c r="BH285"/>
      <c r="BI285"/>
      <c r="BJ285"/>
      <c r="BK285"/>
      <c r="BL285" t="inlineStr">
        <is>
          <t xml:space="preserve">En takvåning (ático) i området Lomas de Marbella Club i Marbella med utsikt över havet. Mycket lite information är tillgänglig om egenskapen från annonsen.</t>
        </is>
      </c>
      <c r="BM285"/>
      <c r="BN285"/>
    </row>
    <row r="286">
      <c r="A286" t="inlineStr">
        <is>
          <t xml:space="preserve">HTC-49302000000052</t>
        </is>
      </c>
      <c r="B286" t="inlineStr">
        <is>
          <t xml:space="preserve">Habitaclia</t>
        </is>
      </c>
      <c r="C286" t="inlineStr">
        <is>
          <t xml:space="preserve">49302000000052</t>
        </is>
      </c>
      <c r="D286" t="inlineStr">
        <is>
          <t xml:space="preserve">https://www.habitaclia.com/comprar-atico-con_vistas_panoramicas_en_el_corazon_de_divina_pastora-marbella-i49302000000052.htm</t>
        </is>
      </c>
      <c r="E286" t="inlineStr">
        <is>
          <t xml:space="preserve">2026-08-29</t>
        </is>
      </c>
      <c r="F286" t="inlineStr">
        <is>
          <t xml:space="preserve">2026-08-31</t>
        </is>
      </c>
      <c r="G286" t="inlineStr">
        <is>
          <t xml:space="preserve">New</t>
        </is>
      </c>
      <c r="H286" t="inlineStr">
        <is>
          <t xml:space="preserve">Ático en Divina Pastora. Ático con vistas panorámicas en el corazón de marbella</t>
        </is>
      </c>
      <c r="I286" t="inlineStr">
        <is>
          <t xml:space="preserve">Sale</t>
        </is>
      </c>
      <c r="J286" t="inlineStr">
        <is>
          <t xml:space="preserve">Attic</t>
        </is>
      </c>
      <c r="K286" t="inlineStr">
        <is>
          <t xml:space="preserve">ES</t>
        </is>
      </c>
      <c r="L286"/>
      <c r="M286" t="inlineStr">
        <is>
          <t xml:space="preserve">Marbella</t>
        </is>
      </c>
      <c r="N286" t="inlineStr">
        <is>
          <t xml:space="preserve">Marbella</t>
        </is>
      </c>
      <c r="O286" t="inlineStr">
        <is>
          <t xml:space="preserve">Divina Pastora</t>
        </is>
      </c>
      <c r="P286"/>
      <c r="Q286"/>
      <c r="R286"/>
      <c r="S286">
        <v>220000</v>
      </c>
      <c r="T286"/>
      <c r="U286">
        <f>IFERROR((S286-T286)/T286,"")</f>
      </c>
      <c r="V286">
        <v>3</v>
      </c>
      <c r="W286" t="inlineStr">
        <is>
          <t xml:space="preserve">46.00</t>
        </is>
      </c>
      <c r="X286"/>
      <c r="Y286"/>
      <c r="Z286">
        <f>IFERROR(S286/W286,"")</f>
      </c>
      <c r="AA286">
        <f>IFERROR(INDEX(04_Area_Stats!$C$5:$C$7,MATCH(N286,04_Area_Stats!$A$5:$A$7,0)),"")</f>
      </c>
      <c r="AB286">
        <f>IFERROR((Z286-AA286)/AA286,"")</f>
      </c>
      <c r="AC286"/>
      <c r="AD286">
        <v>1</v>
      </c>
      <c r="AE286"/>
      <c r="AF286"/>
      <c r="AG286"/>
      <c r="AH286"/>
      <c r="AI286"/>
      <c r="AJ286"/>
      <c r="AK286"/>
      <c r="AL286"/>
      <c r="AM286"/>
      <c r="AN286"/>
      <c r="AO286"/>
      <c r="AP286"/>
      <c r="AQ286"/>
      <c r="AR286"/>
      <c r="AS286"/>
      <c r="AT286">
        <f>IFERROR(INDEX(04_Area_Stats!$E$5:$E$7,MATCH(N286,04_Area_Stats!$A$5:$A$7,0)),"")</f>
      </c>
      <c r="AU286">
        <f>IFERROR(ROUND(W286*AT286,0),"")</f>
      </c>
      <c r="AV286">
        <f>IFERROR(AU286*12/S286,"")</f>
      </c>
      <c r="AW286">
        <f>IFERROR(ROUND(100*(03_Assumptions!$B$18*MIN(AV286/03_Assumptions!$B$13,1)+03_Assumptions!$B$19*MIN(MAX(-AB286/0.25,0),1)+03_Assumptions!$B$20*IFERROR(INDEX(03_Assumptions!$B$28:$B$33,MATCH(AG286,03_Assumptions!$A$28:$A$33,0)),0.5)+03_Assumptions!$B$21*MIN(V286/180,1)+03_Assumptions!$B$22*(COUNTIF(AI286:AQ286,"Y")/9)),0),"")</f>
      </c>
      <c r="AX286"/>
      <c r="AY286"/>
      <c r="AZ286"/>
      <c r="BA286" t="inlineStr">
        <is>
          <t xml:space="preserve">https://images.habimg.com/imgh/49302-52/atico-con-vistas-panoramicas-en-el-corazon-de-marbella-marbella_081512af-f5e0-4e81-9f8a-fea6d260f9a0.jpg</t>
        </is>
      </c>
      <c r="BB286"/>
      <c r="BC286">
        <v>1</v>
      </c>
      <c r="BD286"/>
      <c r="BE286">
        <v>0</v>
      </c>
      <c r="BF286"/>
      <c r="BG286"/>
      <c r="BH286"/>
      <c r="BI286"/>
      <c r="BJ286"/>
      <c r="BK286"/>
      <c r="BL286" t="inlineStr">
        <is>
          <t xml:space="preserve">Begränsad information tillgänglig: endast plats (Marbella, Divina Pastora) och fastighetstyp (vindsvåning) anges, utan detaljer om storlek, skick, faciliteter eller pris.</t>
        </is>
      </c>
      <c r="BM286"/>
      <c r="BN286"/>
    </row>
    <row r="287">
      <c r="A287" t="inlineStr">
        <is>
          <t xml:space="preserve">HTC-24411000001431</t>
        </is>
      </c>
      <c r="B287" t="inlineStr">
        <is>
          <t xml:space="preserve">Habitaclia</t>
        </is>
      </c>
      <c r="C287" t="inlineStr">
        <is>
          <t xml:space="preserve">24411000001431</t>
        </is>
      </c>
      <c r="D287" t="inlineStr">
        <is>
          <t xml:space="preserve">https://www.habitaclia.com/comprar-piso-san_pedro_de_alcantara_pueblo-marbella-i24411000001431.htm</t>
        </is>
      </c>
      <c r="E287" t="inlineStr">
        <is>
          <t xml:space="preserve">2026-08-29</t>
        </is>
      </c>
      <c r="F287" t="inlineStr">
        <is>
          <t xml:space="preserve">2026-08-31</t>
        </is>
      </c>
      <c r="G287" t="inlineStr">
        <is>
          <t xml:space="preserve">New</t>
        </is>
      </c>
      <c r="H287" t="inlineStr">
        <is>
          <t xml:space="preserve">Piso en San Pedro de Alcántara Pueblo</t>
        </is>
      </c>
      <c r="I287" t="inlineStr">
        <is>
          <t xml:space="preserve">Sale</t>
        </is>
      </c>
      <c r="J287" t="inlineStr">
        <is>
          <t xml:space="preserve">Apartment</t>
        </is>
      </c>
      <c r="K287" t="inlineStr">
        <is>
          <t xml:space="preserve">ES</t>
        </is>
      </c>
      <c r="L287"/>
      <c r="M287" t="inlineStr">
        <is>
          <t xml:space="preserve">Marbella</t>
        </is>
      </c>
      <c r="N287" t="inlineStr">
        <is>
          <t xml:space="preserve">Marbella</t>
        </is>
      </c>
      <c r="O287" t="inlineStr">
        <is>
          <t xml:space="preserve">San Pedro de Alcántara Pueblo</t>
        </is>
      </c>
      <c r="P287"/>
      <c r="Q287"/>
      <c r="R287"/>
      <c r="S287">
        <v>459000</v>
      </c>
      <c r="T287"/>
      <c r="U287">
        <f>IFERROR((S287-T287)/T287,"")</f>
      </c>
      <c r="V287">
        <v>3</v>
      </c>
      <c r="W287" t="inlineStr">
        <is>
          <t xml:space="preserve">164.00</t>
        </is>
      </c>
      <c r="X287"/>
      <c r="Y287"/>
      <c r="Z287">
        <f>IFERROR(S287/W287,"")</f>
      </c>
      <c r="AA287">
        <f>IFERROR(INDEX(04_Area_Stats!$C$5:$C$7,MATCH(N287,04_Area_Stats!$A$5:$A$7,0)),"")</f>
      </c>
      <c r="AB287">
        <f>IFERROR((Z287-AA287)/AA287,"")</f>
      </c>
      <c r="AC287">
        <v>3</v>
      </c>
      <c r="AD287">
        <v>2</v>
      </c>
      <c r="AE287"/>
      <c r="AF287"/>
      <c r="AG287"/>
      <c r="AH287"/>
      <c r="AI287"/>
      <c r="AJ287"/>
      <c r="AK287"/>
      <c r="AL287"/>
      <c r="AM287"/>
      <c r="AN287"/>
      <c r="AO287"/>
      <c r="AP287"/>
      <c r="AQ287"/>
      <c r="AR287"/>
      <c r="AS287"/>
      <c r="AT287">
        <f>IFERROR(INDEX(04_Area_Stats!$E$5:$E$7,MATCH(N287,04_Area_Stats!$A$5:$A$7,0)),"")</f>
      </c>
      <c r="AU287">
        <f>IFERROR(ROUND(W287*AT287,0),"")</f>
      </c>
      <c r="AV287">
        <f>IFERROR(AU287*12/S287,"")</f>
      </c>
      <c r="AW287">
        <f>IFERROR(ROUND(100*(03_Assumptions!$B$18*MIN(AV287/03_Assumptions!$B$13,1)+03_Assumptions!$B$19*MIN(MAX(-AB287/0.25,0),1)+03_Assumptions!$B$20*IFERROR(INDEX(03_Assumptions!$B$28:$B$33,MATCH(AG287,03_Assumptions!$A$28:$A$33,0)),0.5)+03_Assumptions!$B$21*MIN(V287/180,1)+03_Assumptions!$B$22*(COUNTIF(AI287:AQ287,"Y")/9)),0),"")</f>
      </c>
      <c r="AX287"/>
      <c r="AY287"/>
      <c r="AZ287"/>
      <c r="BA287" t="inlineStr">
        <is>
          <t xml:space="preserve">https://images.habimg.com/imgh/24411-1431/san-pedro-de-alcantara-pueblo-piso-marbella_f27ff2b6-5f7a-451d-9c0f-e3e8c3e96c51.jpg</t>
        </is>
      </c>
      <c r="BB287"/>
      <c r="BC287">
        <v>1</v>
      </c>
      <c r="BD287"/>
      <c r="BE287">
        <v>0</v>
      </c>
      <c r="BF287"/>
      <c r="BG287"/>
      <c r="BH287"/>
      <c r="BI287"/>
      <c r="BJ287"/>
      <c r="BK287"/>
      <c r="BL287" t="inlineStr">
        <is>
          <t xml:space="preserve">Lägenhet till salu i San Pedro de Alcántara Pueblo, Marbella. Beskrivningen innehåller ingen specifik information om fastigheten.</t>
        </is>
      </c>
      <c r="BM287"/>
      <c r="BN287"/>
    </row>
    <row r="288">
      <c r="A288" t="inlineStr">
        <is>
          <t xml:space="preserve">HTC-23979000001153</t>
        </is>
      </c>
      <c r="B288" t="inlineStr">
        <is>
          <t xml:space="preserve">Habitaclia</t>
        </is>
      </c>
      <c r="C288" t="inlineStr">
        <is>
          <t xml:space="preserve">23979000001153</t>
        </is>
      </c>
      <c r="D288" t="inlineStr">
        <is>
          <t xml:space="preserve">https://www.habitaclia.com/comprar-apartamento-exclusivo_reformado_en_lorcrimar_nueva_andalucia_a_rodeo_alto_guadaiza_la_campana-marbella-i23979000001153.htm</t>
        </is>
      </c>
      <c r="E288" t="inlineStr">
        <is>
          <t xml:space="preserve">2026-08-29</t>
        </is>
      </c>
      <c r="F288" t="inlineStr">
        <is>
          <t xml:space="preserve">2026-08-31</t>
        </is>
      </c>
      <c r="G288" t="inlineStr">
        <is>
          <t xml:space="preserve">New</t>
        </is>
      </c>
      <c r="H288" t="inlineStr">
        <is>
          <t xml:space="preserve">Apartamento en Rodeo Alto - Guadaiza - La Campana. Exclusivo apartamento reformado en lorcrimar, nueva andalucía a</t>
        </is>
      </c>
      <c r="I288" t="inlineStr">
        <is>
          <t xml:space="preserve">Sale</t>
        </is>
      </c>
      <c r="J288" t="inlineStr">
        <is>
          <t xml:space="preserve">Apartment</t>
        </is>
      </c>
      <c r="K288" t="inlineStr">
        <is>
          <t xml:space="preserve">ES</t>
        </is>
      </c>
      <c r="L288"/>
      <c r="M288" t="inlineStr">
        <is>
          <t xml:space="preserve">Marbella</t>
        </is>
      </c>
      <c r="N288" t="inlineStr">
        <is>
          <t xml:space="preserve">Marbella</t>
        </is>
      </c>
      <c r="O288" t="inlineStr">
        <is>
          <t xml:space="preserve">Rodeo Alto - Guadaiza - La Campana</t>
        </is>
      </c>
      <c r="P288"/>
      <c r="Q288"/>
      <c r="R288"/>
      <c r="S288">
        <v>460000</v>
      </c>
      <c r="T288"/>
      <c r="U288">
        <f>IFERROR((S288-T288)/T288,"")</f>
      </c>
      <c r="V288">
        <v>3</v>
      </c>
      <c r="W288" t="inlineStr">
        <is>
          <t xml:space="preserve">151.00</t>
        </is>
      </c>
      <c r="X288"/>
      <c r="Y288"/>
      <c r="Z288">
        <f>IFERROR(S288/W288,"")</f>
      </c>
      <c r="AA288">
        <f>IFERROR(INDEX(04_Area_Stats!$C$5:$C$7,MATCH(N288,04_Area_Stats!$A$5:$A$7,0)),"")</f>
      </c>
      <c r="AB288">
        <f>IFERROR((Z288-AA288)/AA288,"")</f>
      </c>
      <c r="AC288">
        <v>2</v>
      </c>
      <c r="AD288">
        <v>2</v>
      </c>
      <c r="AE288"/>
      <c r="AF288"/>
      <c r="AG288"/>
      <c r="AH288"/>
      <c r="AI288"/>
      <c r="AJ288"/>
      <c r="AK288"/>
      <c r="AL288"/>
      <c r="AM288"/>
      <c r="AN288"/>
      <c r="AO288"/>
      <c r="AP288"/>
      <c r="AQ288"/>
      <c r="AR288"/>
      <c r="AS288"/>
      <c r="AT288">
        <f>IFERROR(INDEX(04_Area_Stats!$E$5:$E$7,MATCH(N288,04_Area_Stats!$A$5:$A$7,0)),"")</f>
      </c>
      <c r="AU288">
        <f>IFERROR(ROUND(W288*AT288,0),"")</f>
      </c>
      <c r="AV288">
        <f>IFERROR(AU288*12/S288,"")</f>
      </c>
      <c r="AW288">
        <f>IFERROR(ROUND(100*(03_Assumptions!$B$18*MIN(AV288/03_Assumptions!$B$13,1)+03_Assumptions!$B$19*MIN(MAX(-AB288/0.25,0),1)+03_Assumptions!$B$20*IFERROR(INDEX(03_Assumptions!$B$28:$B$33,MATCH(AG288,03_Assumptions!$A$28:$A$33,0)),0.5)+03_Assumptions!$B$21*MIN(V288/180,1)+03_Assumptions!$B$22*(COUNTIF(AI288:AQ288,"Y")/9)),0),"")</f>
      </c>
      <c r="AX288"/>
      <c r="AY288"/>
      <c r="AZ288"/>
      <c r="BA288" t="inlineStr">
        <is>
          <t xml:space="preserve">https://images.habimg.com/imgh/23979-1153/exclusivo-apartamento-reformado-en-lorcrimar-nueva-andalucia-a-marbella_bb25b25d-ed59-4dac-88ae-7eaf65cc2310.jpg</t>
        </is>
      </c>
      <c r="BB288"/>
      <c r="BC288">
        <v>1</v>
      </c>
      <c r="BD288"/>
      <c r="BE288">
        <v>0</v>
      </c>
      <c r="BF288"/>
      <c r="BG288"/>
      <c r="BH288"/>
      <c r="BI288"/>
      <c r="BJ288"/>
      <c r="BK288"/>
      <c r="BL288" t="inlineStr">
        <is>
          <t xml:space="preserve">Lägenhet i Marbella område Rodeo Alto. Minimal uppgift om fastigheten; endast platsmarköringar är tillgängliga utan fastighetsspecifikationer eller detaljer.</t>
        </is>
      </c>
      <c r="BM288"/>
      <c r="BN288"/>
    </row>
    <row r="289">
      <c r="A289" t="inlineStr">
        <is>
          <t xml:space="preserve">HTC-56143000000012</t>
        </is>
      </c>
      <c r="B289" t="inlineStr">
        <is>
          <t xml:space="preserve">Habitaclia</t>
        </is>
      </c>
      <c r="C289" t="inlineStr">
        <is>
          <t xml:space="preserve">56143000000012</t>
        </is>
      </c>
      <c r="D289" t="inlineStr">
        <is>
          <t xml:space="preserve">https://www.habitaclia.com/comprar-piso-en_venta_puerto_de_cabopino_cabopino_artola-marbella-i56143000000012.htm</t>
        </is>
      </c>
      <c r="E289" t="inlineStr">
        <is>
          <t xml:space="preserve">2026-08-29</t>
        </is>
      </c>
      <c r="F289" t="inlineStr">
        <is>
          <t xml:space="preserve">2026-08-31</t>
        </is>
      </c>
      <c r="G289" t="inlineStr">
        <is>
          <t xml:space="preserve">New</t>
        </is>
      </c>
      <c r="H289" t="inlineStr">
        <is>
          <t xml:space="preserve">Piso en Cabopino - Artola. Piso en venta - puerto de cabopino</t>
        </is>
      </c>
      <c r="I289" t="inlineStr">
        <is>
          <t xml:space="preserve">Sale</t>
        </is>
      </c>
      <c r="J289" t="inlineStr">
        <is>
          <t xml:space="preserve">Apartment</t>
        </is>
      </c>
      <c r="K289" t="inlineStr">
        <is>
          <t xml:space="preserve">ES</t>
        </is>
      </c>
      <c r="L289"/>
      <c r="M289" t="inlineStr">
        <is>
          <t xml:space="preserve">Marbella</t>
        </is>
      </c>
      <c r="N289" t="inlineStr">
        <is>
          <t xml:space="preserve">Marbella</t>
        </is>
      </c>
      <c r="O289" t="inlineStr">
        <is>
          <t xml:space="preserve">Cabopino - Artola</t>
        </is>
      </c>
      <c r="P289"/>
      <c r="Q289"/>
      <c r="R289"/>
      <c r="S289">
        <v>849000</v>
      </c>
      <c r="T289"/>
      <c r="U289">
        <f>IFERROR((S289-T289)/T289,"")</f>
      </c>
      <c r="V289">
        <v>3</v>
      </c>
      <c r="W289" t="inlineStr">
        <is>
          <t xml:space="preserve">256.00</t>
        </is>
      </c>
      <c r="X289"/>
      <c r="Y289"/>
      <c r="Z289">
        <f>IFERROR(S289/W289,"")</f>
      </c>
      <c r="AA289">
        <f>IFERROR(INDEX(04_Area_Stats!$C$5:$C$7,MATCH(N289,04_Area_Stats!$A$5:$A$7,0)),"")</f>
      </c>
      <c r="AB289">
        <f>IFERROR((Z289-AA289)/AA289,"")</f>
      </c>
      <c r="AC289">
        <v>3</v>
      </c>
      <c r="AD289">
        <v>2</v>
      </c>
      <c r="AE289"/>
      <c r="AF289"/>
      <c r="AG289"/>
      <c r="AH289"/>
      <c r="AI289"/>
      <c r="AJ289"/>
      <c r="AK289"/>
      <c r="AL289"/>
      <c r="AM289"/>
      <c r="AN289"/>
      <c r="AO289"/>
      <c r="AP289"/>
      <c r="AQ289"/>
      <c r="AR289"/>
      <c r="AS289"/>
      <c r="AT289">
        <f>IFERROR(INDEX(04_Area_Stats!$E$5:$E$7,MATCH(N289,04_Area_Stats!$A$5:$A$7,0)),"")</f>
      </c>
      <c r="AU289">
        <f>IFERROR(ROUND(W289*AT289,0),"")</f>
      </c>
      <c r="AV289">
        <f>IFERROR(AU289*12/S289,"")</f>
      </c>
      <c r="AW289">
        <f>IFERROR(ROUND(100*(03_Assumptions!$B$18*MIN(AV289/03_Assumptions!$B$13,1)+03_Assumptions!$B$19*MIN(MAX(-AB289/0.25,0),1)+03_Assumptions!$B$20*IFERROR(INDEX(03_Assumptions!$B$28:$B$33,MATCH(AG289,03_Assumptions!$A$28:$A$33,0)),0.5)+03_Assumptions!$B$21*MIN(V289/180,1)+03_Assumptions!$B$22*(COUNTIF(AI289:AQ289,"Y")/9)),0),"")</f>
      </c>
      <c r="AX289"/>
      <c r="AY289"/>
      <c r="AZ289"/>
      <c r="BA289" t="inlineStr">
        <is>
          <t xml:space="preserve">https://images.habimg.com/imgh/56143-12/piso-en-venta-puerto-de-cabopino-marbella_10ed6d8f-73a7-4858-8ad4-035a2aea01ad.jpg</t>
        </is>
      </c>
      <c r="BB289"/>
      <c r="BC289">
        <v>1</v>
      </c>
      <c r="BD289"/>
      <c r="BE289">
        <v>0</v>
      </c>
      <c r="BF289"/>
      <c r="BG289"/>
      <c r="BH289"/>
      <c r="BI289"/>
      <c r="BJ289"/>
      <c r="BK289"/>
      <c r="BL289" t="inlineStr">
        <is>
          <t xml:space="preserve">Mycket begränsad information tillgänglig: endast en platshänvisning i Cabopino, Marbella tillhandahålls. Inga fastighetsdetaljer, skick eller utropspris avslöjas.</t>
        </is>
      </c>
      <c r="BM289"/>
      <c r="BN289"/>
    </row>
    <row r="290">
      <c r="A290" t="inlineStr">
        <is>
          <t xml:space="preserve">HTC-50519000000505</t>
        </is>
      </c>
      <c r="B290" t="inlineStr">
        <is>
          <t xml:space="preserve">Habitaclia</t>
        </is>
      </c>
      <c r="C290" t="inlineStr">
        <is>
          <t xml:space="preserve">50519000000505</t>
        </is>
      </c>
      <c r="D290" t="inlineStr">
        <is>
          <t xml:space="preserve">https://www.habitaclia.com/comprar-apartamento-playa_bajadilla_puertos-marbella-i50519000000505.htm</t>
        </is>
      </c>
      <c r="E290" t="inlineStr">
        <is>
          <t xml:space="preserve">2026-08-29</t>
        </is>
      </c>
      <c r="F290" t="inlineStr">
        <is>
          <t xml:space="preserve">2026-08-31</t>
        </is>
      </c>
      <c r="G290" t="inlineStr">
        <is>
          <t xml:space="preserve">New</t>
        </is>
      </c>
      <c r="H290" t="inlineStr">
        <is>
          <t xml:space="preserve">Apartamento en Playa Bajadilla - Puertos</t>
        </is>
      </c>
      <c r="I290" t="inlineStr">
        <is>
          <t xml:space="preserve">Sale</t>
        </is>
      </c>
      <c r="J290" t="inlineStr">
        <is>
          <t xml:space="preserve">Apartment</t>
        </is>
      </c>
      <c r="K290" t="inlineStr">
        <is>
          <t xml:space="preserve">ES</t>
        </is>
      </c>
      <c r="L290"/>
      <c r="M290" t="inlineStr">
        <is>
          <t xml:space="preserve">Marbella</t>
        </is>
      </c>
      <c r="N290" t="inlineStr">
        <is>
          <t xml:space="preserve">Marbella</t>
        </is>
      </c>
      <c r="O290" t="inlineStr">
        <is>
          <t xml:space="preserve">Playa Bajadilla - Puertos</t>
        </is>
      </c>
      <c r="P290"/>
      <c r="Q290"/>
      <c r="R290"/>
      <c r="S290">
        <v>420000</v>
      </c>
      <c r="T290"/>
      <c r="U290">
        <f>IFERROR((S290-T290)/T290,"")</f>
      </c>
      <c r="V290">
        <v>3</v>
      </c>
      <c r="W290" t="inlineStr">
        <is>
          <t xml:space="preserve">55.00</t>
        </is>
      </c>
      <c r="X290"/>
      <c r="Y290"/>
      <c r="Z290">
        <f>IFERROR(S290/W290,"")</f>
      </c>
      <c r="AA290">
        <f>IFERROR(INDEX(04_Area_Stats!$C$5:$C$7,MATCH(N290,04_Area_Stats!$A$5:$A$7,0)),"")</f>
      </c>
      <c r="AB290">
        <f>IFERROR((Z290-AA290)/AA290,"")</f>
      </c>
      <c r="AC290">
        <v>2</v>
      </c>
      <c r="AD290">
        <v>1</v>
      </c>
      <c r="AE290"/>
      <c r="AF290"/>
      <c r="AG290"/>
      <c r="AH290"/>
      <c r="AI290"/>
      <c r="AJ290"/>
      <c r="AK290"/>
      <c r="AL290"/>
      <c r="AM290"/>
      <c r="AN290"/>
      <c r="AO290"/>
      <c r="AP290"/>
      <c r="AQ290"/>
      <c r="AR290"/>
      <c r="AS290"/>
      <c r="AT290">
        <f>IFERROR(INDEX(04_Area_Stats!$E$5:$E$7,MATCH(N290,04_Area_Stats!$A$5:$A$7,0)),"")</f>
      </c>
      <c r="AU290">
        <f>IFERROR(ROUND(W290*AT290,0),"")</f>
      </c>
      <c r="AV290">
        <f>IFERROR(AU290*12/S290,"")</f>
      </c>
      <c r="AW290">
        <f>IFERROR(ROUND(100*(03_Assumptions!$B$18*MIN(AV290/03_Assumptions!$B$13,1)+03_Assumptions!$B$19*MIN(MAX(-AB290/0.25,0),1)+03_Assumptions!$B$20*IFERROR(INDEX(03_Assumptions!$B$28:$B$33,MATCH(AG290,03_Assumptions!$A$28:$A$33,0)),0.5)+03_Assumptions!$B$21*MIN(V290/180,1)+03_Assumptions!$B$22*(COUNTIF(AI290:AQ290,"Y")/9)),0),"")</f>
      </c>
      <c r="AX290"/>
      <c r="AY290"/>
      <c r="AZ290"/>
      <c r="BA290" t="inlineStr">
        <is>
          <t xml:space="preserve">https://images.habimg.com/imgh/50519-505/playa-bajadilla-puertos-apartamento-marbella_5b3dcdb7-3afa-47ab-83ca-e25c37fdb781.jpg</t>
        </is>
      </c>
      <c r="BB290"/>
      <c r="BC290">
        <v>1</v>
      </c>
      <c r="BD290"/>
      <c r="BE290">
        <v>0</v>
      </c>
      <c r="BF290"/>
      <c r="BG290"/>
      <c r="BH290"/>
      <c r="BI290"/>
      <c r="BJ290"/>
      <c r="BK290"/>
      <c r="BL290" t="inlineStr">
        <is>
          <t xml:space="preserve">Annonsen innehåller endast en platsreferens (Marbella, Playa Bajadilla, Puertos) utan fastighetsdetaljer. Det finns ingen information om lägenhetens storlek, skick, egenskaper eller pris.</t>
        </is>
      </c>
      <c r="BM290"/>
      <c r="BN290"/>
    </row>
    <row r="291">
      <c r="A291" t="inlineStr">
        <is>
          <t xml:space="preserve">HTC-23972000001910</t>
        </is>
      </c>
      <c r="B291" t="inlineStr">
        <is>
          <t xml:space="preserve">Habitaclia</t>
        </is>
      </c>
      <c r="C291" t="inlineStr">
        <is>
          <t xml:space="preserve">23972000001910</t>
        </is>
      </c>
      <c r="D291" t="inlineStr">
        <is>
          <t xml:space="preserve">https://www.habitaclia.com/comprar-atico-amplio_en_1a_linea_de_playa_en_rio_real_rio_real-marbella-i23972000001910.htm</t>
        </is>
      </c>
      <c r="E291" t="inlineStr">
        <is>
          <t xml:space="preserve">2026-08-29</t>
        </is>
      </c>
      <c r="F291" t="inlineStr">
        <is>
          <t xml:space="preserve">2026-08-31</t>
        </is>
      </c>
      <c r="G291" t="inlineStr">
        <is>
          <t xml:space="preserve">New</t>
        </is>
      </c>
      <c r="H291" t="inlineStr">
        <is>
          <t xml:space="preserve">Ático Rio real playa. Amplio ático en 1ª línea de playa, en río real</t>
        </is>
      </c>
      <c r="I291" t="inlineStr">
        <is>
          <t xml:space="preserve">Sale</t>
        </is>
      </c>
      <c r="J291" t="inlineStr">
        <is>
          <t xml:space="preserve">Attic</t>
        </is>
      </c>
      <c r="K291" t="inlineStr">
        <is>
          <t xml:space="preserve">ES</t>
        </is>
      </c>
      <c r="L291"/>
      <c r="M291" t="inlineStr">
        <is>
          <t xml:space="preserve">Marbella</t>
        </is>
      </c>
      <c r="N291" t="inlineStr">
        <is>
          <t xml:space="preserve">Marbella</t>
        </is>
      </c>
      <c r="O291" t="inlineStr">
        <is>
          <t xml:space="preserve">Río Real</t>
        </is>
      </c>
      <c r="P291"/>
      <c r="Q291"/>
      <c r="R291"/>
      <c r="S291">
        <v>3850000</v>
      </c>
      <c r="T291"/>
      <c r="U291">
        <f>IFERROR((S291-T291)/T291,"")</f>
      </c>
      <c r="V291">
        <v>3</v>
      </c>
      <c r="W291" t="inlineStr">
        <is>
          <t xml:space="preserve">302.00</t>
        </is>
      </c>
      <c r="X291"/>
      <c r="Y291"/>
      <c r="Z291">
        <f>IFERROR(S291/W291,"")</f>
      </c>
      <c r="AA291">
        <f>IFERROR(INDEX(04_Area_Stats!$C$5:$C$7,MATCH(N291,04_Area_Stats!$A$5:$A$7,0)),"")</f>
      </c>
      <c r="AB291">
        <f>IFERROR((Z291-AA291)/AA291,"")</f>
      </c>
      <c r="AC291">
        <v>4</v>
      </c>
      <c r="AD291">
        <v>5</v>
      </c>
      <c r="AE291"/>
      <c r="AF291"/>
      <c r="AG291"/>
      <c r="AH291"/>
      <c r="AI291"/>
      <c r="AJ291"/>
      <c r="AK291"/>
      <c r="AL291"/>
      <c r="AM291"/>
      <c r="AN291"/>
      <c r="AO291" t="inlineStr">
        <is>
          <t xml:space="preserve">Y</t>
        </is>
      </c>
      <c r="AP291"/>
      <c r="AQ291"/>
      <c r="AR291"/>
      <c r="AS291"/>
      <c r="AT291">
        <f>IFERROR(INDEX(04_Area_Stats!$E$5:$E$7,MATCH(N291,04_Area_Stats!$A$5:$A$7,0)),"")</f>
      </c>
      <c r="AU291">
        <f>IFERROR(ROUND(W291*AT291,0),"")</f>
      </c>
      <c r="AV291">
        <f>IFERROR(AU291*12/S291,"")</f>
      </c>
      <c r="AW291">
        <f>IFERROR(ROUND(100*(03_Assumptions!$B$18*MIN(AV291/03_Assumptions!$B$13,1)+03_Assumptions!$B$19*MIN(MAX(-AB291/0.25,0),1)+03_Assumptions!$B$20*IFERROR(INDEX(03_Assumptions!$B$28:$B$33,MATCH(AG291,03_Assumptions!$A$28:$A$33,0)),0.5)+03_Assumptions!$B$21*MIN(V291/180,1)+03_Assumptions!$B$22*(COUNTIF(AI291:AQ291,"Y")/9)),0),"")</f>
      </c>
      <c r="AX291"/>
      <c r="AY291"/>
      <c r="AZ291"/>
      <c r="BA291" t="inlineStr">
        <is>
          <t xml:space="preserve">https://images.habimg.com/imgh/23972-1910/amplio-atico-en-1-linea-de-playa-en-rio-real-marbella_f146015b-0e84-4418-a9e1-cec5908e8028.jpg</t>
        </is>
      </c>
      <c r="BB291"/>
      <c r="BC291">
        <v>1</v>
      </c>
      <c r="BD291"/>
      <c r="BE291">
        <v>0</v>
      </c>
      <c r="BF291"/>
      <c r="BG291"/>
      <c r="BH291"/>
      <c r="BI291"/>
      <c r="BJ291"/>
      <c r="BK291"/>
      <c r="BL291" t="inlineStr">
        <is>
          <t xml:space="preserve">Rymlig takvåning i första raden vid stranden i Río Real, Marbella med havsvy. Mycket begränsad information är tillgänglig bortom läge och höjdpunkter.</t>
        </is>
      </c>
      <c r="BM291"/>
      <c r="BN291"/>
    </row>
    <row r="292">
      <c r="A292" t="inlineStr">
        <is>
          <t xml:space="preserve">HTC-24716000006144</t>
        </is>
      </c>
      <c r="B292" t="inlineStr">
        <is>
          <t xml:space="preserve">Habitaclia</t>
        </is>
      </c>
      <c r="C292" t="inlineStr">
        <is>
          <t xml:space="preserve">24716000006144</t>
        </is>
      </c>
      <c r="D292" t="inlineStr">
        <is>
          <t xml:space="preserve">https://www.habitaclia.com/comprar-apartamento-exclusive_designer_duplex_penthouse_with_private_pool_and_specta_cabopino_artola-marbella-i24716000006144.htm</t>
        </is>
      </c>
      <c r="E292" t="inlineStr">
        <is>
          <t xml:space="preserve">2026-08-29</t>
        </is>
      </c>
      <c r="F292" t="inlineStr">
        <is>
          <t xml:space="preserve">2026-08-31</t>
        </is>
      </c>
      <c r="G292" t="inlineStr">
        <is>
          <t xml:space="preserve">New</t>
        </is>
      </c>
      <c r="H292" t="inlineStr">
        <is>
          <t xml:space="preserve">Apartamento 12 calle romana #bl:5, planta: 01, pt:36. Exclusive designer duplex penthouse with private pool and specta</t>
        </is>
      </c>
      <c r="I292" t="inlineStr">
        <is>
          <t xml:space="preserve">Sale</t>
        </is>
      </c>
      <c r="J292" t="inlineStr">
        <is>
          <t xml:space="preserve">Apartment</t>
        </is>
      </c>
      <c r="K292" t="inlineStr">
        <is>
          <t xml:space="preserve">ES</t>
        </is>
      </c>
      <c r="L292"/>
      <c r="M292" t="inlineStr">
        <is>
          <t xml:space="preserve">Marbella</t>
        </is>
      </c>
      <c r="N292" t="inlineStr">
        <is>
          <t xml:space="preserve">Marbella</t>
        </is>
      </c>
      <c r="O292" t="inlineStr">
        <is>
          <t xml:space="preserve">Cabopino - Artola</t>
        </is>
      </c>
      <c r="P292"/>
      <c r="Q292"/>
      <c r="R292"/>
      <c r="S292">
        <v>2200000</v>
      </c>
      <c r="T292"/>
      <c r="U292">
        <f>IFERROR((S292-T292)/T292,"")</f>
      </c>
      <c r="V292">
        <v>3</v>
      </c>
      <c r="W292" t="inlineStr">
        <is>
          <t xml:space="preserve">173.00</t>
        </is>
      </c>
      <c r="X292"/>
      <c r="Y292"/>
      <c r="Z292">
        <f>IFERROR(S292/W292,"")</f>
      </c>
      <c r="AA292">
        <f>IFERROR(INDEX(04_Area_Stats!$C$5:$C$7,MATCH(N292,04_Area_Stats!$A$5:$A$7,0)),"")</f>
      </c>
      <c r="AB292">
        <f>IFERROR((Z292-AA292)/AA292,"")</f>
      </c>
      <c r="AC292">
        <v>3</v>
      </c>
      <c r="AD292">
        <v>3</v>
      </c>
      <c r="AE292" t="inlineStr">
        <is>
          <t xml:space="preserve">01</t>
        </is>
      </c>
      <c r="AF292"/>
      <c r="AG292"/>
      <c r="AH292"/>
      <c r="AI292"/>
      <c r="AJ292"/>
      <c r="AK292"/>
      <c r="AL292" t="inlineStr">
        <is>
          <t xml:space="preserve">Y</t>
        </is>
      </c>
      <c r="AM292"/>
      <c r="AN292"/>
      <c r="AO292"/>
      <c r="AP292"/>
      <c r="AQ292"/>
      <c r="AR292"/>
      <c r="AS292"/>
      <c r="AT292">
        <f>IFERROR(INDEX(04_Area_Stats!$E$5:$E$7,MATCH(N292,04_Area_Stats!$A$5:$A$7,0)),"")</f>
      </c>
      <c r="AU292">
        <f>IFERROR(ROUND(W292*AT292,0),"")</f>
      </c>
      <c r="AV292">
        <f>IFERROR(AU292*12/S292,"")</f>
      </c>
      <c r="AW292">
        <f>IFERROR(ROUND(100*(03_Assumptions!$B$18*MIN(AV292/03_Assumptions!$B$13,1)+03_Assumptions!$B$19*MIN(MAX(-AB292/0.25,0),1)+03_Assumptions!$B$20*IFERROR(INDEX(03_Assumptions!$B$28:$B$33,MATCH(AG292,03_Assumptions!$A$28:$A$33,0)),0.5)+03_Assumptions!$B$21*MIN(V292/180,1)+03_Assumptions!$B$22*(COUNTIF(AI292:AQ292,"Y")/9)),0),"")</f>
      </c>
      <c r="AX292"/>
      <c r="AY292"/>
      <c r="AZ292"/>
      <c r="BA292" t="inlineStr">
        <is>
          <t xml:space="preserve">https://images.habimg.com/imgh/24716-6144/exclusive-designer-duplex-penthouse-with-private-pool-and-specta-marbella_5dce43c7-234e-44c8-93c4-bc9e742026ca.jpg</t>
        </is>
      </c>
      <c r="BB292"/>
      <c r="BC292">
        <v>1</v>
      </c>
      <c r="BD292"/>
      <c r="BE292">
        <v>0</v>
      </c>
      <c r="BF292"/>
      <c r="BG292"/>
      <c r="BH292"/>
      <c r="BI292"/>
      <c r="BJ292"/>
      <c r="BK292"/>
      <c r="BL292" t="inlineStr">
        <is>
          <t xml:space="preserve">Mycket begränsad information tillgänglig. Annonsen gäller en lägenhet i Marbella–Cabopino–Artola med privat pool och duplex-penthouse-design, belägen på plan 01; dock finns inga detaljerade specifikationer (rum, storlek, pris eller skick) i beskrivningen.</t>
        </is>
      </c>
      <c r="BM292" t="inlineStr">
        <is>
          <t xml:space="preserve">floor, pool</t>
        </is>
      </c>
      <c r="BN292"/>
    </row>
    <row r="293">
      <c r="A293" t="inlineStr">
        <is>
          <t xml:space="preserve">HTC-23972000001906</t>
        </is>
      </c>
      <c r="B293" t="inlineStr">
        <is>
          <t xml:space="preserve">Habitaclia</t>
        </is>
      </c>
      <c r="C293" t="inlineStr">
        <is>
          <t xml:space="preserve">23972000001906</t>
        </is>
      </c>
      <c r="D293" t="inlineStr">
        <is>
          <t xml:space="preserve">https://www.habitaclia.com/comprar-piso-apartamento_de_lujo_con_impresionantes_vistas_alto_de_los_monteros-marbella-i23972000001906.htm</t>
        </is>
      </c>
      <c r="E293" t="inlineStr">
        <is>
          <t xml:space="preserve">2026-08-29</t>
        </is>
      </c>
      <c r="F293" t="inlineStr">
        <is>
          <t xml:space="preserve">2026-08-31</t>
        </is>
      </c>
      <c r="G293" t="inlineStr">
        <is>
          <t xml:space="preserve">New</t>
        </is>
      </c>
      <c r="H293" t="inlineStr">
        <is>
          <t xml:space="preserve">Piso Carretera de lomas de marbella. Apartamento de lujo con impresionantes vistas</t>
        </is>
      </c>
      <c r="I293" t="inlineStr">
        <is>
          <t xml:space="preserve">Sale</t>
        </is>
      </c>
      <c r="J293" t="inlineStr">
        <is>
          <t xml:space="preserve">Apartment</t>
        </is>
      </c>
      <c r="K293" t="inlineStr">
        <is>
          <t xml:space="preserve">ES</t>
        </is>
      </c>
      <c r="L293"/>
      <c r="M293" t="inlineStr">
        <is>
          <t xml:space="preserve">Marbella</t>
        </is>
      </c>
      <c r="N293" t="inlineStr">
        <is>
          <t xml:space="preserve">Marbella</t>
        </is>
      </c>
      <c r="O293" t="inlineStr">
        <is>
          <t xml:space="preserve">Alto de los Monteros</t>
        </is>
      </c>
      <c r="P293"/>
      <c r="Q293"/>
      <c r="R293"/>
      <c r="S293">
        <v>770000</v>
      </c>
      <c r="T293"/>
      <c r="U293">
        <f>IFERROR((S293-T293)/T293,"")</f>
      </c>
      <c r="V293">
        <v>3</v>
      </c>
      <c r="W293" t="inlineStr">
        <is>
          <t xml:space="preserve">200.00</t>
        </is>
      </c>
      <c r="X293"/>
      <c r="Y293"/>
      <c r="Z293">
        <f>IFERROR(S293/W293,"")</f>
      </c>
      <c r="AA293">
        <f>IFERROR(INDEX(04_Area_Stats!$C$5:$C$7,MATCH(N293,04_Area_Stats!$A$5:$A$7,0)),"")</f>
      </c>
      <c r="AB293">
        <f>IFERROR((Z293-AA293)/AA293,"")</f>
      </c>
      <c r="AC293">
        <v>3</v>
      </c>
      <c r="AD293">
        <v>2</v>
      </c>
      <c r="AE293"/>
      <c r="AF293"/>
      <c r="AG293"/>
      <c r="AH293"/>
      <c r="AI293"/>
      <c r="AJ293"/>
      <c r="AK293"/>
      <c r="AL293"/>
      <c r="AM293"/>
      <c r="AN293"/>
      <c r="AO293"/>
      <c r="AP293"/>
      <c r="AQ293"/>
      <c r="AR293"/>
      <c r="AS293"/>
      <c r="AT293">
        <f>IFERROR(INDEX(04_Area_Stats!$E$5:$E$7,MATCH(N293,04_Area_Stats!$A$5:$A$7,0)),"")</f>
      </c>
      <c r="AU293">
        <f>IFERROR(ROUND(W293*AT293,0),"")</f>
      </c>
      <c r="AV293">
        <f>IFERROR(AU293*12/S293,"")</f>
      </c>
      <c r="AW293">
        <f>IFERROR(ROUND(100*(03_Assumptions!$B$18*MIN(AV293/03_Assumptions!$B$13,1)+03_Assumptions!$B$19*MIN(MAX(-AB293/0.25,0),1)+03_Assumptions!$B$20*IFERROR(INDEX(03_Assumptions!$B$28:$B$33,MATCH(AG293,03_Assumptions!$A$28:$A$33,0)),0.5)+03_Assumptions!$B$21*MIN(V293/180,1)+03_Assumptions!$B$22*(COUNTIF(AI293:AQ293,"Y")/9)),0),"")</f>
      </c>
      <c r="AX293"/>
      <c r="AY293"/>
      <c r="AZ293"/>
      <c r="BA293" t="inlineStr">
        <is>
          <t xml:space="preserve">https://images.habimg.com/imgh/23972-1906/apartamento-de-lujo-con-impresionantes-vistas-marbella_631cc239-a853-4a06-a204-d44953f9b336.jpg</t>
        </is>
      </c>
      <c r="BB293"/>
      <c r="BC293">
        <v>1</v>
      </c>
      <c r="BD293"/>
      <c r="BE293">
        <v>0</v>
      </c>
      <c r="BF293"/>
      <c r="BG293"/>
      <c r="BH293"/>
      <c r="BI293"/>
      <c r="BJ293"/>
      <c r="BK293"/>
      <c r="BL293" t="inlineStr">
        <is>
          <t xml:space="preserve">Begränsad information finns tillgänglig om denna lyxlägenhet i Alto de los Monteros, Marbella, annonserad med imponerande utsikter; annonsen innehåller endast platsdetaljer.</t>
        </is>
      </c>
      <c r="BM293"/>
      <c r="BN293"/>
    </row>
    <row r="294">
      <c r="A294" t="inlineStr">
        <is>
          <t xml:space="preserve">HTC-24482000001271</t>
        </is>
      </c>
      <c r="B294" t="inlineStr">
        <is>
          <t xml:space="preserve">Habitaclia</t>
        </is>
      </c>
      <c r="C294" t="inlineStr">
        <is>
          <t xml:space="preserve">24482000001271</t>
        </is>
      </c>
      <c r="D294" t="inlineStr">
        <is>
          <t xml:space="preserve">https://www.habitaclia.com/comprar-piso-se_vende_apartamento_totalmente_reformado_de_tres_dormitorios_en_romana_playa-marbella-i24482000001271.htm</t>
        </is>
      </c>
      <c r="E294" t="inlineStr">
        <is>
          <t xml:space="preserve">2026-08-29</t>
        </is>
      </c>
      <c r="F294" t="inlineStr">
        <is>
          <t xml:space="preserve">2026-08-31</t>
        </is>
      </c>
      <c r="G294" t="inlineStr">
        <is>
          <t xml:space="preserve">New</t>
        </is>
      </c>
      <c r="H294" t="inlineStr">
        <is>
          <t xml:space="preserve">Piso en Romana Playa. Se vende apartamento totalmente reformado de tres dormitorios en</t>
        </is>
      </c>
      <c r="I294" t="inlineStr">
        <is>
          <t xml:space="preserve">Sale</t>
        </is>
      </c>
      <c r="J294" t="inlineStr">
        <is>
          <t xml:space="preserve">Apartment</t>
        </is>
      </c>
      <c r="K294" t="inlineStr">
        <is>
          <t xml:space="preserve">ES</t>
        </is>
      </c>
      <c r="L294"/>
      <c r="M294" t="inlineStr">
        <is>
          <t xml:space="preserve">Marbella</t>
        </is>
      </c>
      <c r="N294" t="inlineStr">
        <is>
          <t xml:space="preserve">Marbella</t>
        </is>
      </c>
      <c r="O294" t="inlineStr">
        <is>
          <t xml:space="preserve">Romana Playa</t>
        </is>
      </c>
      <c r="P294"/>
      <c r="Q294"/>
      <c r="R294"/>
      <c r="S294">
        <v>475000</v>
      </c>
      <c r="T294"/>
      <c r="U294">
        <f>IFERROR((S294-T294)/T294,"")</f>
      </c>
      <c r="V294">
        <v>3</v>
      </c>
      <c r="W294" t="inlineStr">
        <is>
          <t xml:space="preserve">87.00</t>
        </is>
      </c>
      <c r="X294"/>
      <c r="Y294"/>
      <c r="Z294">
        <f>IFERROR(S294/W294,"")</f>
      </c>
      <c r="AA294">
        <f>IFERROR(INDEX(04_Area_Stats!$C$5:$C$7,MATCH(N294,04_Area_Stats!$A$5:$A$7,0)),"")</f>
      </c>
      <c r="AB294">
        <f>IFERROR((Z294-AA294)/AA294,"")</f>
      </c>
      <c r="AC294">
        <v>3</v>
      </c>
      <c r="AD294"/>
      <c r="AE294"/>
      <c r="AF294"/>
      <c r="AG294"/>
      <c r="AH294"/>
      <c r="AI294"/>
      <c r="AJ294"/>
      <c r="AK294"/>
      <c r="AL294"/>
      <c r="AM294"/>
      <c r="AN294"/>
      <c r="AO294"/>
      <c r="AP294"/>
      <c r="AQ294"/>
      <c r="AR294"/>
      <c r="AS294"/>
      <c r="AT294">
        <f>IFERROR(INDEX(04_Area_Stats!$E$5:$E$7,MATCH(N294,04_Area_Stats!$A$5:$A$7,0)),"")</f>
      </c>
      <c r="AU294">
        <f>IFERROR(ROUND(W294*AT294,0),"")</f>
      </c>
      <c r="AV294">
        <f>IFERROR(AU294*12/S294,"")</f>
      </c>
      <c r="AW294">
        <f>IFERROR(ROUND(100*(03_Assumptions!$B$18*MIN(AV294/03_Assumptions!$B$13,1)+03_Assumptions!$B$19*MIN(MAX(-AB294/0.25,0),1)+03_Assumptions!$B$20*IFERROR(INDEX(03_Assumptions!$B$28:$B$33,MATCH(AG294,03_Assumptions!$A$28:$A$33,0)),0.5)+03_Assumptions!$B$21*MIN(V294/180,1)+03_Assumptions!$B$22*(COUNTIF(AI294:AQ294,"Y")/9)),0),"")</f>
      </c>
      <c r="AX294"/>
      <c r="AY294"/>
      <c r="AZ294"/>
      <c r="BA294" t="inlineStr">
        <is>
          <t xml:space="preserve">https://images.habimg.com/imgh/24482-1271/se-vende-apartamento-totalmente-reformado-de-tres-dormitorios-en-marbella_11fce31e-b98e-4c86-be39-ef6c6392e79a.jpg</t>
        </is>
      </c>
      <c r="BB294"/>
      <c r="BC294">
        <v>1</v>
      </c>
      <c r="BD294"/>
      <c r="BE294">
        <v>0</v>
      </c>
      <c r="BF294"/>
      <c r="BG294"/>
      <c r="BH294"/>
      <c r="BI294"/>
      <c r="BJ294"/>
      <c r="BK294"/>
      <c r="BL294"/>
      <c r="BM294"/>
      <c r="BN294"/>
    </row>
    <row r="295">
      <c r="A295" t="inlineStr">
        <is>
          <t xml:space="preserve">HTC-23526000001298</t>
        </is>
      </c>
      <c r="B295" t="inlineStr">
        <is>
          <t xml:space="preserve">Habitaclia</t>
        </is>
      </c>
      <c r="C295" t="inlineStr">
        <is>
          <t xml:space="preserve">23526000001298</t>
        </is>
      </c>
      <c r="D295" t="inlineStr">
        <is>
          <t xml:space="preserve">https://www.habitaclia.com/comprar-atico-con_solarium_zew_elviria_west_vive_en_armonia_entre_dise_elviria-marbella-i23526000001298.htm</t>
        </is>
      </c>
      <c r="E295" t="inlineStr">
        <is>
          <t xml:space="preserve">2026-08-29</t>
        </is>
      </c>
      <c r="F295" t="inlineStr">
        <is>
          <t xml:space="preserve">2026-08-31</t>
        </is>
      </c>
      <c r="G295" t="inlineStr">
        <is>
          <t xml:space="preserve">New</t>
        </is>
      </c>
      <c r="H295" t="inlineStr">
        <is>
          <t xml:space="preserve">Ático en Elviria. Ático con solarium zew elviria west vive en armonía entre dise</t>
        </is>
      </c>
      <c r="I295" t="inlineStr">
        <is>
          <t xml:space="preserve">Sale</t>
        </is>
      </c>
      <c r="J295" t="inlineStr">
        <is>
          <t xml:space="preserve">Attic</t>
        </is>
      </c>
      <c r="K295" t="inlineStr">
        <is>
          <t xml:space="preserve">ES</t>
        </is>
      </c>
      <c r="L295"/>
      <c r="M295" t="inlineStr">
        <is>
          <t xml:space="preserve">Marbella</t>
        </is>
      </c>
      <c r="N295" t="inlineStr">
        <is>
          <t xml:space="preserve">Marbella</t>
        </is>
      </c>
      <c r="O295" t="inlineStr">
        <is>
          <t xml:space="preserve">Elviria</t>
        </is>
      </c>
      <c r="P295"/>
      <c r="Q295"/>
      <c r="R295"/>
      <c r="S295">
        <v>1200000</v>
      </c>
      <c r="T295"/>
      <c r="U295">
        <f>IFERROR((S295-T295)/T295,"")</f>
      </c>
      <c r="V295">
        <v>3</v>
      </c>
      <c r="W295" t="inlineStr">
        <is>
          <t xml:space="preserve">267.00</t>
        </is>
      </c>
      <c r="X295"/>
      <c r="Y295"/>
      <c r="Z295">
        <f>IFERROR(S295/W295,"")</f>
      </c>
      <c r="AA295">
        <f>IFERROR(INDEX(04_Area_Stats!$C$5:$C$7,MATCH(N295,04_Area_Stats!$A$5:$A$7,0)),"")</f>
      </c>
      <c r="AB295">
        <f>IFERROR((Z295-AA295)/AA295,"")</f>
      </c>
      <c r="AC295">
        <v>2</v>
      </c>
      <c r="AD295">
        <v>2</v>
      </c>
      <c r="AE295"/>
      <c r="AF295"/>
      <c r="AG295"/>
      <c r="AH295"/>
      <c r="AI295"/>
      <c r="AJ295"/>
      <c r="AK295"/>
      <c r="AL295"/>
      <c r="AM295"/>
      <c r="AN295"/>
      <c r="AO295"/>
      <c r="AP295"/>
      <c r="AQ295"/>
      <c r="AR295"/>
      <c r="AS295"/>
      <c r="AT295">
        <f>IFERROR(INDEX(04_Area_Stats!$E$5:$E$7,MATCH(N295,04_Area_Stats!$A$5:$A$7,0)),"")</f>
      </c>
      <c r="AU295">
        <f>IFERROR(ROUND(W295*AT295,0),"")</f>
      </c>
      <c r="AV295">
        <f>IFERROR(AU295*12/S295,"")</f>
      </c>
      <c r="AW295">
        <f>IFERROR(ROUND(100*(03_Assumptions!$B$18*MIN(AV295/03_Assumptions!$B$13,1)+03_Assumptions!$B$19*MIN(MAX(-AB295/0.25,0),1)+03_Assumptions!$B$20*IFERROR(INDEX(03_Assumptions!$B$28:$B$33,MATCH(AG295,03_Assumptions!$A$28:$A$33,0)),0.5)+03_Assumptions!$B$21*MIN(V295/180,1)+03_Assumptions!$B$22*(COUNTIF(AI295:AQ295,"Y")/9)),0),"")</f>
      </c>
      <c r="AX295"/>
      <c r="AY295"/>
      <c r="AZ295"/>
      <c r="BA295" t="inlineStr">
        <is>
          <t xml:space="preserve">https://images.habimg.com/imgh/23526-1298/atico-con-solarium-zew-elviria-west-vive-en-armonia-entre-dise-marbella_c05939b3-ba6b-444c-b072-212e710b2ede.jpg</t>
        </is>
      </c>
      <c r="BB295"/>
      <c r="BC295">
        <v>1</v>
      </c>
      <c r="BD295"/>
      <c r="BE295">
        <v>0</v>
      </c>
      <c r="BF295"/>
      <c r="BG295"/>
      <c r="BH295"/>
      <c r="BI295"/>
      <c r="BJ295"/>
      <c r="BK295"/>
      <c r="BL295" t="inlineStr">
        <is>
          <t xml:space="preserve">Mycket begränsad information är tillgänglig utöver placeringen (Marbella, Elviria-området) och fastighetstypen.</t>
        </is>
      </c>
      <c r="BM295"/>
      <c r="BN295"/>
    </row>
    <row r="296">
      <c r="A296" t="inlineStr">
        <is>
          <t xml:space="preserve">HTC-52417000000353</t>
        </is>
      </c>
      <c r="B296" t="inlineStr">
        <is>
          <t xml:space="preserve">Habitaclia</t>
        </is>
      </c>
      <c r="C296" t="inlineStr">
        <is>
          <t xml:space="preserve">52417000000353</t>
        </is>
      </c>
      <c r="D296" t="inlineStr">
        <is>
          <t xml:space="preserve">https://www.habitaclia.com/comprar-piso-exclusivo_apartamento_en_primera_linea_de_playa_en_puerto_banus_puerto_banus-marbella-i52417000000353.htm</t>
        </is>
      </c>
      <c r="E296" t="inlineStr">
        <is>
          <t xml:space="preserve">2026-08-29</t>
        </is>
      </c>
      <c r="F296" t="inlineStr">
        <is>
          <t xml:space="preserve">2026-08-31</t>
        </is>
      </c>
      <c r="G296" t="inlineStr">
        <is>
          <t xml:space="preserve">New</t>
        </is>
      </c>
      <c r="H296" t="inlineStr">
        <is>
          <t xml:space="preserve">Piso Urbanización el rodeo. Exclusivo apartamento en primera línea de playa en puerto banús,</t>
        </is>
      </c>
      <c r="I296" t="inlineStr">
        <is>
          <t xml:space="preserve">Sale</t>
        </is>
      </c>
      <c r="J296" t="inlineStr">
        <is>
          <t xml:space="preserve">Apartment</t>
        </is>
      </c>
      <c r="K296" t="inlineStr">
        <is>
          <t xml:space="preserve">ES</t>
        </is>
      </c>
      <c r="L296"/>
      <c r="M296" t="inlineStr">
        <is>
          <t xml:space="preserve">Marbella</t>
        </is>
      </c>
      <c r="N296" t="inlineStr">
        <is>
          <t xml:space="preserve">Marbella</t>
        </is>
      </c>
      <c r="O296" t="inlineStr">
        <is>
          <t xml:space="preserve">Puerto Banús</t>
        </is>
      </c>
      <c r="P296"/>
      <c r="Q296"/>
      <c r="R296"/>
      <c r="S296">
        <v>1200000</v>
      </c>
      <c r="T296"/>
      <c r="U296">
        <f>IFERROR((S296-T296)/T296,"")</f>
      </c>
      <c r="V296">
        <v>3</v>
      </c>
      <c r="W296" t="inlineStr">
        <is>
          <t xml:space="preserve">195.00</t>
        </is>
      </c>
      <c r="X296"/>
      <c r="Y296"/>
      <c r="Z296">
        <f>IFERROR(S296/W296,"")</f>
      </c>
      <c r="AA296">
        <f>IFERROR(INDEX(04_Area_Stats!$C$5:$C$7,MATCH(N296,04_Area_Stats!$A$5:$A$7,0)),"")</f>
      </c>
      <c r="AB296">
        <f>IFERROR((Z296-AA296)/AA296,"")</f>
      </c>
      <c r="AC296">
        <v>3</v>
      </c>
      <c r="AD296">
        <v>3</v>
      </c>
      <c r="AE296"/>
      <c r="AF296"/>
      <c r="AG296"/>
      <c r="AH296"/>
      <c r="AI296"/>
      <c r="AJ296"/>
      <c r="AK296"/>
      <c r="AL296"/>
      <c r="AM296"/>
      <c r="AN296"/>
      <c r="AO296" t="inlineStr">
        <is>
          <t xml:space="preserve">Y</t>
        </is>
      </c>
      <c r="AP296"/>
      <c r="AQ296"/>
      <c r="AR296"/>
      <c r="AS296"/>
      <c r="AT296">
        <f>IFERROR(INDEX(04_Area_Stats!$E$5:$E$7,MATCH(N296,04_Area_Stats!$A$5:$A$7,0)),"")</f>
      </c>
      <c r="AU296">
        <f>IFERROR(ROUND(W296*AT296,0),"")</f>
      </c>
      <c r="AV296">
        <f>IFERROR(AU296*12/S296,"")</f>
      </c>
      <c r="AW296">
        <f>IFERROR(ROUND(100*(03_Assumptions!$B$18*MIN(AV296/03_Assumptions!$B$13,1)+03_Assumptions!$B$19*MIN(MAX(-AB296/0.25,0),1)+03_Assumptions!$B$20*IFERROR(INDEX(03_Assumptions!$B$28:$B$33,MATCH(AG296,03_Assumptions!$A$28:$A$33,0)),0.5)+03_Assumptions!$B$21*MIN(V296/180,1)+03_Assumptions!$B$22*(COUNTIF(AI296:AQ296,"Y")/9)),0),"")</f>
      </c>
      <c r="AX296"/>
      <c r="AY296"/>
      <c r="AZ296"/>
      <c r="BA296" t="inlineStr">
        <is>
          <t xml:space="preserve">https://images.habimg.com/imgh/52417-353/exclusivo-apartamento-en-primera-linea-de-playa-en-puerto-banus-marbella_e33ba58f-eb5e-452f-9709-9f7f184b4231.jpg</t>
        </is>
      </c>
      <c r="BB296"/>
      <c r="BC296">
        <v>1</v>
      </c>
      <c r="BD296"/>
      <c r="BE296">
        <v>0</v>
      </c>
      <c r="BF296"/>
      <c r="BG296"/>
      <c r="BH296"/>
      <c r="BI296"/>
      <c r="BJ296"/>
      <c r="BK296"/>
      <c r="BL296" t="inlineStr">
        <is>
          <t xml:space="preserve">Exklusiv lägenhet på första strandlinjen i Puerto Banús, Marbella med havsvy. Mycket begränsad information är tillgänglig bortom plats och läge.</t>
        </is>
      </c>
      <c r="BM296"/>
      <c r="BN296"/>
    </row>
    <row r="297">
      <c r="A297" t="inlineStr">
        <is>
          <t xml:space="preserve">HTC-52797000001553</t>
        </is>
      </c>
      <c r="B297" t="inlineStr">
        <is>
          <t xml:space="preserve">Habitaclia</t>
        </is>
      </c>
      <c r="C297" t="inlineStr">
        <is>
          <t xml:space="preserve">52797000001553</t>
        </is>
      </c>
      <c r="D297" t="inlineStr">
        <is>
          <t xml:space="preserve">https://www.habitaclia.com/comprar-apartamento-nueva_alcantara-marbella-i52797000001553.htm</t>
        </is>
      </c>
      <c r="E297" t="inlineStr">
        <is>
          <t xml:space="preserve">2026-08-29</t>
        </is>
      </c>
      <c r="F297" t="inlineStr">
        <is>
          <t xml:space="preserve">2026-08-31</t>
        </is>
      </c>
      <c r="G297" t="inlineStr">
        <is>
          <t xml:space="preserve">New</t>
        </is>
      </c>
      <c r="H297" t="inlineStr">
        <is>
          <t xml:space="preserve">Apartamento en Nueva Alcántara</t>
        </is>
      </c>
      <c r="I297" t="inlineStr">
        <is>
          <t xml:space="preserve">Sale</t>
        </is>
      </c>
      <c r="J297" t="inlineStr">
        <is>
          <t xml:space="preserve">Apartment</t>
        </is>
      </c>
      <c r="K297" t="inlineStr">
        <is>
          <t xml:space="preserve">ES</t>
        </is>
      </c>
      <c r="L297"/>
      <c r="M297" t="inlineStr">
        <is>
          <t xml:space="preserve">Marbella</t>
        </is>
      </c>
      <c r="N297" t="inlineStr">
        <is>
          <t xml:space="preserve">Marbella</t>
        </is>
      </c>
      <c r="O297" t="inlineStr">
        <is>
          <t xml:space="preserve">Nueva Alcántara</t>
        </is>
      </c>
      <c r="P297"/>
      <c r="Q297"/>
      <c r="R297"/>
      <c r="S297">
        <v>530000</v>
      </c>
      <c r="T297"/>
      <c r="U297">
        <f>IFERROR((S297-T297)/T297,"")</f>
      </c>
      <c r="V297">
        <v>3</v>
      </c>
      <c r="W297" t="inlineStr">
        <is>
          <t xml:space="preserve">92.00</t>
        </is>
      </c>
      <c r="X297"/>
      <c r="Y297"/>
      <c r="Z297">
        <f>IFERROR(S297/W297,"")</f>
      </c>
      <c r="AA297">
        <f>IFERROR(INDEX(04_Area_Stats!$C$5:$C$7,MATCH(N297,04_Area_Stats!$A$5:$A$7,0)),"")</f>
      </c>
      <c r="AB297">
        <f>IFERROR((Z297-AA297)/AA297,"")</f>
      </c>
      <c r="AC297">
        <v>3</v>
      </c>
      <c r="AD297">
        <v>2</v>
      </c>
      <c r="AE297"/>
      <c r="AF297"/>
      <c r="AG297"/>
      <c r="AH297"/>
      <c r="AI297"/>
      <c r="AJ297"/>
      <c r="AK297"/>
      <c r="AL297"/>
      <c r="AM297"/>
      <c r="AN297"/>
      <c r="AO297"/>
      <c r="AP297"/>
      <c r="AQ297"/>
      <c r="AR297"/>
      <c r="AS297"/>
      <c r="AT297">
        <f>IFERROR(INDEX(04_Area_Stats!$E$5:$E$7,MATCH(N297,04_Area_Stats!$A$5:$A$7,0)),"")</f>
      </c>
      <c r="AU297">
        <f>IFERROR(ROUND(W297*AT297,0),"")</f>
      </c>
      <c r="AV297">
        <f>IFERROR(AU297*12/S297,"")</f>
      </c>
      <c r="AW297">
        <f>IFERROR(ROUND(100*(03_Assumptions!$B$18*MIN(AV297/03_Assumptions!$B$13,1)+03_Assumptions!$B$19*MIN(MAX(-AB297/0.25,0),1)+03_Assumptions!$B$20*IFERROR(INDEX(03_Assumptions!$B$28:$B$33,MATCH(AG297,03_Assumptions!$A$28:$A$33,0)),0.5)+03_Assumptions!$B$21*MIN(V297/180,1)+03_Assumptions!$B$22*(COUNTIF(AI297:AQ297,"Y")/9)),0),"")</f>
      </c>
      <c r="AX297"/>
      <c r="AY297"/>
      <c r="AZ297"/>
      <c r="BA297" t="inlineStr">
        <is>
          <t xml:space="preserve">https://images.habimg.com/imgh/52797-1553/nueva-alcantara-apartamento-marbella_f8980305-c883-48fb-bb89-aae470b1ee39.jpg</t>
        </is>
      </c>
      <c r="BB297"/>
      <c r="BC297">
        <v>1</v>
      </c>
      <c r="BD297"/>
      <c r="BE297">
        <v>0</v>
      </c>
      <c r="BF297"/>
      <c r="BG297"/>
      <c r="BH297"/>
      <c r="BI297"/>
      <c r="BJ297"/>
      <c r="BK297"/>
      <c r="BL297" t="inlineStr">
        <is>
          <t xml:space="preserve">Begränsad information tillgänglig för denna lägenhet i Nueva Alcántara, Marbella; endast platsen angavs i annonsen.</t>
        </is>
      </c>
      <c r="BM297"/>
      <c r="BN297"/>
    </row>
    <row r="298">
      <c r="A298" t="inlineStr">
        <is>
          <t xml:space="preserve">HTC-59198000000005</t>
        </is>
      </c>
      <c r="B298" t="inlineStr">
        <is>
          <t xml:space="preserve">Habitaclia</t>
        </is>
      </c>
      <c r="C298" t="inlineStr">
        <is>
          <t xml:space="preserve">59198000000005</t>
        </is>
      </c>
      <c r="D298" t="inlineStr">
        <is>
          <t xml:space="preserve">https://www.habitaclia.com/comprar-piso-casco_antiguo-marbella-i59198000000005.htm</t>
        </is>
      </c>
      <c r="E298" t="inlineStr">
        <is>
          <t xml:space="preserve">2026-08-29</t>
        </is>
      </c>
      <c r="F298" t="inlineStr">
        <is>
          <t xml:space="preserve">2026-08-31</t>
        </is>
      </c>
      <c r="G298" t="inlineStr">
        <is>
          <t xml:space="preserve">New</t>
        </is>
      </c>
      <c r="H298" t="inlineStr">
        <is>
          <t xml:space="preserve">Piso en Casco Antiguo</t>
        </is>
      </c>
      <c r="I298" t="inlineStr">
        <is>
          <t xml:space="preserve">Sale</t>
        </is>
      </c>
      <c r="J298" t="inlineStr">
        <is>
          <t xml:space="preserve">Apartment</t>
        </is>
      </c>
      <c r="K298" t="inlineStr">
        <is>
          <t xml:space="preserve">ES</t>
        </is>
      </c>
      <c r="L298"/>
      <c r="M298" t="inlineStr">
        <is>
          <t xml:space="preserve">Marbella</t>
        </is>
      </c>
      <c r="N298" t="inlineStr">
        <is>
          <t xml:space="preserve">Marbella</t>
        </is>
      </c>
      <c r="O298" t="inlineStr">
        <is>
          <t xml:space="preserve">Casco Antiguo</t>
        </is>
      </c>
      <c r="P298"/>
      <c r="Q298"/>
      <c r="R298"/>
      <c r="S298">
        <v>3800000</v>
      </c>
      <c r="T298"/>
      <c r="U298">
        <f>IFERROR((S298-T298)/T298,"")</f>
      </c>
      <c r="V298">
        <v>3</v>
      </c>
      <c r="W298" t="inlineStr">
        <is>
          <t xml:space="preserve">420.00</t>
        </is>
      </c>
      <c r="X298"/>
      <c r="Y298"/>
      <c r="Z298">
        <f>IFERROR(S298/W298,"")</f>
      </c>
      <c r="AA298">
        <f>IFERROR(INDEX(04_Area_Stats!$C$5:$C$7,MATCH(N298,04_Area_Stats!$A$5:$A$7,0)),"")</f>
      </c>
      <c r="AB298">
        <f>IFERROR((Z298-AA298)/AA298,"")</f>
      </c>
      <c r="AC298">
        <v>7</v>
      </c>
      <c r="AD298">
        <v>6</v>
      </c>
      <c r="AE298"/>
      <c r="AF298"/>
      <c r="AG298"/>
      <c r="AH298"/>
      <c r="AI298"/>
      <c r="AJ298"/>
      <c r="AK298"/>
      <c r="AL298"/>
      <c r="AM298"/>
      <c r="AN298"/>
      <c r="AO298"/>
      <c r="AP298"/>
      <c r="AQ298"/>
      <c r="AR298"/>
      <c r="AS298"/>
      <c r="AT298">
        <f>IFERROR(INDEX(04_Area_Stats!$E$5:$E$7,MATCH(N298,04_Area_Stats!$A$5:$A$7,0)),"")</f>
      </c>
      <c r="AU298">
        <f>IFERROR(ROUND(W298*AT298,0),"")</f>
      </c>
      <c r="AV298">
        <f>IFERROR(AU298*12/S298,"")</f>
      </c>
      <c r="AW298">
        <f>IFERROR(ROUND(100*(03_Assumptions!$B$18*MIN(AV298/03_Assumptions!$B$13,1)+03_Assumptions!$B$19*MIN(MAX(-AB298/0.25,0),1)+03_Assumptions!$B$20*IFERROR(INDEX(03_Assumptions!$B$28:$B$33,MATCH(AG298,03_Assumptions!$A$28:$A$33,0)),0.5)+03_Assumptions!$B$21*MIN(V298/180,1)+03_Assumptions!$B$22*(COUNTIF(AI298:AQ298,"Y")/9)),0),"")</f>
      </c>
      <c r="AX298"/>
      <c r="AY298"/>
      <c r="AZ298"/>
      <c r="BA298" t="inlineStr">
        <is>
          <t xml:space="preserve">https://images.habimg.com/imgh/59198-5/casco-antiguo-piso-marbella_993411cd-0b44-424a-a046-2caff275ddbc.jpg</t>
        </is>
      </c>
      <c r="BB298"/>
      <c r="BC298">
        <v>1</v>
      </c>
      <c r="BD298"/>
      <c r="BE298">
        <v>0</v>
      </c>
      <c r="BF298"/>
      <c r="BG298"/>
      <c r="BH298"/>
      <c r="BI298"/>
      <c r="BJ298"/>
      <c r="BK298"/>
      <c r="BL298" t="inlineStr">
        <is>
          <t xml:space="preserve">Otillräcklig information; endast platsen är angiven (Marbella, Casco Antiguo). Ingen information om storlek, skick eller faciliteter är tillgänglig.</t>
        </is>
      </c>
      <c r="BM298"/>
      <c r="BN298"/>
    </row>
    <row r="299">
      <c r="A299" t="inlineStr">
        <is>
          <t xml:space="preserve">HTC-56111000000012</t>
        </is>
      </c>
      <c r="B299" t="inlineStr">
        <is>
          <t xml:space="preserve">Habitaclia</t>
        </is>
      </c>
      <c r="C299" t="inlineStr">
        <is>
          <t xml:space="preserve">56111000000012</t>
        </is>
      </c>
      <c r="D299" t="inlineStr">
        <is>
          <t xml:space="preserve">https://www.habitaclia.com/comprar-atico-de_esquina_con_gran_terraza_y_vistas_despejadas_en_el_cent_divina_pastora-marbella-i56111000000012.htm</t>
        </is>
      </c>
      <c r="E299" t="inlineStr">
        <is>
          <t xml:space="preserve">2026-08-29</t>
        </is>
      </c>
      <c r="F299" t="inlineStr">
        <is>
          <t xml:space="preserve">2026-08-31</t>
        </is>
      </c>
      <c r="G299" t="inlineStr">
        <is>
          <t xml:space="preserve">New</t>
        </is>
      </c>
      <c r="H299" t="inlineStr">
        <is>
          <t xml:space="preserve">Ático Calle padre salvador. Ático de esquina con gran terraza y vistas despejadas en el cent</t>
        </is>
      </c>
      <c r="I299" t="inlineStr">
        <is>
          <t xml:space="preserve">Sale</t>
        </is>
      </c>
      <c r="J299" t="inlineStr">
        <is>
          <t xml:space="preserve">Attic</t>
        </is>
      </c>
      <c r="K299" t="inlineStr">
        <is>
          <t xml:space="preserve">ES</t>
        </is>
      </c>
      <c r="L299"/>
      <c r="M299" t="inlineStr">
        <is>
          <t xml:space="preserve">Marbella</t>
        </is>
      </c>
      <c r="N299" t="inlineStr">
        <is>
          <t xml:space="preserve">Marbella</t>
        </is>
      </c>
      <c r="O299" t="inlineStr">
        <is>
          <t xml:space="preserve">Divina Pastora</t>
        </is>
      </c>
      <c r="P299"/>
      <c r="Q299"/>
      <c r="R299"/>
      <c r="S299">
        <v>260000</v>
      </c>
      <c r="T299"/>
      <c r="U299">
        <f>IFERROR((S299-T299)/T299,"")</f>
      </c>
      <c r="V299">
        <v>3</v>
      </c>
      <c r="W299" t="inlineStr">
        <is>
          <t xml:space="preserve">59.00</t>
        </is>
      </c>
      <c r="X299"/>
      <c r="Y299"/>
      <c r="Z299">
        <f>IFERROR(S299/W299,"")</f>
      </c>
      <c r="AA299">
        <f>IFERROR(INDEX(04_Area_Stats!$C$5:$C$7,MATCH(N299,04_Area_Stats!$A$5:$A$7,0)),"")</f>
      </c>
      <c r="AB299">
        <f>IFERROR((Z299-AA299)/AA299,"")</f>
      </c>
      <c r="AC299">
        <v>3</v>
      </c>
      <c r="AD299">
        <v>1</v>
      </c>
      <c r="AE299"/>
      <c r="AF299"/>
      <c r="AG299"/>
      <c r="AH299"/>
      <c r="AI299"/>
      <c r="AJ299"/>
      <c r="AK299"/>
      <c r="AL299"/>
      <c r="AM299"/>
      <c r="AN299"/>
      <c r="AO299"/>
      <c r="AP299"/>
      <c r="AQ299"/>
      <c r="AR299"/>
      <c r="AS299"/>
      <c r="AT299">
        <f>IFERROR(INDEX(04_Area_Stats!$E$5:$E$7,MATCH(N299,04_Area_Stats!$A$5:$A$7,0)),"")</f>
      </c>
      <c r="AU299">
        <f>IFERROR(ROUND(W299*AT299,0),"")</f>
      </c>
      <c r="AV299">
        <f>IFERROR(AU299*12/S299,"")</f>
      </c>
      <c r="AW299">
        <f>IFERROR(ROUND(100*(03_Assumptions!$B$18*MIN(AV299/03_Assumptions!$B$13,1)+03_Assumptions!$B$19*MIN(MAX(-AB299/0.25,0),1)+03_Assumptions!$B$20*IFERROR(INDEX(03_Assumptions!$B$28:$B$33,MATCH(AG299,03_Assumptions!$A$28:$A$33,0)),0.5)+03_Assumptions!$B$21*MIN(V299/180,1)+03_Assumptions!$B$22*(COUNTIF(AI299:AQ299,"Y")/9)),0),"")</f>
      </c>
      <c r="AX299"/>
      <c r="AY299"/>
      <c r="AZ299"/>
      <c r="BA299" t="inlineStr">
        <is>
          <t xml:space="preserve">https://images.habimg.com/imgh/56111-12/atico-de-esquina-con-gran-terraza-y-vistas-despejadas-en-el-cent-marbella_306bdab3-05bd-4ecd-b5ff-4071e348765c.jpg</t>
        </is>
      </c>
      <c r="BB299"/>
      <c r="BC299">
        <v>1</v>
      </c>
      <c r="BD299"/>
      <c r="BE299">
        <v>0</v>
      </c>
      <c r="BF299"/>
      <c r="BG299"/>
      <c r="BH299"/>
      <c r="BI299"/>
      <c r="BJ299"/>
      <c r="BK299"/>
      <c r="BL299" t="inlineStr">
        <is>
          <t xml:space="preserve">Vind (ático) belägen i Marbella stadsdelen Divina Pastora. Mycket lite information är tillgänglig bortom adressen.</t>
        </is>
      </c>
      <c r="BM299"/>
      <c r="BN299"/>
    </row>
    <row r="300">
      <c r="A300" t="inlineStr">
        <is>
          <t xml:space="preserve">HTC-25384000000353</t>
        </is>
      </c>
      <c r="B300" t="inlineStr">
        <is>
          <t xml:space="preserve">Habitaclia</t>
        </is>
      </c>
      <c r="C300" t="inlineStr">
        <is>
          <t xml:space="preserve">25384000000353</t>
        </is>
      </c>
      <c r="D300" t="inlineStr">
        <is>
          <t xml:space="preserve">https://www.habitaclia.com/comprar-estudio-en_residencial_con_piscina_lado_playa_de_el_rosario_del_limonar_150d_las_chapas_alicate_playa-marbella-i25384000000353.htm</t>
        </is>
      </c>
      <c r="E300" t="inlineStr">
        <is>
          <t xml:space="preserve">2026-08-29</t>
        </is>
      </c>
      <c r="F300" t="inlineStr">
        <is>
          <t xml:space="preserve">2026-08-31</t>
        </is>
      </c>
      <c r="G300" t="inlineStr">
        <is>
          <t xml:space="preserve">New</t>
        </is>
      </c>
      <c r="H300" t="inlineStr">
        <is>
          <t xml:space="preserve">Estudio en Avenida del limonar 150d. Estudio en residencial con piscina lado playa de el rosario</t>
        </is>
      </c>
      <c r="I300" t="inlineStr">
        <is>
          <t xml:space="preserve">Sale</t>
        </is>
      </c>
      <c r="J300" t="inlineStr">
        <is>
          <t xml:space="preserve">Apartment</t>
        </is>
      </c>
      <c r="K300" t="inlineStr">
        <is>
          <t xml:space="preserve">ES</t>
        </is>
      </c>
      <c r="L300"/>
      <c r="M300" t="inlineStr">
        <is>
          <t xml:space="preserve">Marbella</t>
        </is>
      </c>
      <c r="N300" t="inlineStr">
        <is>
          <t xml:space="preserve">Marbella</t>
        </is>
      </c>
      <c r="O300" t="inlineStr">
        <is>
          <t xml:space="preserve">Las Chapas - Alicate Playa</t>
        </is>
      </c>
      <c r="P300"/>
      <c r="Q300"/>
      <c r="R300"/>
      <c r="S300">
        <v>199500</v>
      </c>
      <c r="T300"/>
      <c r="U300">
        <f>IFERROR((S300-T300)/T300,"")</f>
      </c>
      <c r="V300">
        <v>3</v>
      </c>
      <c r="W300" t="inlineStr">
        <is>
          <t xml:space="preserve">34.00</t>
        </is>
      </c>
      <c r="X300"/>
      <c r="Y300"/>
      <c r="Z300">
        <f>IFERROR(S300/W300,"")</f>
      </c>
      <c r="AA300">
        <f>IFERROR(INDEX(04_Area_Stats!$C$5:$C$7,MATCH(N300,04_Area_Stats!$A$5:$A$7,0)),"")</f>
      </c>
      <c r="AB300">
        <f>IFERROR((Z300-AA300)/AA300,"")</f>
      </c>
      <c r="AC300"/>
      <c r="AD300">
        <v>1</v>
      </c>
      <c r="AE300" t="inlineStr">
        <is>
          <t xml:space="preserve">0</t>
        </is>
      </c>
      <c r="AF300"/>
      <c r="AG300"/>
      <c r="AH300"/>
      <c r="AI300"/>
      <c r="AJ300"/>
      <c r="AK300"/>
      <c r="AL300" t="inlineStr">
        <is>
          <t xml:space="preserve">Y</t>
        </is>
      </c>
      <c r="AM300"/>
      <c r="AN300"/>
      <c r="AO300" t="inlineStr">
        <is>
          <t xml:space="preserve">Y</t>
        </is>
      </c>
      <c r="AP300"/>
      <c r="AQ300"/>
      <c r="AR300"/>
      <c r="AS300"/>
      <c r="AT300">
        <f>IFERROR(INDEX(04_Area_Stats!$E$5:$E$7,MATCH(N300,04_Area_Stats!$A$5:$A$7,0)),"")</f>
      </c>
      <c r="AU300">
        <f>IFERROR(ROUND(W300*AT300,0),"")</f>
      </c>
      <c r="AV300">
        <f>IFERROR(AU300*12/S300,"")</f>
      </c>
      <c r="AW300">
        <f>IFERROR(ROUND(100*(03_Assumptions!$B$18*MIN(AV300/03_Assumptions!$B$13,1)+03_Assumptions!$B$19*MIN(MAX(-AB300/0.25,0),1)+03_Assumptions!$B$20*IFERROR(INDEX(03_Assumptions!$B$28:$B$33,MATCH(AG300,03_Assumptions!$A$28:$A$33,0)),0.5)+03_Assumptions!$B$21*MIN(V300/180,1)+03_Assumptions!$B$22*(COUNTIF(AI300:AQ300,"Y")/9)),0),"")</f>
      </c>
      <c r="AX300"/>
      <c r="AY300"/>
      <c r="AZ300"/>
      <c r="BA300" t="inlineStr">
        <is>
          <t xml:space="preserve">https://images.habimg.com/imgh/25384-353/estudio-en-residencial-con-piscina-lado-playa-de-el-rosario-marbella_0198a0c4-29f5-458c-878a-d63ad7798639.jpg</t>
        </is>
      </c>
      <c r="BB300"/>
      <c r="BC300">
        <v>1</v>
      </c>
      <c r="BD300"/>
      <c r="BE300">
        <v>0</v>
      </c>
      <c r="BF300"/>
      <c r="BG300"/>
      <c r="BH300"/>
      <c r="BI300"/>
      <c r="BJ300"/>
      <c r="BK300"/>
      <c r="BL300" t="inlineStr">
        <is>
          <t xml:space="preserve">Studioapartement i ett bostadskomplex vid stranden med pool i Marbellas Las Chapas-område. Det finns begränsad information tillgänglig bortom läge och faciliteter.</t>
        </is>
      </c>
      <c r="BM300" t="inlineStr">
        <is>
          <t xml:space="preserve">pool</t>
        </is>
      </c>
      <c r="BN300"/>
    </row>
    <row r="301">
      <c r="A301" t="inlineStr">
        <is>
          <t xml:space="preserve">HTC-18012000000633</t>
        </is>
      </c>
      <c r="B301" t="inlineStr">
        <is>
          <t xml:space="preserve">Habitaclia</t>
        </is>
      </c>
      <c r="C301" t="inlineStr">
        <is>
          <t xml:space="preserve">18012000000633</t>
        </is>
      </c>
      <c r="D301" t="inlineStr">
        <is>
          <t xml:space="preserve">https://www.habitaclia.com/comprar-piso-san_pedro_de_alcantara_pueblo-marbella-i18012000000633.htm</t>
        </is>
      </c>
      <c r="E301" t="inlineStr">
        <is>
          <t xml:space="preserve">2026-08-29</t>
        </is>
      </c>
      <c r="F301" t="inlineStr">
        <is>
          <t xml:space="preserve">2026-08-31</t>
        </is>
      </c>
      <c r="G301" t="inlineStr">
        <is>
          <t xml:space="preserve">New</t>
        </is>
      </c>
      <c r="H301" t="inlineStr">
        <is>
          <t xml:space="preserve">Piso en San Pedro de Alcántara Pueblo</t>
        </is>
      </c>
      <c r="I301" t="inlineStr">
        <is>
          <t xml:space="preserve">Sale</t>
        </is>
      </c>
      <c r="J301" t="inlineStr">
        <is>
          <t xml:space="preserve">Apartment</t>
        </is>
      </c>
      <c r="K301" t="inlineStr">
        <is>
          <t xml:space="preserve">ES</t>
        </is>
      </c>
      <c r="L301"/>
      <c r="M301" t="inlineStr">
        <is>
          <t xml:space="preserve">Marbella</t>
        </is>
      </c>
      <c r="N301" t="inlineStr">
        <is>
          <t xml:space="preserve">Marbella</t>
        </is>
      </c>
      <c r="O301" t="inlineStr">
        <is>
          <t xml:space="preserve">San Pedro de Alcántara Pueblo</t>
        </is>
      </c>
      <c r="P301"/>
      <c r="Q301"/>
      <c r="R301"/>
      <c r="S301">
        <v>360000</v>
      </c>
      <c r="T301"/>
      <c r="U301">
        <f>IFERROR((S301-T301)/T301,"")</f>
      </c>
      <c r="V301">
        <v>3</v>
      </c>
      <c r="W301" t="inlineStr">
        <is>
          <t xml:space="preserve">85.00</t>
        </is>
      </c>
      <c r="X301"/>
      <c r="Y301"/>
      <c r="Z301">
        <f>IFERROR(S301/W301,"")</f>
      </c>
      <c r="AA301">
        <f>IFERROR(INDEX(04_Area_Stats!$C$5:$C$7,MATCH(N301,04_Area_Stats!$A$5:$A$7,0)),"")</f>
      </c>
      <c r="AB301">
        <f>IFERROR((Z301-AA301)/AA301,"")</f>
      </c>
      <c r="AC301">
        <v>3</v>
      </c>
      <c r="AD301">
        <v>1</v>
      </c>
      <c r="AE301"/>
      <c r="AF301"/>
      <c r="AG301"/>
      <c r="AH301"/>
      <c r="AI301"/>
      <c r="AJ301"/>
      <c r="AK301"/>
      <c r="AL301"/>
      <c r="AM301"/>
      <c r="AN301"/>
      <c r="AO301"/>
      <c r="AP301"/>
      <c r="AQ301"/>
      <c r="AR301"/>
      <c r="AS301"/>
      <c r="AT301">
        <f>IFERROR(INDEX(04_Area_Stats!$E$5:$E$7,MATCH(N301,04_Area_Stats!$A$5:$A$7,0)),"")</f>
      </c>
      <c r="AU301">
        <f>IFERROR(ROUND(W301*AT301,0),"")</f>
      </c>
      <c r="AV301">
        <f>IFERROR(AU301*12/S301,"")</f>
      </c>
      <c r="AW301">
        <f>IFERROR(ROUND(100*(03_Assumptions!$B$18*MIN(AV301/03_Assumptions!$B$13,1)+03_Assumptions!$B$19*MIN(MAX(-AB301/0.25,0),1)+03_Assumptions!$B$20*IFERROR(INDEX(03_Assumptions!$B$28:$B$33,MATCH(AG301,03_Assumptions!$A$28:$A$33,0)),0.5)+03_Assumptions!$B$21*MIN(V301/180,1)+03_Assumptions!$B$22*(COUNTIF(AI301:AQ301,"Y")/9)),0),"")</f>
      </c>
      <c r="AX301"/>
      <c r="AY301"/>
      <c r="AZ301"/>
      <c r="BA301" t="inlineStr">
        <is>
          <t xml:space="preserve">https://images.habimg.com/imgh/18012-633/san-pedro-de-alcantara-pueblo-piso-marbella_a1f0f482-e48b-4a88-bb68-683860bb3de6.jpg</t>
        </is>
      </c>
      <c r="BB301"/>
      <c r="BC301">
        <v>1</v>
      </c>
      <c r="BD301"/>
      <c r="BE301">
        <v>0</v>
      </c>
      <c r="BF301"/>
      <c r="BG301"/>
      <c r="BH301"/>
      <c r="BI301"/>
      <c r="BJ301"/>
      <c r="BK301"/>
      <c r="BL301" t="inlineStr">
        <is>
          <t xml:space="preserve">Otillräcklig information tillhandahållen; endast platsinformation är tillgänglig.</t>
        </is>
      </c>
      <c r="BM301"/>
      <c r="BN301"/>
    </row>
    <row r="302">
      <c r="A302" t="inlineStr">
        <is>
          <t xml:space="preserve">HTC-32407000001203</t>
        </is>
      </c>
      <c r="B302" t="inlineStr">
        <is>
          <t xml:space="preserve">Habitaclia</t>
        </is>
      </c>
      <c r="C302" t="inlineStr">
        <is>
          <t xml:space="preserve">32407000001203</t>
        </is>
      </c>
      <c r="D302" t="inlineStr">
        <is>
          <t xml:space="preserve">https://www.habitaclia.com/comprar-apartamento-espacioso_en_primera_linea_de_golf_en_guadalmina_alt_guadalmina_alta-marbella-i32407000001203.htm</t>
        </is>
      </c>
      <c r="E302" t="inlineStr">
        <is>
          <t xml:space="preserve">2026-08-29</t>
        </is>
      </c>
      <c r="F302" t="inlineStr">
        <is>
          <t xml:space="preserve">2026-08-31</t>
        </is>
      </c>
      <c r="G302" t="inlineStr">
        <is>
          <t xml:space="preserve">New</t>
        </is>
      </c>
      <c r="H302" t="inlineStr">
        <is>
          <t xml:space="preserve">Apartamento en Guadalmina Alta. Espacioso apartamento en primera línea de golf en guadalmina alt</t>
        </is>
      </c>
      <c r="I302" t="inlineStr">
        <is>
          <t xml:space="preserve">Sale</t>
        </is>
      </c>
      <c r="J302" t="inlineStr">
        <is>
          <t xml:space="preserve">Apartment</t>
        </is>
      </c>
      <c r="K302" t="inlineStr">
        <is>
          <t xml:space="preserve">ES</t>
        </is>
      </c>
      <c r="L302"/>
      <c r="M302" t="inlineStr">
        <is>
          <t xml:space="preserve">Marbella</t>
        </is>
      </c>
      <c r="N302" t="inlineStr">
        <is>
          <t xml:space="preserve">Marbella</t>
        </is>
      </c>
      <c r="O302" t="inlineStr">
        <is>
          <t xml:space="preserve">Guadalmina Alta</t>
        </is>
      </c>
      <c r="P302"/>
      <c r="Q302"/>
      <c r="R302"/>
      <c r="S302">
        <v>435000</v>
      </c>
      <c r="T302"/>
      <c r="U302">
        <f>IFERROR((S302-T302)/T302,"")</f>
      </c>
      <c r="V302">
        <v>3</v>
      </c>
      <c r="W302" t="inlineStr">
        <is>
          <t xml:space="preserve">108.00</t>
        </is>
      </c>
      <c r="X302"/>
      <c r="Y302"/>
      <c r="Z302">
        <f>IFERROR(S302/W302,"")</f>
      </c>
      <c r="AA302">
        <f>IFERROR(INDEX(04_Area_Stats!$C$5:$C$7,MATCH(N302,04_Area_Stats!$A$5:$A$7,0)),"")</f>
      </c>
      <c r="AB302">
        <f>IFERROR((Z302-AA302)/AA302,"")</f>
      </c>
      <c r="AC302">
        <v>2</v>
      </c>
      <c r="AD302">
        <v>2</v>
      </c>
      <c r="AE302"/>
      <c r="AF302"/>
      <c r="AG302"/>
      <c r="AH302"/>
      <c r="AI302"/>
      <c r="AJ302"/>
      <c r="AK302"/>
      <c r="AL302"/>
      <c r="AM302"/>
      <c r="AN302"/>
      <c r="AO302"/>
      <c r="AP302"/>
      <c r="AQ302"/>
      <c r="AR302"/>
      <c r="AS302"/>
      <c r="AT302">
        <f>IFERROR(INDEX(04_Area_Stats!$E$5:$E$7,MATCH(N302,04_Area_Stats!$A$5:$A$7,0)),"")</f>
      </c>
      <c r="AU302">
        <f>IFERROR(ROUND(W302*AT302,0),"")</f>
      </c>
      <c r="AV302">
        <f>IFERROR(AU302*12/S302,"")</f>
      </c>
      <c r="AW302">
        <f>IFERROR(ROUND(100*(03_Assumptions!$B$18*MIN(AV302/03_Assumptions!$B$13,1)+03_Assumptions!$B$19*MIN(MAX(-AB302/0.25,0),1)+03_Assumptions!$B$20*IFERROR(INDEX(03_Assumptions!$B$28:$B$33,MATCH(AG302,03_Assumptions!$A$28:$A$33,0)),0.5)+03_Assumptions!$B$21*MIN(V302/180,1)+03_Assumptions!$B$22*(COUNTIF(AI302:AQ302,"Y")/9)),0),"")</f>
      </c>
      <c r="AX302"/>
      <c r="AY302"/>
      <c r="AZ302"/>
      <c r="BA302" t="inlineStr">
        <is>
          <t xml:space="preserve">https://images.habimg.com/imgh/32407-1203/espacioso-apartamento-en-primera-linea-de-golf-en-guadalmina-alt-marbella_955e7782-fda5-4e82-be7a-6e89ad697a8b.jpg</t>
        </is>
      </c>
      <c r="BB302"/>
      <c r="BC302">
        <v>1</v>
      </c>
      <c r="BD302"/>
      <c r="BE302">
        <v>0</v>
      </c>
      <c r="BF302"/>
      <c r="BG302"/>
      <c r="BH302"/>
      <c r="BI302"/>
      <c r="BJ302"/>
      <c r="BK302"/>
      <c r="BL302" t="inlineStr">
        <is>
          <t xml:space="preserve">Mycket begränsad information tillgänglig. Annonsen visar endast en platsöversikt (Marbella - Guadalmina Alta) med minimal fastighetsbeskrivning, vilket gör en detaljerad bedömning omöjlig.</t>
        </is>
      </c>
      <c r="BM302"/>
      <c r="BN302"/>
    </row>
    <row r="303">
      <c r="A303" t="inlineStr">
        <is>
          <t xml:space="preserve">HTC-23972000001908</t>
        </is>
      </c>
      <c r="B303" t="inlineStr">
        <is>
          <t xml:space="preserve">Habitaclia</t>
        </is>
      </c>
      <c r="C303" t="inlineStr">
        <is>
          <t xml:space="preserve">23972000001908</t>
        </is>
      </c>
      <c r="D303" t="inlineStr">
        <is>
          <t xml:space="preserve">https://www.habitaclia.com/comprar-atico-duplex_en_milla_de_oro_club_la_carolina_guadalpin-marbella-i23972000001908.htm</t>
        </is>
      </c>
      <c r="E303" t="inlineStr">
        <is>
          <t xml:space="preserve">2026-08-29</t>
        </is>
      </c>
      <c r="F303" t="inlineStr">
        <is>
          <t xml:space="preserve">2026-08-31</t>
        </is>
      </c>
      <c r="G303" t="inlineStr">
        <is>
          <t xml:space="preserve">New</t>
        </is>
      </c>
      <c r="H303" t="inlineStr">
        <is>
          <t xml:space="preserve">Ático Lugar nagueles. Ático-dúplex en milla de oro - marbella club</t>
        </is>
      </c>
      <c r="I303" t="inlineStr">
        <is>
          <t xml:space="preserve">Sale</t>
        </is>
      </c>
      <c r="J303" t="inlineStr">
        <is>
          <t xml:space="preserve">Attic</t>
        </is>
      </c>
      <c r="K303" t="inlineStr">
        <is>
          <t xml:space="preserve">ES</t>
        </is>
      </c>
      <c r="L303"/>
      <c r="M303" t="inlineStr">
        <is>
          <t xml:space="preserve">Marbella</t>
        </is>
      </c>
      <c r="N303" t="inlineStr">
        <is>
          <t xml:space="preserve">Marbella</t>
        </is>
      </c>
      <c r="O303" t="inlineStr">
        <is>
          <t xml:space="preserve">La Carolina - Guadalpín</t>
        </is>
      </c>
      <c r="P303"/>
      <c r="Q303"/>
      <c r="R303"/>
      <c r="S303">
        <v>875000</v>
      </c>
      <c r="T303"/>
      <c r="U303">
        <f>IFERROR((S303-T303)/T303,"")</f>
      </c>
      <c r="V303">
        <v>3</v>
      </c>
      <c r="W303" t="inlineStr">
        <is>
          <t xml:space="preserve">156.00</t>
        </is>
      </c>
      <c r="X303"/>
      <c r="Y303"/>
      <c r="Z303">
        <f>IFERROR(S303/W303,"")</f>
      </c>
      <c r="AA303">
        <f>IFERROR(INDEX(04_Area_Stats!$C$5:$C$7,MATCH(N303,04_Area_Stats!$A$5:$A$7,0)),"")</f>
      </c>
      <c r="AB303">
        <f>IFERROR((Z303-AA303)/AA303,"")</f>
      </c>
      <c r="AC303">
        <v>4</v>
      </c>
      <c r="AD303">
        <v>2</v>
      </c>
      <c r="AE303"/>
      <c r="AF303"/>
      <c r="AG303"/>
      <c r="AH303"/>
      <c r="AI303"/>
      <c r="AJ303"/>
      <c r="AK303"/>
      <c r="AL303"/>
      <c r="AM303"/>
      <c r="AN303"/>
      <c r="AO303"/>
      <c r="AP303"/>
      <c r="AQ303"/>
      <c r="AR303"/>
      <c r="AS303"/>
      <c r="AT303">
        <f>IFERROR(INDEX(04_Area_Stats!$E$5:$E$7,MATCH(N303,04_Area_Stats!$A$5:$A$7,0)),"")</f>
      </c>
      <c r="AU303">
        <f>IFERROR(ROUND(W303*AT303,0),"")</f>
      </c>
      <c r="AV303">
        <f>IFERROR(AU303*12/S303,"")</f>
      </c>
      <c r="AW303">
        <f>IFERROR(ROUND(100*(03_Assumptions!$B$18*MIN(AV303/03_Assumptions!$B$13,1)+03_Assumptions!$B$19*MIN(MAX(-AB303/0.25,0),1)+03_Assumptions!$B$20*IFERROR(INDEX(03_Assumptions!$B$28:$B$33,MATCH(AG303,03_Assumptions!$A$28:$A$33,0)),0.5)+03_Assumptions!$B$21*MIN(V303/180,1)+03_Assumptions!$B$22*(COUNTIF(AI303:AQ303,"Y")/9)),0),"")</f>
      </c>
      <c r="AX303"/>
      <c r="AY303"/>
      <c r="AZ303"/>
      <c r="BA303" t="inlineStr">
        <is>
          <t xml:space="preserve">https://images.habimg.com/imgh/23972-1908/atico-duplex-en-milla-de-oro-marbella-club-marbella_aaead900-aabc-4ee6-8cbd-996603ca6f97.jpg</t>
        </is>
      </c>
      <c r="BB303"/>
      <c r="BC303">
        <v>1</v>
      </c>
      <c r="BD303"/>
      <c r="BE303">
        <v>0</v>
      </c>
      <c r="BF303"/>
      <c r="BG303"/>
      <c r="BH303"/>
      <c r="BI303"/>
      <c r="BJ303"/>
      <c r="BK303"/>
      <c r="BL303" t="inlineStr">
        <is>
          <t xml:space="preserve">Mycket begränsad information tillgänglig; beskrivningen innehåller endast en platsreferens utan någon egenskapsinformation.</t>
        </is>
      </c>
      <c r="BM303"/>
      <c r="BN303"/>
    </row>
    <row r="304">
      <c r="A304" t="inlineStr">
        <is>
          <t xml:space="preserve">HTC-25151000000428</t>
        </is>
      </c>
      <c r="B304" t="inlineStr">
        <is>
          <t xml:space="preserve">Habitaclia</t>
        </is>
      </c>
      <c r="C304" t="inlineStr">
        <is>
          <t xml:space="preserve">25151000000428</t>
        </is>
      </c>
      <c r="D304" t="inlineStr">
        <is>
          <t xml:space="preserve">https://www.habitaclia.com/comprar-apartamento-luminosa_y_elegante_planta_baja_en_nueva_andalucia_los_naranjos-marbella-i25151000000428.htm</t>
        </is>
      </c>
      <c r="E304" t="inlineStr">
        <is>
          <t xml:space="preserve">2026-08-29</t>
        </is>
      </c>
      <c r="F304" t="inlineStr">
        <is>
          <t xml:space="preserve">2026-08-31</t>
        </is>
      </c>
      <c r="G304" t="inlineStr">
        <is>
          <t xml:space="preserve">New</t>
        </is>
      </c>
      <c r="H304" t="inlineStr">
        <is>
          <t xml:space="preserve">Apartamento Calle aries. Luminosa y elegante planta baja en nueva andalucía.</t>
        </is>
      </c>
      <c r="I304" t="inlineStr">
        <is>
          <t xml:space="preserve">Sale</t>
        </is>
      </c>
      <c r="J304" t="inlineStr">
        <is>
          <t xml:space="preserve">Apartment</t>
        </is>
      </c>
      <c r="K304" t="inlineStr">
        <is>
          <t xml:space="preserve">ES</t>
        </is>
      </c>
      <c r="L304"/>
      <c r="M304" t="inlineStr">
        <is>
          <t xml:space="preserve">Marbella</t>
        </is>
      </c>
      <c r="N304" t="inlineStr">
        <is>
          <t xml:space="preserve">Marbella</t>
        </is>
      </c>
      <c r="O304" t="inlineStr">
        <is>
          <t xml:space="preserve">Los Naranjos</t>
        </is>
      </c>
      <c r="P304"/>
      <c r="Q304"/>
      <c r="R304"/>
      <c r="S304">
        <v>630000</v>
      </c>
      <c r="T304"/>
      <c r="U304">
        <f>IFERROR((S304-T304)/T304,"")</f>
      </c>
      <c r="V304">
        <v>3</v>
      </c>
      <c r="W304" t="inlineStr">
        <is>
          <t xml:space="preserve">109.00</t>
        </is>
      </c>
      <c r="X304"/>
      <c r="Y304"/>
      <c r="Z304">
        <f>IFERROR(S304/W304,"")</f>
      </c>
      <c r="AA304">
        <f>IFERROR(INDEX(04_Area_Stats!$C$5:$C$7,MATCH(N304,04_Area_Stats!$A$5:$A$7,0)),"")</f>
      </c>
      <c r="AB304">
        <f>IFERROR((Z304-AA304)/AA304,"")</f>
      </c>
      <c r="AC304">
        <v>3</v>
      </c>
      <c r="AD304">
        <v>2</v>
      </c>
      <c r="AE304" t="inlineStr">
        <is>
          <t xml:space="preserve">0</t>
        </is>
      </c>
      <c r="AF304"/>
      <c r="AG304"/>
      <c r="AH304"/>
      <c r="AI304"/>
      <c r="AJ304"/>
      <c r="AK304"/>
      <c r="AL304"/>
      <c r="AM304"/>
      <c r="AN304"/>
      <c r="AO304"/>
      <c r="AP304"/>
      <c r="AQ304"/>
      <c r="AR304"/>
      <c r="AS304"/>
      <c r="AT304">
        <f>IFERROR(INDEX(04_Area_Stats!$E$5:$E$7,MATCH(N304,04_Area_Stats!$A$5:$A$7,0)),"")</f>
      </c>
      <c r="AU304">
        <f>IFERROR(ROUND(W304*AT304,0),"")</f>
      </c>
      <c r="AV304">
        <f>IFERROR(AU304*12/S304,"")</f>
      </c>
      <c r="AW304">
        <f>IFERROR(ROUND(100*(03_Assumptions!$B$18*MIN(AV304/03_Assumptions!$B$13,1)+03_Assumptions!$B$19*MIN(MAX(-AB304/0.25,0),1)+03_Assumptions!$B$20*IFERROR(INDEX(03_Assumptions!$B$28:$B$33,MATCH(AG304,03_Assumptions!$A$28:$A$33,0)),0.5)+03_Assumptions!$B$21*MIN(V304/180,1)+03_Assumptions!$B$22*(COUNTIF(AI304:AQ304,"Y")/9)),0),"")</f>
      </c>
      <c r="AX304"/>
      <c r="AY304"/>
      <c r="AZ304"/>
      <c r="BA304" t="inlineStr">
        <is>
          <t xml:space="preserve">https://images.habimg.com/imgh/25151-428/luminosa-y-elegante-planta-baja-en-nueva-andalucia-marbella_324b8ae8-c314-423c-acfe-ccaf6e897f85.jpg</t>
        </is>
      </c>
      <c r="BB304"/>
      <c r="BC304">
        <v>1</v>
      </c>
      <c r="BD304"/>
      <c r="BE304">
        <v>0</v>
      </c>
      <c r="BF304"/>
      <c r="BG304"/>
      <c r="BH304"/>
      <c r="BI304"/>
      <c r="BJ304"/>
      <c r="BK304"/>
      <c r="BL304" t="inlineStr">
        <is>
          <t xml:space="preserve">Minimal information tillgänglig — endast platsinformation given (Marbella, Los Naranjos-området) utan någon beskrivning av egenskapen.</t>
        </is>
      </c>
      <c r="BM304"/>
      <c r="BN304"/>
    </row>
    <row r="305">
      <c r="A305" t="inlineStr">
        <is>
          <t xml:space="preserve">HTC-48661000001459</t>
        </is>
      </c>
      <c r="B305" t="inlineStr">
        <is>
          <t xml:space="preserve">Habitaclia</t>
        </is>
      </c>
      <c r="C305" t="inlineStr">
        <is>
          <t xml:space="preserve">48661000001459</t>
        </is>
      </c>
      <c r="D305" t="inlineStr">
        <is>
          <t xml:space="preserve">https://www.habitaclia.com/comprar-apartamento-serenidad_junto_al_mar_en_la_playa_de_casares_casco_antiguo-marbella-i48661000001459.htm</t>
        </is>
      </c>
      <c r="E305" t="inlineStr">
        <is>
          <t xml:space="preserve">2026-08-29</t>
        </is>
      </c>
      <c r="F305" t="inlineStr">
        <is>
          <t xml:space="preserve">2026-08-31</t>
        </is>
      </c>
      <c r="G305" t="inlineStr">
        <is>
          <t xml:space="preserve">New</t>
        </is>
      </c>
      <c r="H305" t="inlineStr">
        <is>
          <t xml:space="preserve">Apartamento en Casco Antiguo. Serenidad junto al mar en la playa de casares</t>
        </is>
      </c>
      <c r="I305" t="inlineStr">
        <is>
          <t xml:space="preserve">Sale</t>
        </is>
      </c>
      <c r="J305" t="inlineStr">
        <is>
          <t xml:space="preserve">Apartment</t>
        </is>
      </c>
      <c r="K305" t="inlineStr">
        <is>
          <t xml:space="preserve">ES</t>
        </is>
      </c>
      <c r="L305"/>
      <c r="M305" t="inlineStr">
        <is>
          <t xml:space="preserve">Marbella</t>
        </is>
      </c>
      <c r="N305" t="inlineStr">
        <is>
          <t xml:space="preserve">Marbella</t>
        </is>
      </c>
      <c r="O305" t="inlineStr">
        <is>
          <t xml:space="preserve">Casco Antiguo</t>
        </is>
      </c>
      <c r="P305"/>
      <c r="Q305"/>
      <c r="R305"/>
      <c r="S305">
        <v>273000</v>
      </c>
      <c r="T305"/>
      <c r="U305">
        <f>IFERROR((S305-T305)/T305,"")</f>
      </c>
      <c r="V305">
        <v>3</v>
      </c>
      <c r="W305" t="inlineStr">
        <is>
          <t xml:space="preserve">111.00</t>
        </is>
      </c>
      <c r="X305"/>
      <c r="Y305"/>
      <c r="Z305">
        <f>IFERROR(S305/W305,"")</f>
      </c>
      <c r="AA305">
        <f>IFERROR(INDEX(04_Area_Stats!$C$5:$C$7,MATCH(N305,04_Area_Stats!$A$5:$A$7,0)),"")</f>
      </c>
      <c r="AB305">
        <f>IFERROR((Z305-AA305)/AA305,"")</f>
      </c>
      <c r="AC305">
        <v>3</v>
      </c>
      <c r="AD305">
        <v>3</v>
      </c>
      <c r="AE305"/>
      <c r="AF305"/>
      <c r="AG305"/>
      <c r="AH305"/>
      <c r="AI305"/>
      <c r="AJ305"/>
      <c r="AK305"/>
      <c r="AL305"/>
      <c r="AM305"/>
      <c r="AN305"/>
      <c r="AO305"/>
      <c r="AP305"/>
      <c r="AQ305"/>
      <c r="AR305"/>
      <c r="AS305"/>
      <c r="AT305">
        <f>IFERROR(INDEX(04_Area_Stats!$E$5:$E$7,MATCH(N305,04_Area_Stats!$A$5:$A$7,0)),"")</f>
      </c>
      <c r="AU305">
        <f>IFERROR(ROUND(W305*AT305,0),"")</f>
      </c>
      <c r="AV305">
        <f>IFERROR(AU305*12/S305,"")</f>
      </c>
      <c r="AW305">
        <f>IFERROR(ROUND(100*(03_Assumptions!$B$18*MIN(AV305/03_Assumptions!$B$13,1)+03_Assumptions!$B$19*MIN(MAX(-AB305/0.25,0),1)+03_Assumptions!$B$20*IFERROR(INDEX(03_Assumptions!$B$28:$B$33,MATCH(AG305,03_Assumptions!$A$28:$A$33,0)),0.5)+03_Assumptions!$B$21*MIN(V305/180,1)+03_Assumptions!$B$22*(COUNTIF(AI305:AQ305,"Y")/9)),0),"")</f>
      </c>
      <c r="AX305"/>
      <c r="AY305"/>
      <c r="AZ305"/>
      <c r="BA305" t="inlineStr">
        <is>
          <t xml:space="preserve">https://images.habimg.com/imgh/48661-1459/serenidad-junto-al-mar-en-la-playa-de-casares-marbella_3333f2f2-8e49-484b-b002-27bc73f79bf4.jpg</t>
        </is>
      </c>
      <c r="BB305"/>
      <c r="BC305">
        <v>1</v>
      </c>
      <c r="BD305"/>
      <c r="BE305">
        <v>0</v>
      </c>
      <c r="BF305"/>
      <c r="BG305"/>
      <c r="BH305"/>
      <c r="BI305"/>
      <c r="BJ305"/>
      <c r="BK305"/>
      <c r="BL305" t="inlineStr">
        <is>
          <t xml:space="preserve">Otillräcklig information tillgänglig; annonsen innehåller endast en platsrapport (Marbella - Casco Antiguo) utan fastighetsdetaljer.</t>
        </is>
      </c>
      <c r="BM305"/>
      <c r="BN305"/>
    </row>
    <row r="306">
      <c r="A306" t="inlineStr">
        <is>
          <t xml:space="preserve">HTC-30039000000540</t>
        </is>
      </c>
      <c r="B306" t="inlineStr">
        <is>
          <t xml:space="preserve">Habitaclia</t>
        </is>
      </c>
      <c r="C306" t="inlineStr">
        <is>
          <t xml:space="preserve">30039000000540</t>
        </is>
      </c>
      <c r="D306" t="inlineStr">
        <is>
          <t xml:space="preserve">https://www.habitaclia.com/comprar-estudio-con_vistas_panoramicas_al_mar_a_400_m_de_la_playa_en_las_cuesta_correa_ur_marbesa_marbesa-marbella-i30039000000540.htm</t>
        </is>
      </c>
      <c r="E306" t="inlineStr">
        <is>
          <t xml:space="preserve">2026-08-29</t>
        </is>
      </c>
      <c r="F306" t="inlineStr">
        <is>
          <t xml:space="preserve">2026-08-31</t>
        </is>
      </c>
      <c r="G306" t="inlineStr">
        <is>
          <t xml:space="preserve">New</t>
        </is>
      </c>
      <c r="H306" t="inlineStr">
        <is>
          <t xml:space="preserve">Estudio en Cuesta correa ur marbesa. Estudio con vistas panorámicas al mar a 400 m de la playa en las</t>
        </is>
      </c>
      <c r="I306" t="inlineStr">
        <is>
          <t xml:space="preserve">Sale</t>
        </is>
      </c>
      <c r="J306" t="inlineStr">
        <is>
          <t xml:space="preserve">Apartment</t>
        </is>
      </c>
      <c r="K306" t="inlineStr">
        <is>
          <t xml:space="preserve">ES</t>
        </is>
      </c>
      <c r="L306"/>
      <c r="M306" t="inlineStr">
        <is>
          <t xml:space="preserve">Marbella</t>
        </is>
      </c>
      <c r="N306" t="inlineStr">
        <is>
          <t xml:space="preserve">Marbella</t>
        </is>
      </c>
      <c r="O306" t="inlineStr">
        <is>
          <t xml:space="preserve">Marbesa</t>
        </is>
      </c>
      <c r="P306"/>
      <c r="Q306"/>
      <c r="R306"/>
      <c r="S306">
        <v>269500</v>
      </c>
      <c r="T306"/>
      <c r="U306">
        <f>IFERROR((S306-T306)/T306,"")</f>
      </c>
      <c r="V306">
        <v>3</v>
      </c>
      <c r="W306" t="inlineStr">
        <is>
          <t xml:space="preserve">53.00</t>
        </is>
      </c>
      <c r="X306"/>
      <c r="Y306"/>
      <c r="Z306">
        <f>IFERROR(S306/W306,"")</f>
      </c>
      <c r="AA306">
        <f>IFERROR(INDEX(04_Area_Stats!$C$5:$C$7,MATCH(N306,04_Area_Stats!$A$5:$A$7,0)),"")</f>
      </c>
      <c r="AB306">
        <f>IFERROR((Z306-AA306)/AA306,"")</f>
      </c>
      <c r="AC306"/>
      <c r="AD306">
        <v>1</v>
      </c>
      <c r="AE306"/>
      <c r="AF306"/>
      <c r="AG306"/>
      <c r="AH306"/>
      <c r="AI306"/>
      <c r="AJ306"/>
      <c r="AK306"/>
      <c r="AL306"/>
      <c r="AM306"/>
      <c r="AN306"/>
      <c r="AO306" t="inlineStr">
        <is>
          <t xml:space="preserve">Y</t>
        </is>
      </c>
      <c r="AP306"/>
      <c r="AQ306"/>
      <c r="AR306"/>
      <c r="AS306"/>
      <c r="AT306">
        <f>IFERROR(INDEX(04_Area_Stats!$E$5:$E$7,MATCH(N306,04_Area_Stats!$A$5:$A$7,0)),"")</f>
      </c>
      <c r="AU306">
        <f>IFERROR(ROUND(W306*AT306,0),"")</f>
      </c>
      <c r="AV306">
        <f>IFERROR(AU306*12/S306,"")</f>
      </c>
      <c r="AW306">
        <f>IFERROR(ROUND(100*(03_Assumptions!$B$18*MIN(AV306/03_Assumptions!$B$13,1)+03_Assumptions!$B$19*MIN(MAX(-AB306/0.25,0),1)+03_Assumptions!$B$20*IFERROR(INDEX(03_Assumptions!$B$28:$B$33,MATCH(AG306,03_Assumptions!$A$28:$A$33,0)),0.5)+03_Assumptions!$B$21*MIN(V306/180,1)+03_Assumptions!$B$22*(COUNTIF(AI306:AQ306,"Y")/9)),0),"")</f>
      </c>
      <c r="AX306"/>
      <c r="AY306"/>
      <c r="AZ306"/>
      <c r="BA306" t="inlineStr">
        <is>
          <t xml:space="preserve">https://images.habimg.com/imgh/30039-540/estudio-con-vistas-panoramicas-al-mar-a-400-m-de-la-playa-en-las-marbella_29bc865d-8f16-4faf-8ddf-423cd2801a2d.jpg</t>
        </is>
      </c>
      <c r="BB306"/>
      <c r="BC306">
        <v>1</v>
      </c>
      <c r="BD306"/>
      <c r="BE306">
        <v>0</v>
      </c>
      <c r="BF306"/>
      <c r="BG306"/>
      <c r="BH306"/>
      <c r="BI306"/>
      <c r="BJ306"/>
      <c r="BK306"/>
      <c r="BL306" t="inlineStr">
        <is>
          <t xml:space="preserve">Liten lägenhet i Marbella Marbesa med panoramautsikt över havet 400 m från stranden; den begränsade beskrivningen gör det omöjligt att fullständigt bedöma fastigheten.</t>
        </is>
      </c>
      <c r="BM306"/>
      <c r="BN306"/>
    </row>
    <row r="307">
      <c r="A307" t="inlineStr">
        <is>
          <t xml:space="preserve">HTC-49871000000253</t>
        </is>
      </c>
      <c r="B307" t="inlineStr">
        <is>
          <t xml:space="preserve">Habitaclia</t>
        </is>
      </c>
      <c r="C307" t="inlineStr">
        <is>
          <t xml:space="preserve">49871000000253</t>
        </is>
      </c>
      <c r="D307" t="inlineStr">
        <is>
          <t xml:space="preserve">https://www.habitaclia.com/comprar-piso-de_lujo_a_estrenar_con_vistas_espectaculares_en_la_costa_02c_nva_andaluc_24v_rodeo_alto_guadaiza_la-marbella-i49871000000253.htm</t>
        </is>
      </c>
      <c r="E307" t="inlineStr">
        <is>
          <t xml:space="preserve">2026-08-29</t>
        </is>
      </c>
      <c r="F307" t="inlineStr">
        <is>
          <t xml:space="preserve">2026-08-31</t>
        </is>
      </c>
      <c r="G307" t="inlineStr">
        <is>
          <t xml:space="preserve">New</t>
        </is>
      </c>
      <c r="H307" t="inlineStr">
        <is>
          <t xml:space="preserve">Piso en Calle 02c nva andaluc 24v. **piso de lujo a estrenar con vistas espectaculares en la costa*</t>
        </is>
      </c>
      <c r="I307" t="inlineStr">
        <is>
          <t xml:space="preserve">Sale</t>
        </is>
      </c>
      <c r="J307" t="inlineStr">
        <is>
          <t xml:space="preserve">Apartment</t>
        </is>
      </c>
      <c r="K307" t="inlineStr">
        <is>
          <t xml:space="preserve">ES</t>
        </is>
      </c>
      <c r="L307"/>
      <c r="M307" t="inlineStr">
        <is>
          <t xml:space="preserve">Marbella</t>
        </is>
      </c>
      <c r="N307" t="inlineStr">
        <is>
          <t xml:space="preserve">Marbella</t>
        </is>
      </c>
      <c r="O307" t="inlineStr">
        <is>
          <t xml:space="preserve">Rodeo Alto - Guadaiza - La Campana</t>
        </is>
      </c>
      <c r="P307"/>
      <c r="Q307"/>
      <c r="R307"/>
      <c r="S307">
        <v>515000</v>
      </c>
      <c r="T307"/>
      <c r="U307">
        <f>IFERROR((S307-T307)/T307,"")</f>
      </c>
      <c r="V307">
        <v>3</v>
      </c>
      <c r="W307" t="inlineStr">
        <is>
          <t xml:space="preserve">120.00</t>
        </is>
      </c>
      <c r="X307"/>
      <c r="Y307"/>
      <c r="Z307">
        <f>IFERROR(S307/W307,"")</f>
      </c>
      <c r="AA307">
        <f>IFERROR(INDEX(04_Area_Stats!$C$5:$C$7,MATCH(N307,04_Area_Stats!$A$5:$A$7,0)),"")</f>
      </c>
      <c r="AB307">
        <f>IFERROR((Z307-AA307)/AA307,"")</f>
      </c>
      <c r="AC307">
        <v>3</v>
      </c>
      <c r="AD307">
        <v>2</v>
      </c>
      <c r="AE307"/>
      <c r="AF307"/>
      <c r="AG307"/>
      <c r="AH307"/>
      <c r="AI307"/>
      <c r="AJ307"/>
      <c r="AK307"/>
      <c r="AL307"/>
      <c r="AM307"/>
      <c r="AN307"/>
      <c r="AO307" t="inlineStr">
        <is>
          <t xml:space="preserve">Y</t>
        </is>
      </c>
      <c r="AP307"/>
      <c r="AQ307"/>
      <c r="AR307"/>
      <c r="AS307"/>
      <c r="AT307">
        <f>IFERROR(INDEX(04_Area_Stats!$E$5:$E$7,MATCH(N307,04_Area_Stats!$A$5:$A$7,0)),"")</f>
      </c>
      <c r="AU307">
        <f>IFERROR(ROUND(W307*AT307,0),"")</f>
      </c>
      <c r="AV307">
        <f>IFERROR(AU307*12/S307,"")</f>
      </c>
      <c r="AW307">
        <f>IFERROR(ROUND(100*(03_Assumptions!$B$18*MIN(AV307/03_Assumptions!$B$13,1)+03_Assumptions!$B$19*MIN(MAX(-AB307/0.25,0),1)+03_Assumptions!$B$20*IFERROR(INDEX(03_Assumptions!$B$28:$B$33,MATCH(AG307,03_Assumptions!$A$28:$A$33,0)),0.5)+03_Assumptions!$B$21*MIN(V307/180,1)+03_Assumptions!$B$22*(COUNTIF(AI307:AQ307,"Y")/9)),0),"")</f>
      </c>
      <c r="AX307"/>
      <c r="AY307"/>
      <c r="AZ307"/>
      <c r="BA307" t="inlineStr">
        <is>
          <t xml:space="preserve">https://images.habimg.com/imgh/49871-253/piso-de-lujo-a-estrenar-con-vistas-espectaculares-en-la-costa-marbella_6adbd611-1cfa-4423-916a-6490cf53d768.jpg</t>
        </is>
      </c>
      <c r="BB307"/>
      <c r="BC307">
        <v>1</v>
      </c>
      <c r="BD307"/>
      <c r="BE307">
        <v>0</v>
      </c>
      <c r="BF307"/>
      <c r="BG307"/>
      <c r="BH307"/>
      <c r="BI307"/>
      <c r="BJ307"/>
      <c r="BK307"/>
      <c r="BL307" t="inlineStr">
        <is>
          <t xml:space="preserve">Begränsad information är tillgänglig bortom plats och portaltiteln som indikerar en lyxig nybyggd lägenhet med spektakulär havsutsikt vid Costa del Sol.</t>
        </is>
      </c>
      <c r="BM307"/>
      <c r="BN307"/>
    </row>
    <row r="308">
      <c r="A308" t="inlineStr">
        <is>
          <t xml:space="preserve">HTC-22662000000386</t>
        </is>
      </c>
      <c r="B308" t="inlineStr">
        <is>
          <t xml:space="preserve">Habitaclia</t>
        </is>
      </c>
      <c r="C308" t="inlineStr">
        <is>
          <t xml:space="preserve">22662000000386</t>
        </is>
      </c>
      <c r="D308" t="inlineStr">
        <is>
          <t xml:space="preserve">https://www.habitaclia.com/comprar-piso-puerto_banus_en_primera_linea_de_puerto_impresionante_apartame_benabola_1c_puerto_banus-marbella-i22662000000386.htm</t>
        </is>
      </c>
      <c r="E308" t="inlineStr">
        <is>
          <t xml:space="preserve">2026-08-29</t>
        </is>
      </c>
      <c r="F308" t="inlineStr">
        <is>
          <t xml:space="preserve">2026-08-31</t>
        </is>
      </c>
      <c r="G308" t="inlineStr">
        <is>
          <t xml:space="preserve">New</t>
        </is>
      </c>
      <c r="H308" t="inlineStr">
        <is>
          <t xml:space="preserve">Piso en Calle benabola 1c. Puerto banús, en primera línea de puerto: impresionante apartame</t>
        </is>
      </c>
      <c r="I308" t="inlineStr">
        <is>
          <t xml:space="preserve">Sale</t>
        </is>
      </c>
      <c r="J308" t="inlineStr">
        <is>
          <t xml:space="preserve">Apartment</t>
        </is>
      </c>
      <c r="K308" t="inlineStr">
        <is>
          <t xml:space="preserve">ES</t>
        </is>
      </c>
      <c r="L308"/>
      <c r="M308" t="inlineStr">
        <is>
          <t xml:space="preserve">Marbella</t>
        </is>
      </c>
      <c r="N308" t="inlineStr">
        <is>
          <t xml:space="preserve">Marbella</t>
        </is>
      </c>
      <c r="O308" t="inlineStr">
        <is>
          <t xml:space="preserve">Puerto Banús</t>
        </is>
      </c>
      <c r="P308"/>
      <c r="Q308"/>
      <c r="R308"/>
      <c r="S308">
        <v>2950000</v>
      </c>
      <c r="T308"/>
      <c r="U308">
        <f>IFERROR((S308-T308)/T308,"")</f>
      </c>
      <c r="V308">
        <v>3</v>
      </c>
      <c r="W308" t="inlineStr">
        <is>
          <t xml:space="preserve">144.00</t>
        </is>
      </c>
      <c r="X308"/>
      <c r="Y308"/>
      <c r="Z308">
        <f>IFERROR(S308/W308,"")</f>
      </c>
      <c r="AA308">
        <f>IFERROR(INDEX(04_Area_Stats!$C$5:$C$7,MATCH(N308,04_Area_Stats!$A$5:$A$7,0)),"")</f>
      </c>
      <c r="AB308">
        <f>IFERROR((Z308-AA308)/AA308,"")</f>
      </c>
      <c r="AC308">
        <v>3</v>
      </c>
      <c r="AD308">
        <v>4</v>
      </c>
      <c r="AE308"/>
      <c r="AF308"/>
      <c r="AG308"/>
      <c r="AH308"/>
      <c r="AI308"/>
      <c r="AJ308"/>
      <c r="AK308"/>
      <c r="AL308"/>
      <c r="AM308"/>
      <c r="AN308"/>
      <c r="AO308"/>
      <c r="AP308"/>
      <c r="AQ308"/>
      <c r="AR308"/>
      <c r="AS308"/>
      <c r="AT308">
        <f>IFERROR(INDEX(04_Area_Stats!$E$5:$E$7,MATCH(N308,04_Area_Stats!$A$5:$A$7,0)),"")</f>
      </c>
      <c r="AU308">
        <f>IFERROR(ROUND(W308*AT308,0),"")</f>
      </c>
      <c r="AV308">
        <f>IFERROR(AU308*12/S308,"")</f>
      </c>
      <c r="AW308">
        <f>IFERROR(ROUND(100*(03_Assumptions!$B$18*MIN(AV308/03_Assumptions!$B$13,1)+03_Assumptions!$B$19*MIN(MAX(-AB308/0.25,0),1)+03_Assumptions!$B$20*IFERROR(INDEX(03_Assumptions!$B$28:$B$33,MATCH(AG308,03_Assumptions!$A$28:$A$33,0)),0.5)+03_Assumptions!$B$21*MIN(V308/180,1)+03_Assumptions!$B$22*(COUNTIF(AI308:AQ308,"Y")/9)),0),"")</f>
      </c>
      <c r="AX308"/>
      <c r="AY308"/>
      <c r="AZ308"/>
      <c r="BA308" t="inlineStr">
        <is>
          <t xml:space="preserve">https://images.habimg.com/imgh/22662-386/puerto-banus-en-primera-linea-de-puerto-impresionante-apartame-marbella_bf240536-3637-4e20-a6cc-0761205a2cf6.jpg</t>
        </is>
      </c>
      <c r="BB308"/>
      <c r="BC308">
        <v>1</v>
      </c>
      <c r="BD308"/>
      <c r="BE308">
        <v>0</v>
      </c>
      <c r="BF308"/>
      <c r="BG308"/>
      <c r="BH308"/>
      <c r="BI308"/>
      <c r="BJ308"/>
      <c r="BK308"/>
      <c r="BL308" t="inlineStr">
        <is>
          <t xml:space="preserve">En lägenhet i Puerto Banús, Marbella med uppenbar vattenbrons läge. Listningen innehåller mycket lite information.</t>
        </is>
      </c>
      <c r="BM308"/>
      <c r="BN308"/>
    </row>
    <row r="309">
      <c r="A309" t="inlineStr">
        <is>
          <t xml:space="preserve">HTC-23972000001885</t>
        </is>
      </c>
      <c r="B309" t="inlineStr">
        <is>
          <t xml:space="preserve">Habitaclia</t>
        </is>
      </c>
      <c r="C309" t="inlineStr">
        <is>
          <t xml:space="preserve">23972000001885</t>
        </is>
      </c>
      <c r="D309" t="inlineStr">
        <is>
          <t xml:space="preserve">https://www.habitaclia.com/comprar-piso-apartamento_en_ciudad_ricardo_soriano-marbella-i23972000001885.htm</t>
        </is>
      </c>
      <c r="E309" t="inlineStr">
        <is>
          <t xml:space="preserve">2026-08-29</t>
        </is>
      </c>
      <c r="F309" t="inlineStr">
        <is>
          <t xml:space="preserve">2026-08-31</t>
        </is>
      </c>
      <c r="G309" t="inlineStr">
        <is>
          <t xml:space="preserve">New</t>
        </is>
      </c>
      <c r="H309" t="inlineStr">
        <is>
          <t xml:space="preserve">Piso Calle hermanos salom. Apartamento en marbella ciudad</t>
        </is>
      </c>
      <c r="I309" t="inlineStr">
        <is>
          <t xml:space="preserve">Sale</t>
        </is>
      </c>
      <c r="J309" t="inlineStr">
        <is>
          <t xml:space="preserve">Apartment</t>
        </is>
      </c>
      <c r="K309" t="inlineStr">
        <is>
          <t xml:space="preserve">ES</t>
        </is>
      </c>
      <c r="L309"/>
      <c r="M309" t="inlineStr">
        <is>
          <t xml:space="preserve">Marbella</t>
        </is>
      </c>
      <c r="N309" t="inlineStr">
        <is>
          <t xml:space="preserve">Marbella</t>
        </is>
      </c>
      <c r="O309" t="inlineStr">
        <is>
          <t xml:space="preserve">Ricardo Soriano</t>
        </is>
      </c>
      <c r="P309"/>
      <c r="Q309"/>
      <c r="R309"/>
      <c r="S309">
        <v>330000</v>
      </c>
      <c r="T309"/>
      <c r="U309">
        <f>IFERROR((S309-T309)/T309,"")</f>
      </c>
      <c r="V309">
        <v>3</v>
      </c>
      <c r="W309" t="inlineStr">
        <is>
          <t xml:space="preserve">92.00</t>
        </is>
      </c>
      <c r="X309"/>
      <c r="Y309"/>
      <c r="Z309">
        <f>IFERROR(S309/W309,"")</f>
      </c>
      <c r="AA309">
        <f>IFERROR(INDEX(04_Area_Stats!$C$5:$C$7,MATCH(N309,04_Area_Stats!$A$5:$A$7,0)),"")</f>
      </c>
      <c r="AB309">
        <f>IFERROR((Z309-AA309)/AA309,"")</f>
      </c>
      <c r="AC309">
        <v>2</v>
      </c>
      <c r="AD309">
        <v>1</v>
      </c>
      <c r="AE309"/>
      <c r="AF309"/>
      <c r="AG309"/>
      <c r="AH309"/>
      <c r="AI309"/>
      <c r="AJ309"/>
      <c r="AK309"/>
      <c r="AL309"/>
      <c r="AM309"/>
      <c r="AN309"/>
      <c r="AO309"/>
      <c r="AP309"/>
      <c r="AQ309"/>
      <c r="AR309"/>
      <c r="AS309"/>
      <c r="AT309">
        <f>IFERROR(INDEX(04_Area_Stats!$E$5:$E$7,MATCH(N309,04_Area_Stats!$A$5:$A$7,0)),"")</f>
      </c>
      <c r="AU309">
        <f>IFERROR(ROUND(W309*AT309,0),"")</f>
      </c>
      <c r="AV309">
        <f>IFERROR(AU309*12/S309,"")</f>
      </c>
      <c r="AW309">
        <f>IFERROR(ROUND(100*(03_Assumptions!$B$18*MIN(AV309/03_Assumptions!$B$13,1)+03_Assumptions!$B$19*MIN(MAX(-AB309/0.25,0),1)+03_Assumptions!$B$20*IFERROR(INDEX(03_Assumptions!$B$28:$B$33,MATCH(AG309,03_Assumptions!$A$28:$A$33,0)),0.5)+03_Assumptions!$B$21*MIN(V309/180,1)+03_Assumptions!$B$22*(COUNTIF(AI309:AQ309,"Y")/9)),0),"")</f>
      </c>
      <c r="AX309"/>
      <c r="AY309"/>
      <c r="AZ309"/>
      <c r="BA309" t="inlineStr">
        <is>
          <t xml:space="preserve">https://images.habimg.com/imgh/23972-1885/apartamento-en-marbella-ciudad-marbella_6512d740-3f3e-4020-bd3a-f6effa010d6d.jpg</t>
        </is>
      </c>
      <c r="BB309"/>
      <c r="BC309">
        <v>1</v>
      </c>
      <c r="BD309"/>
      <c r="BE309">
        <v>0</v>
      </c>
      <c r="BF309"/>
      <c r="BG309"/>
      <c r="BH309"/>
      <c r="BI309"/>
      <c r="BJ309"/>
      <c r="BK309"/>
      <c r="BL309" t="inlineStr">
        <is>
          <t xml:space="preserve">Mycket lite information är tillgänglig om denna fastighet — endast en platshänvisning tillhandahålls.</t>
        </is>
      </c>
      <c r="BM309"/>
      <c r="BN309"/>
    </row>
    <row r="310">
      <c r="A310" t="inlineStr">
        <is>
          <t xml:space="preserve">HTC-37990000002587</t>
        </is>
      </c>
      <c r="B310" t="inlineStr">
        <is>
          <t xml:space="preserve">Habitaclia</t>
        </is>
      </c>
      <c r="C310" t="inlineStr">
        <is>
          <t xml:space="preserve">37990000002587</t>
        </is>
      </c>
      <c r="D310" t="inlineStr">
        <is>
          <t xml:space="preserve">https://www.habitaclia.com/comprar-apartamento-pablo_ruiz_picasso_sp_39_san_pedro_de_alcantara_pueblo-marbella-i37990000002587.htm</t>
        </is>
      </c>
      <c r="E310" t="inlineStr">
        <is>
          <t xml:space="preserve">2026-08-29</t>
        </is>
      </c>
      <c r="F310" t="inlineStr">
        <is>
          <t xml:space="preserve">2026-08-31</t>
        </is>
      </c>
      <c r="G310" t="inlineStr">
        <is>
          <t xml:space="preserve">New</t>
        </is>
      </c>
      <c r="H310" t="inlineStr">
        <is>
          <t xml:space="preserve">Apartamento en Pablo ruiz picasso (sp) 39</t>
        </is>
      </c>
      <c r="I310" t="inlineStr">
        <is>
          <t xml:space="preserve">Sale</t>
        </is>
      </c>
      <c r="J310" t="inlineStr">
        <is>
          <t xml:space="preserve">Apartment</t>
        </is>
      </c>
      <c r="K310" t="inlineStr">
        <is>
          <t xml:space="preserve">ES</t>
        </is>
      </c>
      <c r="L310"/>
      <c r="M310" t="inlineStr">
        <is>
          <t xml:space="preserve">Marbella</t>
        </is>
      </c>
      <c r="N310" t="inlineStr">
        <is>
          <t xml:space="preserve">Marbella</t>
        </is>
      </c>
      <c r="O310" t="inlineStr">
        <is>
          <t xml:space="preserve">San Pedro de Alcántara Pueblo</t>
        </is>
      </c>
      <c r="P310"/>
      <c r="Q310"/>
      <c r="R310"/>
      <c r="S310">
        <v>485850</v>
      </c>
      <c r="T310"/>
      <c r="U310">
        <f>IFERROR((S310-T310)/T310,"")</f>
      </c>
      <c r="V310">
        <v>3</v>
      </c>
      <c r="W310" t="inlineStr">
        <is>
          <t xml:space="preserve">113.00</t>
        </is>
      </c>
      <c r="X310"/>
      <c r="Y310"/>
      <c r="Z310">
        <f>IFERROR(S310/W310,"")</f>
      </c>
      <c r="AA310">
        <f>IFERROR(INDEX(04_Area_Stats!$C$5:$C$7,MATCH(N310,04_Area_Stats!$A$5:$A$7,0)),"")</f>
      </c>
      <c r="AB310">
        <f>IFERROR((Z310-AA310)/AA310,"")</f>
      </c>
      <c r="AC310">
        <v>3</v>
      </c>
      <c r="AD310">
        <v>2</v>
      </c>
      <c r="AE310"/>
      <c r="AF310"/>
      <c r="AG310"/>
      <c r="AH310"/>
      <c r="AI310"/>
      <c r="AJ310"/>
      <c r="AK310"/>
      <c r="AL310"/>
      <c r="AM310"/>
      <c r="AN310"/>
      <c r="AO310"/>
      <c r="AP310"/>
      <c r="AQ310"/>
      <c r="AR310"/>
      <c r="AS310"/>
      <c r="AT310">
        <f>IFERROR(INDEX(04_Area_Stats!$E$5:$E$7,MATCH(N310,04_Area_Stats!$A$5:$A$7,0)),"")</f>
      </c>
      <c r="AU310">
        <f>IFERROR(ROUND(W310*AT310,0),"")</f>
      </c>
      <c r="AV310">
        <f>IFERROR(AU310*12/S310,"")</f>
      </c>
      <c r="AW310">
        <f>IFERROR(ROUND(100*(03_Assumptions!$B$18*MIN(AV310/03_Assumptions!$B$13,1)+03_Assumptions!$B$19*MIN(MAX(-AB310/0.25,0),1)+03_Assumptions!$B$20*IFERROR(INDEX(03_Assumptions!$B$28:$B$33,MATCH(AG310,03_Assumptions!$A$28:$A$33,0)),0.5)+03_Assumptions!$B$21*MIN(V310/180,1)+03_Assumptions!$B$22*(COUNTIF(AI310:AQ310,"Y")/9)),0),"")</f>
      </c>
      <c r="AX310"/>
      <c r="AY310"/>
      <c r="AZ310"/>
      <c r="BA310" t="inlineStr">
        <is>
          <t xml:space="preserve">https://images.habimg.com/imgh/37990-2587/pablo-ruiz-picasso-sp-39-apartamento-marbella_7fbb982f-5896-4704-9fed-b81e73c3afe3.jpg</t>
        </is>
      </c>
      <c r="BB310"/>
      <c r="BC310">
        <v>1</v>
      </c>
      <c r="BD310"/>
      <c r="BE310">
        <v>0</v>
      </c>
      <c r="BF310"/>
      <c r="BG310"/>
      <c r="BH310"/>
      <c r="BI310"/>
      <c r="BJ310"/>
      <c r="BK310"/>
      <c r="BL310" t="inlineStr">
        <is>
          <t xml:space="preserve">Otillräcklig information tillgänglig. Annonsen innehåller endast platsinformation (Marbella - San Pedro de Alcántara Pueblo) utan några fastighetsspecifikationer eller detaljer.</t>
        </is>
      </c>
      <c r="BM310"/>
      <c r="BN310"/>
    </row>
    <row r="311">
      <c r="A311" t="inlineStr">
        <is>
          <t xml:space="preserve">HTC-44024000000608</t>
        </is>
      </c>
      <c r="B311" t="inlineStr">
        <is>
          <t xml:space="preserve">Habitaclia</t>
        </is>
      </c>
      <c r="C311" t="inlineStr">
        <is>
          <t xml:space="preserve">44024000000608</t>
        </is>
      </c>
      <c r="D311" t="inlineStr">
        <is>
          <t xml:space="preserve">https://www.habitaclia.com/comprar-apartamento-rodeo_alto_guadaiza_la_campana-marbella-i44024000000608.htm</t>
        </is>
      </c>
      <c r="E311" t="inlineStr">
        <is>
          <t xml:space="preserve">2026-08-29</t>
        </is>
      </c>
      <c r="F311" t="inlineStr">
        <is>
          <t xml:space="preserve">2026-08-31</t>
        </is>
      </c>
      <c r="G311" t="inlineStr">
        <is>
          <t xml:space="preserve">New</t>
        </is>
      </c>
      <c r="H311" t="inlineStr">
        <is>
          <t xml:space="preserve">Apartamento en Rodeo Alto - Guadaiza - La Campana</t>
        </is>
      </c>
      <c r="I311" t="inlineStr">
        <is>
          <t xml:space="preserve">Sale</t>
        </is>
      </c>
      <c r="J311" t="inlineStr">
        <is>
          <t xml:space="preserve">Apartment</t>
        </is>
      </c>
      <c r="K311" t="inlineStr">
        <is>
          <t xml:space="preserve">ES</t>
        </is>
      </c>
      <c r="L311"/>
      <c r="M311" t="inlineStr">
        <is>
          <t xml:space="preserve">Marbella</t>
        </is>
      </c>
      <c r="N311" t="inlineStr">
        <is>
          <t xml:space="preserve">Marbella</t>
        </is>
      </c>
      <c r="O311" t="inlineStr">
        <is>
          <t xml:space="preserve">Rodeo Alto - Guadaiza - La Campana</t>
        </is>
      </c>
      <c r="P311"/>
      <c r="Q311"/>
      <c r="R311"/>
      <c r="S311">
        <v>395000</v>
      </c>
      <c r="T311"/>
      <c r="U311">
        <f>IFERROR((S311-T311)/T311,"")</f>
      </c>
      <c r="V311">
        <v>3</v>
      </c>
      <c r="W311" t="inlineStr">
        <is>
          <t xml:space="preserve">840.00</t>
        </is>
      </c>
      <c r="X311"/>
      <c r="Y311"/>
      <c r="Z311">
        <f>IFERROR(S311/W311,"")</f>
      </c>
      <c r="AA311">
        <f>IFERROR(INDEX(04_Area_Stats!$C$5:$C$7,MATCH(N311,04_Area_Stats!$A$5:$A$7,0)),"")</f>
      </c>
      <c r="AB311">
        <f>IFERROR((Z311-AA311)/AA311,"")</f>
      </c>
      <c r="AC311">
        <v>3</v>
      </c>
      <c r="AD311">
        <v>2</v>
      </c>
      <c r="AE311"/>
      <c r="AF311"/>
      <c r="AG311"/>
      <c r="AH311"/>
      <c r="AI311"/>
      <c r="AJ311"/>
      <c r="AK311"/>
      <c r="AL311"/>
      <c r="AM311"/>
      <c r="AN311"/>
      <c r="AO311"/>
      <c r="AP311"/>
      <c r="AQ311"/>
      <c r="AR311"/>
      <c r="AS311"/>
      <c r="AT311">
        <f>IFERROR(INDEX(04_Area_Stats!$E$5:$E$7,MATCH(N311,04_Area_Stats!$A$5:$A$7,0)),"")</f>
      </c>
      <c r="AU311">
        <f>IFERROR(ROUND(W311*AT311,0),"")</f>
      </c>
      <c r="AV311">
        <f>IFERROR(AU311*12/S311,"")</f>
      </c>
      <c r="AW311">
        <f>IFERROR(ROUND(100*(03_Assumptions!$B$18*MIN(AV311/03_Assumptions!$B$13,1)+03_Assumptions!$B$19*MIN(MAX(-AB311/0.25,0),1)+03_Assumptions!$B$20*IFERROR(INDEX(03_Assumptions!$B$28:$B$33,MATCH(AG311,03_Assumptions!$A$28:$A$33,0)),0.5)+03_Assumptions!$B$21*MIN(V311/180,1)+03_Assumptions!$B$22*(COUNTIF(AI311:AQ311,"Y")/9)),0),"")</f>
      </c>
      <c r="AX311"/>
      <c r="AY311"/>
      <c r="AZ311"/>
      <c r="BA311" t="inlineStr">
        <is>
          <t xml:space="preserve">https://images.habimg.com/imgh/44024-608/rodeo-alto-guadaiza-la-campana-apartamento-marbella_7fc82ee6-f97d-478b-b431-11d314c4a264.jpg</t>
        </is>
      </c>
      <c r="BB311"/>
      <c r="BC311">
        <v>1</v>
      </c>
      <c r="BD311"/>
      <c r="BE311">
        <v>0</v>
      </c>
      <c r="BF311"/>
      <c r="BG311"/>
      <c r="BH311"/>
      <c r="BI311"/>
      <c r="BJ311"/>
      <c r="BK311"/>
      <c r="BL311" t="inlineStr">
        <is>
          <t xml:space="preserve">Mycket lite information är tillgänglig—bara en platsöversikt som anger en lägenhet i Marbella i bostadsområdet Rodeo Alto.</t>
        </is>
      </c>
      <c r="BM311"/>
      <c r="BN311"/>
    </row>
    <row r="312">
      <c r="A312" t="inlineStr">
        <is>
          <t xml:space="preserve">HTC-52801000001335</t>
        </is>
      </c>
      <c r="B312" t="inlineStr">
        <is>
          <t xml:space="preserve">Habitaclia</t>
        </is>
      </c>
      <c r="C312" t="inlineStr">
        <is>
          <t xml:space="preserve">52801000001335</t>
        </is>
      </c>
      <c r="D312" t="inlineStr">
        <is>
          <t xml:space="preserve">https://www.habitaclia.com/comprar-apartamento-en_planta_media_en_san_pedro_de_alcantara_san_pedro_de_alcantara_pueblo-marbella-i52801000001335.htm</t>
        </is>
      </c>
      <c r="E312" t="inlineStr">
        <is>
          <t xml:space="preserve">2026-08-29</t>
        </is>
      </c>
      <c r="F312" t="inlineStr">
        <is>
          <t xml:space="preserve">2026-08-31</t>
        </is>
      </c>
      <c r="G312" t="inlineStr">
        <is>
          <t xml:space="preserve">New</t>
        </is>
      </c>
      <c r="H312" t="inlineStr">
        <is>
          <t xml:space="preserve">Apartamento en San Pedro de Alcántara Pueblo. Apartamento en planta media en san pedro de alcántara</t>
        </is>
      </c>
      <c r="I312" t="inlineStr">
        <is>
          <t xml:space="preserve">Sale</t>
        </is>
      </c>
      <c r="J312" t="inlineStr">
        <is>
          <t xml:space="preserve">Apartment</t>
        </is>
      </c>
      <c r="K312" t="inlineStr">
        <is>
          <t xml:space="preserve">ES</t>
        </is>
      </c>
      <c r="L312"/>
      <c r="M312" t="inlineStr">
        <is>
          <t xml:space="preserve">Marbella</t>
        </is>
      </c>
      <c r="N312" t="inlineStr">
        <is>
          <t xml:space="preserve">Marbella</t>
        </is>
      </c>
      <c r="O312" t="inlineStr">
        <is>
          <t xml:space="preserve">San Pedro de Alcántara Pueblo</t>
        </is>
      </c>
      <c r="P312"/>
      <c r="Q312"/>
      <c r="R312"/>
      <c r="S312">
        <v>695000</v>
      </c>
      <c r="T312"/>
      <c r="U312">
        <f>IFERROR((S312-T312)/T312,"")</f>
      </c>
      <c r="V312">
        <v>3</v>
      </c>
      <c r="W312" t="inlineStr">
        <is>
          <t xml:space="preserve">147.00</t>
        </is>
      </c>
      <c r="X312"/>
      <c r="Y312"/>
      <c r="Z312">
        <f>IFERROR(S312/W312,"")</f>
      </c>
      <c r="AA312">
        <f>IFERROR(INDEX(04_Area_Stats!$C$5:$C$7,MATCH(N312,04_Area_Stats!$A$5:$A$7,0)),"")</f>
      </c>
      <c r="AB312">
        <f>IFERROR((Z312-AA312)/AA312,"")</f>
      </c>
      <c r="AC312">
        <v>3</v>
      </c>
      <c r="AD312">
        <v>2</v>
      </c>
      <c r="AE312"/>
      <c r="AF312"/>
      <c r="AG312"/>
      <c r="AH312"/>
      <c r="AI312"/>
      <c r="AJ312"/>
      <c r="AK312"/>
      <c r="AL312"/>
      <c r="AM312"/>
      <c r="AN312"/>
      <c r="AO312"/>
      <c r="AP312"/>
      <c r="AQ312"/>
      <c r="AR312"/>
      <c r="AS312"/>
      <c r="AT312">
        <f>IFERROR(INDEX(04_Area_Stats!$E$5:$E$7,MATCH(N312,04_Area_Stats!$A$5:$A$7,0)),"")</f>
      </c>
      <c r="AU312">
        <f>IFERROR(ROUND(W312*AT312,0),"")</f>
      </c>
      <c r="AV312">
        <f>IFERROR(AU312*12/S312,"")</f>
      </c>
      <c r="AW312">
        <f>IFERROR(ROUND(100*(03_Assumptions!$B$18*MIN(AV312/03_Assumptions!$B$13,1)+03_Assumptions!$B$19*MIN(MAX(-AB312/0.25,0),1)+03_Assumptions!$B$20*IFERROR(INDEX(03_Assumptions!$B$28:$B$33,MATCH(AG312,03_Assumptions!$A$28:$A$33,0)),0.5)+03_Assumptions!$B$21*MIN(V312/180,1)+03_Assumptions!$B$22*(COUNTIF(AI312:AQ312,"Y")/9)),0),"")</f>
      </c>
      <c r="AX312"/>
      <c r="AY312"/>
      <c r="AZ312"/>
      <c r="BA312" t="inlineStr">
        <is>
          <t xml:space="preserve">https://images.habimg.com/imgh/52801-1335/apartamento-en-planta-media-en-san-pedro-de-alcantara-marbella_09817482-9512-4425-9fa6-a800a99a2a2f.jpg</t>
        </is>
      </c>
      <c r="BB312"/>
      <c r="BC312">
        <v>1</v>
      </c>
      <c r="BD312"/>
      <c r="BE312">
        <v>0</v>
      </c>
      <c r="BF312"/>
      <c r="BG312"/>
      <c r="BH312"/>
      <c r="BI312"/>
      <c r="BJ312"/>
      <c r="BK312"/>
      <c r="BL312"/>
      <c r="BM312"/>
      <c r="BN312"/>
    </row>
    <row r="313">
      <c r="A313" t="inlineStr">
        <is>
          <t xml:space="preserve">HTC-48661000002258</t>
        </is>
      </c>
      <c r="B313" t="inlineStr">
        <is>
          <t xml:space="preserve">Habitaclia</t>
        </is>
      </c>
      <c r="C313" t="inlineStr">
        <is>
          <t xml:space="preserve">48661000002258</t>
        </is>
      </c>
      <c r="D313" t="inlineStr">
        <is>
          <t xml:space="preserve">https://www.habitaclia.com/comprar-apartamento-en_venta_en_benahavis_casco_antiguo-marbella-i48661000002258.htm</t>
        </is>
      </c>
      <c r="E313" t="inlineStr">
        <is>
          <t xml:space="preserve">2026-08-29</t>
        </is>
      </c>
      <c r="F313" t="inlineStr">
        <is>
          <t xml:space="preserve">2026-08-31</t>
        </is>
      </c>
      <c r="G313" t="inlineStr">
        <is>
          <t xml:space="preserve">New</t>
        </is>
      </c>
      <c r="H313" t="inlineStr">
        <is>
          <t xml:space="preserve">Apartamento en Casco Antiguo. Apartamento en venta en benahavis</t>
        </is>
      </c>
      <c r="I313" t="inlineStr">
        <is>
          <t xml:space="preserve">Sale</t>
        </is>
      </c>
      <c r="J313" t="inlineStr">
        <is>
          <t xml:space="preserve">Apartment</t>
        </is>
      </c>
      <c r="K313" t="inlineStr">
        <is>
          <t xml:space="preserve">ES</t>
        </is>
      </c>
      <c r="L313"/>
      <c r="M313" t="inlineStr">
        <is>
          <t xml:space="preserve">Marbella</t>
        </is>
      </c>
      <c r="N313" t="inlineStr">
        <is>
          <t xml:space="preserve">Marbella</t>
        </is>
      </c>
      <c r="O313" t="inlineStr">
        <is>
          <t xml:space="preserve">Casco Antiguo</t>
        </is>
      </c>
      <c r="P313"/>
      <c r="Q313"/>
      <c r="R313"/>
      <c r="S313">
        <v>320000</v>
      </c>
      <c r="T313"/>
      <c r="U313">
        <f>IFERROR((S313-T313)/T313,"")</f>
      </c>
      <c r="V313">
        <v>3</v>
      </c>
      <c r="W313" t="inlineStr">
        <is>
          <t xml:space="preserve">154.00</t>
        </is>
      </c>
      <c r="X313"/>
      <c r="Y313"/>
      <c r="Z313">
        <f>IFERROR(S313/W313,"")</f>
      </c>
      <c r="AA313">
        <f>IFERROR(INDEX(04_Area_Stats!$C$5:$C$7,MATCH(N313,04_Area_Stats!$A$5:$A$7,0)),"")</f>
      </c>
      <c r="AB313">
        <f>IFERROR((Z313-AA313)/AA313,"")</f>
      </c>
      <c r="AC313">
        <v>3</v>
      </c>
      <c r="AD313">
        <v>2</v>
      </c>
      <c r="AE313"/>
      <c r="AF313"/>
      <c r="AG313"/>
      <c r="AH313"/>
      <c r="AI313"/>
      <c r="AJ313"/>
      <c r="AK313"/>
      <c r="AL313"/>
      <c r="AM313"/>
      <c r="AN313"/>
      <c r="AO313"/>
      <c r="AP313"/>
      <c r="AQ313"/>
      <c r="AR313"/>
      <c r="AS313"/>
      <c r="AT313">
        <f>IFERROR(INDEX(04_Area_Stats!$E$5:$E$7,MATCH(N313,04_Area_Stats!$A$5:$A$7,0)),"")</f>
      </c>
      <c r="AU313">
        <f>IFERROR(ROUND(W313*AT313,0),"")</f>
      </c>
      <c r="AV313">
        <f>IFERROR(AU313*12/S313,"")</f>
      </c>
      <c r="AW313">
        <f>IFERROR(ROUND(100*(03_Assumptions!$B$18*MIN(AV313/03_Assumptions!$B$13,1)+03_Assumptions!$B$19*MIN(MAX(-AB313/0.25,0),1)+03_Assumptions!$B$20*IFERROR(INDEX(03_Assumptions!$B$28:$B$33,MATCH(AG313,03_Assumptions!$A$28:$A$33,0)),0.5)+03_Assumptions!$B$21*MIN(V313/180,1)+03_Assumptions!$B$22*(COUNTIF(AI313:AQ313,"Y")/9)),0),"")</f>
      </c>
      <c r="AX313"/>
      <c r="AY313"/>
      <c r="AZ313"/>
      <c r="BA313" t="inlineStr">
        <is>
          <t xml:space="preserve">https://images.habimg.com/imgh/48661-2258/apartamento-en-venta-en-benahavis-marbella_60bef3d0-a3c5-4093-a1ff-cbf5b4867fcf.jpg</t>
        </is>
      </c>
      <c r="BB313"/>
      <c r="BC313">
        <v>1</v>
      </c>
      <c r="BD313"/>
      <c r="BE313">
        <v>0</v>
      </c>
      <c r="BF313"/>
      <c r="BG313"/>
      <c r="BH313"/>
      <c r="BI313"/>
      <c r="BJ313"/>
      <c r="BK313"/>
      <c r="BL313" t="inlineStr">
        <is>
          <t xml:space="preserve">Mycket lite information är tillgänglig — annonsen ger endast en platsreferens utan några egenskapsdetaljer.</t>
        </is>
      </c>
      <c r="BM313"/>
      <c r="BN313"/>
    </row>
    <row r="314">
      <c r="A314" t="inlineStr">
        <is>
          <t xml:space="preserve">HTC-26153000003463</t>
        </is>
      </c>
      <c r="B314" t="inlineStr">
        <is>
          <t xml:space="preserve">Habitaclia</t>
        </is>
      </c>
      <c r="C314" t="inlineStr">
        <is>
          <t xml:space="preserve">26153000003463</t>
        </is>
      </c>
      <c r="D314" t="inlineStr">
        <is>
          <t xml:space="preserve">https://www.habitaclia.com/comprar-piso-exclusivo_de_3_dormitorios_en_el_embrujo_de_banus_puerto_banus-marbella-i26153000003463.htm</t>
        </is>
      </c>
      <c r="E314" t="inlineStr">
        <is>
          <t xml:space="preserve">2026-08-29</t>
        </is>
      </c>
      <c r="F314" t="inlineStr">
        <is>
          <t xml:space="preserve">2026-08-31</t>
        </is>
      </c>
      <c r="G314" t="inlineStr">
        <is>
          <t xml:space="preserve">New</t>
        </is>
      </c>
      <c r="H314" t="inlineStr">
        <is>
          <t xml:space="preserve">Piso Ar a cañas-f rodeo. Exclusivo piso de 3 dormitorios en el embrujo de banus</t>
        </is>
      </c>
      <c r="I314" t="inlineStr">
        <is>
          <t xml:space="preserve">Sale</t>
        </is>
      </c>
      <c r="J314" t="inlineStr">
        <is>
          <t xml:space="preserve">Apartment</t>
        </is>
      </c>
      <c r="K314" t="inlineStr">
        <is>
          <t xml:space="preserve">ES</t>
        </is>
      </c>
      <c r="L314"/>
      <c r="M314" t="inlineStr">
        <is>
          <t xml:space="preserve">Marbella</t>
        </is>
      </c>
      <c r="N314" t="inlineStr">
        <is>
          <t xml:space="preserve">Marbella</t>
        </is>
      </c>
      <c r="O314" t="inlineStr">
        <is>
          <t xml:space="preserve">Puerto Banús</t>
        </is>
      </c>
      <c r="P314"/>
      <c r="Q314"/>
      <c r="R314"/>
      <c r="S314">
        <v>1690000</v>
      </c>
      <c r="T314"/>
      <c r="U314">
        <f>IFERROR((S314-T314)/T314,"")</f>
      </c>
      <c r="V314">
        <v>3</v>
      </c>
      <c r="W314" t="inlineStr">
        <is>
          <t xml:space="preserve">221.00</t>
        </is>
      </c>
      <c r="X314"/>
      <c r="Y314"/>
      <c r="Z314">
        <f>IFERROR(S314/W314,"")</f>
      </c>
      <c r="AA314">
        <f>IFERROR(INDEX(04_Area_Stats!$C$5:$C$7,MATCH(N314,04_Area_Stats!$A$5:$A$7,0)),"")</f>
      </c>
      <c r="AB314">
        <f>IFERROR((Z314-AA314)/AA314,"")</f>
      </c>
      <c r="AC314">
        <v>3</v>
      </c>
      <c r="AD314">
        <v>3</v>
      </c>
      <c r="AE314"/>
      <c r="AF314"/>
      <c r="AG314"/>
      <c r="AH314"/>
      <c r="AI314"/>
      <c r="AJ314"/>
      <c r="AK314"/>
      <c r="AL314"/>
      <c r="AM314"/>
      <c r="AN314"/>
      <c r="AO314"/>
      <c r="AP314"/>
      <c r="AQ314"/>
      <c r="AR314"/>
      <c r="AS314"/>
      <c r="AT314">
        <f>IFERROR(INDEX(04_Area_Stats!$E$5:$E$7,MATCH(N314,04_Area_Stats!$A$5:$A$7,0)),"")</f>
      </c>
      <c r="AU314">
        <f>IFERROR(ROUND(W314*AT314,0),"")</f>
      </c>
      <c r="AV314">
        <f>IFERROR(AU314*12/S314,"")</f>
      </c>
      <c r="AW314">
        <f>IFERROR(ROUND(100*(03_Assumptions!$B$18*MIN(AV314/03_Assumptions!$B$13,1)+03_Assumptions!$B$19*MIN(MAX(-AB314/0.25,0),1)+03_Assumptions!$B$20*IFERROR(INDEX(03_Assumptions!$B$28:$B$33,MATCH(AG314,03_Assumptions!$A$28:$A$33,0)),0.5)+03_Assumptions!$B$21*MIN(V314/180,1)+03_Assumptions!$B$22*(COUNTIF(AI314:AQ314,"Y")/9)),0),"")</f>
      </c>
      <c r="AX314"/>
      <c r="AY314"/>
      <c r="AZ314"/>
      <c r="BA314" t="inlineStr">
        <is>
          <t xml:space="preserve">https://images.habimg.com/imgh/26153-3463/exclusivo-piso-de-3-dormitorios-en-el-embrujo-de-banus-marbella_a41f23aa-f4d4-4e2a-8739-4d269799a217.jpg</t>
        </is>
      </c>
      <c r="BB314"/>
      <c r="BC314">
        <v>1</v>
      </c>
      <c r="BD314"/>
      <c r="BE314">
        <v>0</v>
      </c>
      <c r="BF314"/>
      <c r="BG314"/>
      <c r="BH314"/>
      <c r="BI314"/>
      <c r="BJ314"/>
      <c r="BK314"/>
      <c r="BL314" t="inlineStr">
        <is>
          <t xml:space="preserve">Trerums lägenhet i Puerto Banús, Marbella, men med mycket begränsad beskrivande information bortom plats och antal sovrum.</t>
        </is>
      </c>
      <c r="BM314"/>
      <c r="BN314"/>
    </row>
    <row r="315">
      <c r="A315" t="inlineStr">
        <is>
          <t xml:space="preserve">HTC-23979000001187</t>
        </is>
      </c>
      <c r="B315" t="inlineStr">
        <is>
          <t xml:space="preserve">Habitaclia</t>
        </is>
      </c>
      <c r="C315" t="inlineStr">
        <is>
          <t xml:space="preserve">23979000001187</t>
        </is>
      </c>
      <c r="D315" t="inlineStr">
        <is>
          <t xml:space="preserve">https://www.habitaclia.com/comprar-apartamento-exclusivo_en_venta_puerto_banusen_una_de_las_zonas_puerto_banus-marbella-i23979000001187.htm</t>
        </is>
      </c>
      <c r="E315" t="inlineStr">
        <is>
          <t xml:space="preserve">2026-08-29</t>
        </is>
      </c>
      <c r="F315" t="inlineStr">
        <is>
          <t xml:space="preserve">2026-08-31</t>
        </is>
      </c>
      <c r="G315" t="inlineStr">
        <is>
          <t xml:space="preserve">New</t>
        </is>
      </c>
      <c r="H315" t="inlineStr">
        <is>
          <t xml:space="preserve">Apartamento en Puerto Banús. Exclusivo apartamento en venta puerto banúsen una de las zonas</t>
        </is>
      </c>
      <c r="I315" t="inlineStr">
        <is>
          <t xml:space="preserve">Sale</t>
        </is>
      </c>
      <c r="J315" t="inlineStr">
        <is>
          <t xml:space="preserve">Apartment</t>
        </is>
      </c>
      <c r="K315" t="inlineStr">
        <is>
          <t xml:space="preserve">ES</t>
        </is>
      </c>
      <c r="L315"/>
      <c r="M315" t="inlineStr">
        <is>
          <t xml:space="preserve">Marbella</t>
        </is>
      </c>
      <c r="N315" t="inlineStr">
        <is>
          <t xml:space="preserve">Marbella</t>
        </is>
      </c>
      <c r="O315" t="inlineStr">
        <is>
          <t xml:space="preserve">Puerto Banús</t>
        </is>
      </c>
      <c r="P315"/>
      <c r="Q315"/>
      <c r="R315"/>
      <c r="S315">
        <v>900000</v>
      </c>
      <c r="T315"/>
      <c r="U315">
        <f>IFERROR((S315-T315)/T315,"")</f>
      </c>
      <c r="V315">
        <v>3</v>
      </c>
      <c r="W315" t="inlineStr">
        <is>
          <t xml:space="preserve">141.00</t>
        </is>
      </c>
      <c r="X315"/>
      <c r="Y315"/>
      <c r="Z315">
        <f>IFERROR(S315/W315,"")</f>
      </c>
      <c r="AA315">
        <f>IFERROR(INDEX(04_Area_Stats!$C$5:$C$7,MATCH(N315,04_Area_Stats!$A$5:$A$7,0)),"")</f>
      </c>
      <c r="AB315">
        <f>IFERROR((Z315-AA315)/AA315,"")</f>
      </c>
      <c r="AC315">
        <v>3</v>
      </c>
      <c r="AD315">
        <v>2</v>
      </c>
      <c r="AE315"/>
      <c r="AF315"/>
      <c r="AG315"/>
      <c r="AH315"/>
      <c r="AI315"/>
      <c r="AJ315"/>
      <c r="AK315"/>
      <c r="AL315"/>
      <c r="AM315"/>
      <c r="AN315"/>
      <c r="AO315"/>
      <c r="AP315"/>
      <c r="AQ315"/>
      <c r="AR315"/>
      <c r="AS315"/>
      <c r="AT315">
        <f>IFERROR(INDEX(04_Area_Stats!$E$5:$E$7,MATCH(N315,04_Area_Stats!$A$5:$A$7,0)),"")</f>
      </c>
      <c r="AU315">
        <f>IFERROR(ROUND(W315*AT315,0),"")</f>
      </c>
      <c r="AV315">
        <f>IFERROR(AU315*12/S315,"")</f>
      </c>
      <c r="AW315">
        <f>IFERROR(ROUND(100*(03_Assumptions!$B$18*MIN(AV315/03_Assumptions!$B$13,1)+03_Assumptions!$B$19*MIN(MAX(-AB315/0.25,0),1)+03_Assumptions!$B$20*IFERROR(INDEX(03_Assumptions!$B$28:$B$33,MATCH(AG315,03_Assumptions!$A$28:$A$33,0)),0.5)+03_Assumptions!$B$21*MIN(V315/180,1)+03_Assumptions!$B$22*(COUNTIF(AI315:AQ315,"Y")/9)),0),"")</f>
      </c>
      <c r="AX315"/>
      <c r="AY315"/>
      <c r="AZ315"/>
      <c r="BA315" t="inlineStr">
        <is>
          <t xml:space="preserve">https://images.habimg.com/imgh/23979-1187/exclusivo-apartamento-en-venta-puerto-banusen-una-de-las-zonas-marbella_b6790f38-da8a-4870-a022-48f1acdacbf0.jpg</t>
        </is>
      </c>
      <c r="BB315"/>
      <c r="BC315">
        <v>1</v>
      </c>
      <c r="BD315"/>
      <c r="BE315">
        <v>0</v>
      </c>
      <c r="BF315"/>
      <c r="BG315"/>
      <c r="BH315"/>
      <c r="BI315"/>
      <c r="BJ315"/>
      <c r="BK315"/>
      <c r="BL315" t="inlineStr">
        <is>
          <t xml:space="preserve">En lägenhet i Puerto Banús, Marbella erbjuds till försäljning, men annonsen ger nästan inga egenskapsdetaljer utöver läget.</t>
        </is>
      </c>
      <c r="BM315"/>
      <c r="BN315"/>
    </row>
    <row r="316">
      <c r="A316" t="inlineStr">
        <is>
          <t xml:space="preserve">HTC-22179000001400</t>
        </is>
      </c>
      <c r="B316" t="inlineStr">
        <is>
          <t xml:space="preserve">Habitaclia</t>
        </is>
      </c>
      <c r="C316" t="inlineStr">
        <is>
          <t xml:space="preserve">22179000001400</t>
        </is>
      </c>
      <c r="D316" t="inlineStr">
        <is>
          <t xml:space="preserve">https://www.habitaclia.com/comprar-atico-espectacular_amplio_duplex_en_primera_linea_de_golf_anclad_18a_5_guadalmina_alta-marbella-i22179000001400.htm</t>
        </is>
      </c>
      <c r="E316" t="inlineStr">
        <is>
          <t xml:space="preserve">2026-08-29</t>
        </is>
      </c>
      <c r="F316" t="inlineStr">
        <is>
          <t xml:space="preserve">2026-08-31</t>
        </is>
      </c>
      <c r="G316" t="inlineStr">
        <is>
          <t xml:space="preserve">New</t>
        </is>
      </c>
      <c r="H316" t="inlineStr">
        <is>
          <t xml:space="preserve">Ático en Calle calle 18a 5. Espectacular amplio ático dúplex en primera linea de golf anclad</t>
        </is>
      </c>
      <c r="I316" t="inlineStr">
        <is>
          <t xml:space="preserve">Sale</t>
        </is>
      </c>
      <c r="J316" t="inlineStr">
        <is>
          <t xml:space="preserve">Attic</t>
        </is>
      </c>
      <c r="K316" t="inlineStr">
        <is>
          <t xml:space="preserve">ES</t>
        </is>
      </c>
      <c r="L316"/>
      <c r="M316" t="inlineStr">
        <is>
          <t xml:space="preserve">Marbella</t>
        </is>
      </c>
      <c r="N316" t="inlineStr">
        <is>
          <t xml:space="preserve">Marbella</t>
        </is>
      </c>
      <c r="O316" t="inlineStr">
        <is>
          <t xml:space="preserve">Guadalmina Alta</t>
        </is>
      </c>
      <c r="P316"/>
      <c r="Q316"/>
      <c r="R316"/>
      <c r="S316">
        <v>650000</v>
      </c>
      <c r="T316"/>
      <c r="U316">
        <f>IFERROR((S316-T316)/T316,"")</f>
      </c>
      <c r="V316">
        <v>3</v>
      </c>
      <c r="W316" t="inlineStr">
        <is>
          <t xml:space="preserve">203.00</t>
        </is>
      </c>
      <c r="X316"/>
      <c r="Y316"/>
      <c r="Z316">
        <f>IFERROR(S316/W316,"")</f>
      </c>
      <c r="AA316">
        <f>IFERROR(INDEX(04_Area_Stats!$C$5:$C$7,MATCH(N316,04_Area_Stats!$A$5:$A$7,0)),"")</f>
      </c>
      <c r="AB316">
        <f>IFERROR((Z316-AA316)/AA316,"")</f>
      </c>
      <c r="AC316">
        <v>3</v>
      </c>
      <c r="AD316">
        <v>3</v>
      </c>
      <c r="AE316"/>
      <c r="AF316"/>
      <c r="AG316"/>
      <c r="AH316"/>
      <c r="AI316"/>
      <c r="AJ316"/>
      <c r="AK316"/>
      <c r="AL316"/>
      <c r="AM316"/>
      <c r="AN316"/>
      <c r="AO316"/>
      <c r="AP316"/>
      <c r="AQ316"/>
      <c r="AR316"/>
      <c r="AS316"/>
      <c r="AT316">
        <f>IFERROR(INDEX(04_Area_Stats!$E$5:$E$7,MATCH(N316,04_Area_Stats!$A$5:$A$7,0)),"")</f>
      </c>
      <c r="AU316">
        <f>IFERROR(ROUND(W316*AT316,0),"")</f>
      </c>
      <c r="AV316">
        <f>IFERROR(AU316*12/S316,"")</f>
      </c>
      <c r="AW316">
        <f>IFERROR(ROUND(100*(03_Assumptions!$B$18*MIN(AV316/03_Assumptions!$B$13,1)+03_Assumptions!$B$19*MIN(MAX(-AB316/0.25,0),1)+03_Assumptions!$B$20*IFERROR(INDEX(03_Assumptions!$B$28:$B$33,MATCH(AG316,03_Assumptions!$A$28:$A$33,0)),0.5)+03_Assumptions!$B$21*MIN(V316/180,1)+03_Assumptions!$B$22*(COUNTIF(AI316:AQ316,"Y")/9)),0),"")</f>
      </c>
      <c r="AX316"/>
      <c r="AY316"/>
      <c r="AZ316"/>
      <c r="BA316" t="inlineStr">
        <is>
          <t xml:space="preserve">https://images.habimg.com/imgh/22179-1400/espectacular-amplio-atico-duplex-en-primera-linea-de-golf-anclad-marbella_44fd2f91-4fc2-4bee-85a9-f0aeab395f20.jpg</t>
        </is>
      </c>
      <c r="BB316"/>
      <c r="BC316">
        <v>1</v>
      </c>
      <c r="BD316"/>
      <c r="BE316">
        <v>0</v>
      </c>
      <c r="BF316"/>
      <c r="BG316"/>
      <c r="BH316"/>
      <c r="BI316"/>
      <c r="BJ316"/>
      <c r="BK316"/>
      <c r="BL316" t="inlineStr">
        <is>
          <t xml:space="preserve">Lyxigt duplex-taklägenhet i Marbella med första linjens golfläge. Väldigt begränsad information tillgänglig i annonsen.</t>
        </is>
      </c>
      <c r="BM316"/>
      <c r="BN316"/>
    </row>
    <row r="317">
      <c r="A317" t="inlineStr">
        <is>
          <t xml:space="preserve">HTC-56027000000106</t>
        </is>
      </c>
      <c r="B317" t="inlineStr">
        <is>
          <t xml:space="preserve">Habitaclia</t>
        </is>
      </c>
      <c r="C317" t="inlineStr">
        <is>
          <t xml:space="preserve">56027000000106</t>
        </is>
      </c>
      <c r="D317" t="inlineStr">
        <is>
          <t xml:space="preserve">https://www.habitaclia.com/comprar-apartamento-renovado_de_2_habitaciones_en_las_chapas_las_chapas_alicate_playa-marbella-i56027000000106.htm</t>
        </is>
      </c>
      <c r="E317" t="inlineStr">
        <is>
          <t xml:space="preserve">2026-08-29</t>
        </is>
      </c>
      <c r="F317" t="inlineStr">
        <is>
          <t xml:space="preserve">2026-08-31</t>
        </is>
      </c>
      <c r="G317" t="inlineStr">
        <is>
          <t xml:space="preserve">New</t>
        </is>
      </c>
      <c r="H317" t="inlineStr">
        <is>
          <t xml:space="preserve">Apartamento en Las Chapas - Alicate Playa. Apartamento renovado de 2 habitaciones en las chapas.</t>
        </is>
      </c>
      <c r="I317" t="inlineStr">
        <is>
          <t xml:space="preserve">Sale</t>
        </is>
      </c>
      <c r="J317" t="inlineStr">
        <is>
          <t xml:space="preserve">Apartment</t>
        </is>
      </c>
      <c r="K317" t="inlineStr">
        <is>
          <t xml:space="preserve">ES</t>
        </is>
      </c>
      <c r="L317"/>
      <c r="M317" t="inlineStr">
        <is>
          <t xml:space="preserve">Marbella</t>
        </is>
      </c>
      <c r="N317" t="inlineStr">
        <is>
          <t xml:space="preserve">Marbella</t>
        </is>
      </c>
      <c r="O317" t="inlineStr">
        <is>
          <t xml:space="preserve">Las Chapas - Alicate Playa</t>
        </is>
      </c>
      <c r="P317"/>
      <c r="Q317"/>
      <c r="R317"/>
      <c r="S317">
        <v>485000</v>
      </c>
      <c r="T317"/>
      <c r="U317">
        <f>IFERROR((S317-T317)/T317,"")</f>
      </c>
      <c r="V317">
        <v>3</v>
      </c>
      <c r="W317" t="inlineStr">
        <is>
          <t xml:space="preserve">147.00</t>
        </is>
      </c>
      <c r="X317"/>
      <c r="Y317"/>
      <c r="Z317">
        <f>IFERROR(S317/W317,"")</f>
      </c>
      <c r="AA317">
        <f>IFERROR(INDEX(04_Area_Stats!$C$5:$C$7,MATCH(N317,04_Area_Stats!$A$5:$A$7,0)),"")</f>
      </c>
      <c r="AB317">
        <f>IFERROR((Z317-AA317)/AA317,"")</f>
      </c>
      <c r="AC317">
        <v>2</v>
      </c>
      <c r="AD317">
        <v>2</v>
      </c>
      <c r="AE317"/>
      <c r="AF317"/>
      <c r="AG317" t="inlineStr">
        <is>
          <t xml:space="preserve">Renovated</t>
        </is>
      </c>
      <c r="AH317"/>
      <c r="AI317"/>
      <c r="AJ317"/>
      <c r="AK317"/>
      <c r="AL317"/>
      <c r="AM317"/>
      <c r="AN317"/>
      <c r="AO317"/>
      <c r="AP317"/>
      <c r="AQ317"/>
      <c r="AR317"/>
      <c r="AS317"/>
      <c r="AT317">
        <f>IFERROR(INDEX(04_Area_Stats!$E$5:$E$7,MATCH(N317,04_Area_Stats!$A$5:$A$7,0)),"")</f>
      </c>
      <c r="AU317">
        <f>IFERROR(ROUND(W317*AT317,0),"")</f>
      </c>
      <c r="AV317">
        <f>IFERROR(AU317*12/S317,"")</f>
      </c>
      <c r="AW317">
        <f>IFERROR(ROUND(100*(03_Assumptions!$B$18*MIN(AV317/03_Assumptions!$B$13,1)+03_Assumptions!$B$19*MIN(MAX(-AB317/0.25,0),1)+03_Assumptions!$B$20*IFERROR(INDEX(03_Assumptions!$B$28:$B$33,MATCH(AG317,03_Assumptions!$A$28:$A$33,0)),0.5)+03_Assumptions!$B$21*MIN(V317/180,1)+03_Assumptions!$B$22*(COUNTIF(AI317:AQ317,"Y")/9)),0),"")</f>
      </c>
      <c r="AX317"/>
      <c r="AY317"/>
      <c r="AZ317"/>
      <c r="BA317" t="inlineStr">
        <is>
          <t xml:space="preserve">https://images.habimg.com/imgh/56027-106/apartamento-renovado-de-2-habitaciones-en-las-chapas-marbella_39009c82-6296-4fb2-9c4c-08934f3e4aed.jpg</t>
        </is>
      </c>
      <c r="BB317"/>
      <c r="BC317">
        <v>1</v>
      </c>
      <c r="BD317"/>
      <c r="BE317">
        <v>0</v>
      </c>
      <c r="BF317"/>
      <c r="BG317"/>
      <c r="BH317"/>
      <c r="BI317"/>
      <c r="BJ317"/>
      <c r="BK317"/>
      <c r="BL317" t="inlineStr">
        <is>
          <t xml:space="preserve">En 2-rumslägenhet som renoverats nyligen i Las Chapas, Marbella. Mycket begränsad information tillgänglig för vidare bedömning.</t>
        </is>
      </c>
      <c r="BM317" t="inlineStr">
        <is>
          <t xml:space="preserve">condition</t>
        </is>
      </c>
      <c r="BN317"/>
    </row>
    <row r="318">
      <c r="A318" t="inlineStr">
        <is>
          <t xml:space="preserve">HTC-33091000013891</t>
        </is>
      </c>
      <c r="B318" t="inlineStr">
        <is>
          <t xml:space="preserve">Habitaclia</t>
        </is>
      </c>
      <c r="C318" t="inlineStr">
        <is>
          <t xml:space="preserve">33091000013891</t>
        </is>
      </c>
      <c r="D318" t="inlineStr">
        <is>
          <t xml:space="preserve">https://www.habitaclia.com/comprar-piso-en_venta_en_puerto_banus_jardines_del_puerto_2_dormitorio_puerto_banus-marbella-i33091000013891.htm</t>
        </is>
      </c>
      <c r="E318" t="inlineStr">
        <is>
          <t xml:space="preserve">2026-08-29</t>
        </is>
      </c>
      <c r="F318" t="inlineStr">
        <is>
          <t xml:space="preserve">2026-08-31</t>
        </is>
      </c>
      <c r="G318" t="inlineStr">
        <is>
          <t xml:space="preserve">New</t>
        </is>
      </c>
      <c r="H318" t="inlineStr">
        <is>
          <t xml:space="preserve">Piso en Puerto Banús. Piso en venta en puerto banús jardines del puerto, 2 dormitorio</t>
        </is>
      </c>
      <c r="I318" t="inlineStr">
        <is>
          <t xml:space="preserve">Sale</t>
        </is>
      </c>
      <c r="J318" t="inlineStr">
        <is>
          <t xml:space="preserve">Apartment</t>
        </is>
      </c>
      <c r="K318" t="inlineStr">
        <is>
          <t xml:space="preserve">ES</t>
        </is>
      </c>
      <c r="L318"/>
      <c r="M318" t="inlineStr">
        <is>
          <t xml:space="preserve">Marbella</t>
        </is>
      </c>
      <c r="N318" t="inlineStr">
        <is>
          <t xml:space="preserve">Marbella</t>
        </is>
      </c>
      <c r="O318" t="inlineStr">
        <is>
          <t xml:space="preserve">Puerto Banús</t>
        </is>
      </c>
      <c r="P318"/>
      <c r="Q318"/>
      <c r="R318"/>
      <c r="S318">
        <v>590000</v>
      </c>
      <c r="T318"/>
      <c r="U318">
        <f>IFERROR((S318-T318)/T318,"")</f>
      </c>
      <c r="V318">
        <v>3</v>
      </c>
      <c r="W318" t="inlineStr">
        <is>
          <t xml:space="preserve">96.00</t>
        </is>
      </c>
      <c r="X318"/>
      <c r="Y318"/>
      <c r="Z318">
        <f>IFERROR(S318/W318,"")</f>
      </c>
      <c r="AA318">
        <f>IFERROR(INDEX(04_Area_Stats!$C$5:$C$7,MATCH(N318,04_Area_Stats!$A$5:$A$7,0)),"")</f>
      </c>
      <c r="AB318">
        <f>IFERROR((Z318-AA318)/AA318,"")</f>
      </c>
      <c r="AC318">
        <v>2</v>
      </c>
      <c r="AD318">
        <v>2</v>
      </c>
      <c r="AE318"/>
      <c r="AF318"/>
      <c r="AG318"/>
      <c r="AH318"/>
      <c r="AI318"/>
      <c r="AJ318"/>
      <c r="AK318"/>
      <c r="AL318"/>
      <c r="AM318"/>
      <c r="AN318"/>
      <c r="AO318"/>
      <c r="AP318"/>
      <c r="AQ318"/>
      <c r="AR318"/>
      <c r="AS318"/>
      <c r="AT318">
        <f>IFERROR(INDEX(04_Area_Stats!$E$5:$E$7,MATCH(N318,04_Area_Stats!$A$5:$A$7,0)),"")</f>
      </c>
      <c r="AU318">
        <f>IFERROR(ROUND(W318*AT318,0),"")</f>
      </c>
      <c r="AV318">
        <f>IFERROR(AU318*12/S318,"")</f>
      </c>
      <c r="AW318">
        <f>IFERROR(ROUND(100*(03_Assumptions!$B$18*MIN(AV318/03_Assumptions!$B$13,1)+03_Assumptions!$B$19*MIN(MAX(-AB318/0.25,0),1)+03_Assumptions!$B$20*IFERROR(INDEX(03_Assumptions!$B$28:$B$33,MATCH(AG318,03_Assumptions!$A$28:$A$33,0)),0.5)+03_Assumptions!$B$21*MIN(V318/180,1)+03_Assumptions!$B$22*(COUNTIF(AI318:AQ318,"Y")/9)),0),"")</f>
      </c>
      <c r="AX318"/>
      <c r="AY318"/>
      <c r="AZ318"/>
      <c r="BA318" t="inlineStr">
        <is>
          <t xml:space="preserve">https://images.habimg.com/imgh/33091-13891/piso-en-venta-en-puerto-banus-jardines-del-puerto-2-dormitorio-marbella_9cb9dfb2-0f11-4b77-ad8d-f5b4e5511439.jpg</t>
        </is>
      </c>
      <c r="BB318"/>
      <c r="BC318">
        <v>1</v>
      </c>
      <c r="BD318"/>
      <c r="BE318">
        <v>0</v>
      </c>
      <c r="BF318"/>
      <c r="BG318"/>
      <c r="BH318"/>
      <c r="BI318"/>
      <c r="BJ318"/>
      <c r="BK318"/>
      <c r="BL318" t="inlineStr">
        <is>
          <t xml:space="preserve">2-rumslägenhet till salu i Puerto Banús, Marbella. Begränsad information tillgänglig i annonsen.</t>
        </is>
      </c>
      <c r="BM318"/>
      <c r="BN318"/>
    </row>
    <row r="319">
      <c r="A319" t="inlineStr">
        <is>
          <t xml:space="preserve">HTC-53746000000076</t>
        </is>
      </c>
      <c r="B319" t="inlineStr">
        <is>
          <t xml:space="preserve">Habitaclia</t>
        </is>
      </c>
      <c r="C319" t="inlineStr">
        <is>
          <t xml:space="preserve">53746000000076</t>
        </is>
      </c>
      <c r="D319" t="inlineStr">
        <is>
          <t xml:space="preserve">https://www.habitaclia.com/comprar-piso-en_venta_en_divina_pastora-marbella-i53746000000076.htm</t>
        </is>
      </c>
      <c r="E319" t="inlineStr">
        <is>
          <t xml:space="preserve">2026-08-29</t>
        </is>
      </c>
      <c r="F319" t="inlineStr">
        <is>
          <t xml:space="preserve">2026-08-31</t>
        </is>
      </c>
      <c r="G319" t="inlineStr">
        <is>
          <t xml:space="preserve">New</t>
        </is>
      </c>
      <c r="H319" t="inlineStr">
        <is>
          <t xml:space="preserve">Piso en Divina Pastora. Piso en venta en marbella</t>
        </is>
      </c>
      <c r="I319" t="inlineStr">
        <is>
          <t xml:space="preserve">Sale</t>
        </is>
      </c>
      <c r="J319" t="inlineStr">
        <is>
          <t xml:space="preserve">Apartment</t>
        </is>
      </c>
      <c r="K319" t="inlineStr">
        <is>
          <t xml:space="preserve">ES</t>
        </is>
      </c>
      <c r="L319"/>
      <c r="M319" t="inlineStr">
        <is>
          <t xml:space="preserve">Marbella</t>
        </is>
      </c>
      <c r="N319" t="inlineStr">
        <is>
          <t xml:space="preserve">Marbella</t>
        </is>
      </c>
      <c r="O319" t="inlineStr">
        <is>
          <t xml:space="preserve">Divina Pastora</t>
        </is>
      </c>
      <c r="P319"/>
      <c r="Q319"/>
      <c r="R319"/>
      <c r="S319">
        <v>275000</v>
      </c>
      <c r="T319"/>
      <c r="U319">
        <f>IFERROR((S319-T319)/T319,"")</f>
      </c>
      <c r="V319">
        <v>3</v>
      </c>
      <c r="W319" t="inlineStr">
        <is>
          <t xml:space="preserve">80.00</t>
        </is>
      </c>
      <c r="X319"/>
      <c r="Y319"/>
      <c r="Z319">
        <f>IFERROR(S319/W319,"")</f>
      </c>
      <c r="AA319">
        <f>IFERROR(INDEX(04_Area_Stats!$C$5:$C$7,MATCH(N319,04_Area_Stats!$A$5:$A$7,0)),"")</f>
      </c>
      <c r="AB319">
        <f>IFERROR((Z319-AA319)/AA319,"")</f>
      </c>
      <c r="AC319">
        <v>3</v>
      </c>
      <c r="AD319">
        <v>1</v>
      </c>
      <c r="AE319"/>
      <c r="AF319"/>
      <c r="AG319"/>
      <c r="AH319"/>
      <c r="AI319"/>
      <c r="AJ319"/>
      <c r="AK319"/>
      <c r="AL319"/>
      <c r="AM319"/>
      <c r="AN319"/>
      <c r="AO319"/>
      <c r="AP319"/>
      <c r="AQ319"/>
      <c r="AR319"/>
      <c r="AS319"/>
      <c r="AT319">
        <f>IFERROR(INDEX(04_Area_Stats!$E$5:$E$7,MATCH(N319,04_Area_Stats!$A$5:$A$7,0)),"")</f>
      </c>
      <c r="AU319">
        <f>IFERROR(ROUND(W319*AT319,0),"")</f>
      </c>
      <c r="AV319">
        <f>IFERROR(AU319*12/S319,"")</f>
      </c>
      <c r="AW319">
        <f>IFERROR(ROUND(100*(03_Assumptions!$B$18*MIN(AV319/03_Assumptions!$B$13,1)+03_Assumptions!$B$19*MIN(MAX(-AB319/0.25,0),1)+03_Assumptions!$B$20*IFERROR(INDEX(03_Assumptions!$B$28:$B$33,MATCH(AG319,03_Assumptions!$A$28:$A$33,0)),0.5)+03_Assumptions!$B$21*MIN(V319/180,1)+03_Assumptions!$B$22*(COUNTIF(AI319:AQ319,"Y")/9)),0),"")</f>
      </c>
      <c r="AX319"/>
      <c r="AY319"/>
      <c r="AZ319"/>
      <c r="BA319" t="inlineStr">
        <is>
          <t xml:space="preserve">https://images.habimg.com/imgh/53746-76/piso-en-venta-en-marbella-marbella_8cac4b37-961d-4cd5-980d-dc695d53eb6c.jpg</t>
        </is>
      </c>
      <c r="BB319"/>
      <c r="BC319">
        <v>1</v>
      </c>
      <c r="BD319"/>
      <c r="BE319">
        <v>0</v>
      </c>
      <c r="BF319"/>
      <c r="BG319"/>
      <c r="BH319"/>
      <c r="BI319"/>
      <c r="BJ319"/>
      <c r="BK319"/>
      <c r="BL319" t="inlineStr">
        <is>
          <t xml:space="preserve">Lägenhet i Divina Pastora, Marbella. Mycket lite information är tillgänglig i beskrivningen.</t>
        </is>
      </c>
      <c r="BM319"/>
      <c r="BN319"/>
    </row>
    <row r="320">
      <c r="A320" t="inlineStr">
        <is>
          <t xml:space="preserve">HTC-24716000006115</t>
        </is>
      </c>
      <c r="B320" t="inlineStr">
        <is>
          <t xml:space="preserve">Habitaclia</t>
        </is>
      </c>
      <c r="C320" t="inlineStr">
        <is>
          <t xml:space="preserve">24716000006115</t>
        </is>
      </c>
      <c r="D320" t="inlineStr">
        <is>
          <t xml:space="preserve">https://www.habitaclia.com/comprar-apartamento-where_timeless_elegance_meets_the_mediterranean_tide_los_monteros-marbella-i24716000006115.htm</t>
        </is>
      </c>
      <c r="E320" t="inlineStr">
        <is>
          <t xml:space="preserve">2026-08-29</t>
        </is>
      </c>
      <c r="F320" t="inlineStr">
        <is>
          <t xml:space="preserve">2026-08-31</t>
        </is>
      </c>
      <c r="G320" t="inlineStr">
        <is>
          <t xml:space="preserve">New</t>
        </is>
      </c>
      <c r="H320" t="inlineStr">
        <is>
          <t xml:space="preserve">Apartamento S/n c los cipreses, urb. los monteros palm beach,. Where timeless elegance meets the mediterranean tide</t>
        </is>
      </c>
      <c r="I320" t="inlineStr">
        <is>
          <t xml:space="preserve">Sale</t>
        </is>
      </c>
      <c r="J320" t="inlineStr">
        <is>
          <t xml:space="preserve">Apartment</t>
        </is>
      </c>
      <c r="K320" t="inlineStr">
        <is>
          <t xml:space="preserve">ES</t>
        </is>
      </c>
      <c r="L320"/>
      <c r="M320" t="inlineStr">
        <is>
          <t xml:space="preserve">Marbella</t>
        </is>
      </c>
      <c r="N320" t="inlineStr">
        <is>
          <t xml:space="preserve">Marbella</t>
        </is>
      </c>
      <c r="O320" t="inlineStr">
        <is>
          <t xml:space="preserve">Los Monteros</t>
        </is>
      </c>
      <c r="P320"/>
      <c r="Q320"/>
      <c r="R320"/>
      <c r="S320">
        <v>2450000</v>
      </c>
      <c r="T320"/>
      <c r="U320">
        <f>IFERROR((S320-T320)/T320,"")</f>
      </c>
      <c r="V320">
        <v>3</v>
      </c>
      <c r="W320" t="inlineStr">
        <is>
          <t xml:space="preserve">150.00</t>
        </is>
      </c>
      <c r="X320"/>
      <c r="Y320"/>
      <c r="Z320">
        <f>IFERROR(S320/W320,"")</f>
      </c>
      <c r="AA320">
        <f>IFERROR(INDEX(04_Area_Stats!$C$5:$C$7,MATCH(N320,04_Area_Stats!$A$5:$A$7,0)),"")</f>
      </c>
      <c r="AB320">
        <f>IFERROR((Z320-AA320)/AA320,"")</f>
      </c>
      <c r="AC320">
        <v>3</v>
      </c>
      <c r="AD320">
        <v>4</v>
      </c>
      <c r="AE320"/>
      <c r="AF320"/>
      <c r="AG320"/>
      <c r="AH320"/>
      <c r="AI320"/>
      <c r="AJ320"/>
      <c r="AK320"/>
      <c r="AL320"/>
      <c r="AM320"/>
      <c r="AN320"/>
      <c r="AO320"/>
      <c r="AP320"/>
      <c r="AQ320"/>
      <c r="AR320"/>
      <c r="AS320"/>
      <c r="AT320">
        <f>IFERROR(INDEX(04_Area_Stats!$E$5:$E$7,MATCH(N320,04_Area_Stats!$A$5:$A$7,0)),"")</f>
      </c>
      <c r="AU320">
        <f>IFERROR(ROUND(W320*AT320,0),"")</f>
      </c>
      <c r="AV320">
        <f>IFERROR(AU320*12/S320,"")</f>
      </c>
      <c r="AW320">
        <f>IFERROR(ROUND(100*(03_Assumptions!$B$18*MIN(AV320/03_Assumptions!$B$13,1)+03_Assumptions!$B$19*MIN(MAX(-AB320/0.25,0),1)+03_Assumptions!$B$20*IFERROR(INDEX(03_Assumptions!$B$28:$B$33,MATCH(AG320,03_Assumptions!$A$28:$A$33,0)),0.5)+03_Assumptions!$B$21*MIN(V320/180,1)+03_Assumptions!$B$22*(COUNTIF(AI320:AQ320,"Y")/9)),0),"")</f>
      </c>
      <c r="AX320"/>
      <c r="AY320"/>
      <c r="AZ320"/>
      <c r="BA320" t="inlineStr">
        <is>
          <t xml:space="preserve">https://images.habimg.com/imgh/24716-6115/where-timeless-elegance-meets-the-mediterranean-tide-marbella_858dec47-6b5b-4f64-bc9f-2fd977340cfe.jpg</t>
        </is>
      </c>
      <c r="BB320"/>
      <c r="BC320">
        <v>1</v>
      </c>
      <c r="BD320"/>
      <c r="BE320">
        <v>0</v>
      </c>
      <c r="BF320"/>
      <c r="BG320"/>
      <c r="BH320"/>
      <c r="BI320"/>
      <c r="BJ320"/>
      <c r="BK320"/>
      <c r="BL320" t="inlineStr">
        <is>
          <t xml:space="preserve">En lägenhet i Los Monteros, Marbella, med minimal information tillgänglig utöver sitt utmärkta kustläge. Beskrivningen innehåller otillräcklig detalj för att bedöma skick, faciliteter eller storlek.</t>
        </is>
      </c>
      <c r="BM320"/>
      <c r="BN320"/>
    </row>
    <row r="321">
      <c r="A321" t="inlineStr">
        <is>
          <t xml:space="preserve">HTC-55685000000026</t>
        </is>
      </c>
      <c r="B321" t="inlineStr">
        <is>
          <t xml:space="preserve">Habitaclia</t>
        </is>
      </c>
      <c r="C321" t="inlineStr">
        <is>
          <t xml:space="preserve">55685000000026</t>
        </is>
      </c>
      <c r="D321" t="inlineStr">
        <is>
          <t xml:space="preserve">https://www.habitaclia.com/comprar-piso-en_calle_rodrigo_de_triana_los_jardines_de_marbella_la_ermita-marbella-i55685000000026.htm</t>
        </is>
      </c>
      <c r="E321" t="inlineStr">
        <is>
          <t xml:space="preserve">2026-08-29</t>
        </is>
      </c>
      <c r="F321" t="inlineStr">
        <is>
          <t xml:space="preserve">2026-08-31</t>
        </is>
      </c>
      <c r="G321" t="inlineStr">
        <is>
          <t xml:space="preserve">New</t>
        </is>
      </c>
      <c r="H321" t="inlineStr">
        <is>
          <t xml:space="preserve">Piso Plaza ramon martinez. Piso en calle rodrigo de triana</t>
        </is>
      </c>
      <c r="I321" t="inlineStr">
        <is>
          <t xml:space="preserve">Sale</t>
        </is>
      </c>
      <c r="J321" t="inlineStr">
        <is>
          <t xml:space="preserve">Apartment</t>
        </is>
      </c>
      <c r="K321" t="inlineStr">
        <is>
          <t xml:space="preserve">ES</t>
        </is>
      </c>
      <c r="L321"/>
      <c r="M321" t="inlineStr">
        <is>
          <t xml:space="preserve">Marbella</t>
        </is>
      </c>
      <c r="N321" t="inlineStr">
        <is>
          <t xml:space="preserve">Marbella</t>
        </is>
      </c>
      <c r="O321" t="inlineStr">
        <is>
          <t xml:space="preserve">Los Jardines de Marbella - La Ermita</t>
        </is>
      </c>
      <c r="P321"/>
      <c r="Q321"/>
      <c r="R321"/>
      <c r="S321">
        <v>315000</v>
      </c>
      <c r="T321"/>
      <c r="U321">
        <f>IFERROR((S321-T321)/T321,"")</f>
      </c>
      <c r="V321">
        <v>3</v>
      </c>
      <c r="W321" t="inlineStr">
        <is>
          <t xml:space="preserve">91.00</t>
        </is>
      </c>
      <c r="X321"/>
      <c r="Y321"/>
      <c r="Z321">
        <f>IFERROR(S321/W321,"")</f>
      </c>
      <c r="AA321">
        <f>IFERROR(INDEX(04_Area_Stats!$C$5:$C$7,MATCH(N321,04_Area_Stats!$A$5:$A$7,0)),"")</f>
      </c>
      <c r="AB321">
        <f>IFERROR((Z321-AA321)/AA321,"")</f>
      </c>
      <c r="AC321">
        <v>2</v>
      </c>
      <c r="AD321">
        <v>1</v>
      </c>
      <c r="AE321"/>
      <c r="AF321"/>
      <c r="AG321"/>
      <c r="AH321"/>
      <c r="AI321"/>
      <c r="AJ321"/>
      <c r="AK321"/>
      <c r="AL321"/>
      <c r="AM321"/>
      <c r="AN321"/>
      <c r="AO321"/>
      <c r="AP321"/>
      <c r="AQ321"/>
      <c r="AR321"/>
      <c r="AS321"/>
      <c r="AT321">
        <f>IFERROR(INDEX(04_Area_Stats!$E$5:$E$7,MATCH(N321,04_Area_Stats!$A$5:$A$7,0)),"")</f>
      </c>
      <c r="AU321">
        <f>IFERROR(ROUND(W321*AT321,0),"")</f>
      </c>
      <c r="AV321">
        <f>IFERROR(AU321*12/S321,"")</f>
      </c>
      <c r="AW321">
        <f>IFERROR(ROUND(100*(03_Assumptions!$B$18*MIN(AV321/03_Assumptions!$B$13,1)+03_Assumptions!$B$19*MIN(MAX(-AB321/0.25,0),1)+03_Assumptions!$B$20*IFERROR(INDEX(03_Assumptions!$B$28:$B$33,MATCH(AG321,03_Assumptions!$A$28:$A$33,0)),0.5)+03_Assumptions!$B$21*MIN(V321/180,1)+03_Assumptions!$B$22*(COUNTIF(AI321:AQ321,"Y")/9)),0),"")</f>
      </c>
      <c r="AX321"/>
      <c r="AY321"/>
      <c r="AZ321"/>
      <c r="BA321" t="inlineStr">
        <is>
          <t xml:space="preserve">https://images.habimg.com/imgh/55685-26/piso-en-calle-rodrigo-de-triana-marbella_38601df5-9d5c-4370-8789-2bb767e9890c.jpg</t>
        </is>
      </c>
      <c r="BB321"/>
      <c r="BC321">
        <v>1</v>
      </c>
      <c r="BD321"/>
      <c r="BE321">
        <v>0</v>
      </c>
      <c r="BF321"/>
      <c r="BG321"/>
      <c r="BH321"/>
      <c r="BI321"/>
      <c r="BJ321"/>
      <c r="BK321"/>
      <c r="BL321" t="inlineStr">
        <is>
          <t xml:space="preserve">Lägenhet till salu i Marbella med minimal information tillgänglig i annonsen.</t>
        </is>
      </c>
      <c r="BM321"/>
      <c r="BN321"/>
    </row>
    <row r="322">
      <c r="A322" t="inlineStr">
        <is>
          <t xml:space="preserve">HTC-37172000000628</t>
        </is>
      </c>
      <c r="B322" t="inlineStr">
        <is>
          <t xml:space="preserve">Habitaclia</t>
        </is>
      </c>
      <c r="C322" t="inlineStr">
        <is>
          <t xml:space="preserve">37172000000628</t>
        </is>
      </c>
      <c r="D322" t="inlineStr">
        <is>
          <t xml:space="preserve">https://www.habitaclia.com/comprar-apartamento-estupenda_vivienda_de_lujo_en_vista_real_nueva_andalucia_marbe_los_naranjos-marbella-i37172000000628.htm</t>
        </is>
      </c>
      <c r="E322" t="inlineStr">
        <is>
          <t xml:space="preserve">2026-08-29</t>
        </is>
      </c>
      <c r="F322" t="inlineStr">
        <is>
          <t xml:space="preserve">2026-08-31</t>
        </is>
      </c>
      <c r="G322" t="inlineStr">
        <is>
          <t xml:space="preserve">New</t>
        </is>
      </c>
      <c r="H322" t="inlineStr">
        <is>
          <t xml:space="preserve">Apartamento en Los Naranjos. Estupenda vivienda de lujo en vista real, nueva andalucía, marbe</t>
        </is>
      </c>
      <c r="I322" t="inlineStr">
        <is>
          <t xml:space="preserve">Sale</t>
        </is>
      </c>
      <c r="J322" t="inlineStr">
        <is>
          <t xml:space="preserve">Apartment</t>
        </is>
      </c>
      <c r="K322" t="inlineStr">
        <is>
          <t xml:space="preserve">ES</t>
        </is>
      </c>
      <c r="L322"/>
      <c r="M322" t="inlineStr">
        <is>
          <t xml:space="preserve">Marbella</t>
        </is>
      </c>
      <c r="N322" t="inlineStr">
        <is>
          <t xml:space="preserve">Marbella</t>
        </is>
      </c>
      <c r="O322" t="inlineStr">
        <is>
          <t xml:space="preserve">Los Naranjos</t>
        </is>
      </c>
      <c r="P322"/>
      <c r="Q322"/>
      <c r="R322"/>
      <c r="S322">
        <v>575000</v>
      </c>
      <c r="T322"/>
      <c r="U322">
        <f>IFERROR((S322-T322)/T322,"")</f>
      </c>
      <c r="V322">
        <v>3</v>
      </c>
      <c r="W322" t="inlineStr">
        <is>
          <t xml:space="preserve">136.00</t>
        </is>
      </c>
      <c r="X322"/>
      <c r="Y322"/>
      <c r="Z322">
        <f>IFERROR(S322/W322,"")</f>
      </c>
      <c r="AA322">
        <f>IFERROR(INDEX(04_Area_Stats!$C$5:$C$7,MATCH(N322,04_Area_Stats!$A$5:$A$7,0)),"")</f>
      </c>
      <c r="AB322">
        <f>IFERROR((Z322-AA322)/AA322,"")</f>
      </c>
      <c r="AC322">
        <v>2</v>
      </c>
      <c r="AD322">
        <v>3</v>
      </c>
      <c r="AE322"/>
      <c r="AF322"/>
      <c r="AG322"/>
      <c r="AH322"/>
      <c r="AI322"/>
      <c r="AJ322"/>
      <c r="AK322"/>
      <c r="AL322"/>
      <c r="AM322"/>
      <c r="AN322"/>
      <c r="AO322"/>
      <c r="AP322"/>
      <c r="AQ322"/>
      <c r="AR322"/>
      <c r="AS322"/>
      <c r="AT322">
        <f>IFERROR(INDEX(04_Area_Stats!$E$5:$E$7,MATCH(N322,04_Area_Stats!$A$5:$A$7,0)),"")</f>
      </c>
      <c r="AU322">
        <f>IFERROR(ROUND(W322*AT322,0),"")</f>
      </c>
      <c r="AV322">
        <f>IFERROR(AU322*12/S322,"")</f>
      </c>
      <c r="AW322">
        <f>IFERROR(ROUND(100*(03_Assumptions!$B$18*MIN(AV322/03_Assumptions!$B$13,1)+03_Assumptions!$B$19*MIN(MAX(-AB322/0.25,0),1)+03_Assumptions!$B$20*IFERROR(INDEX(03_Assumptions!$B$28:$B$33,MATCH(AG322,03_Assumptions!$A$28:$A$33,0)),0.5)+03_Assumptions!$B$21*MIN(V322/180,1)+03_Assumptions!$B$22*(COUNTIF(AI322:AQ322,"Y")/9)),0),"")</f>
      </c>
      <c r="AX322"/>
      <c r="AY322"/>
      <c r="AZ322"/>
      <c r="BA322" t="inlineStr">
        <is>
          <t xml:space="preserve">https://images.habimg.com/imgh/37172-628/estupenda-vivienda-de-lujo-en-vista-real-nueva-andalucia-marbe-marbella_a1ae1696-9bb8-47f7-891d-4bef43817086.jpg</t>
        </is>
      </c>
      <c r="BB322"/>
      <c r="BC322">
        <v>1</v>
      </c>
      <c r="BD322"/>
      <c r="BE322">
        <v>0</v>
      </c>
      <c r="BF322"/>
      <c r="BG322"/>
      <c r="BH322"/>
      <c r="BI322"/>
      <c r="BJ322"/>
      <c r="BK322"/>
      <c r="BL322" t="inlineStr">
        <is>
          <t xml:space="preserve">Begränsad information tillgänglig om denna lyxlägenhet i Los Naranjos, Marbella — endast titel och platsinfo är tillgänglig.</t>
        </is>
      </c>
      <c r="BM322"/>
      <c r="BN322"/>
    </row>
    <row r="323">
      <c r="A323" t="inlineStr">
        <is>
          <t xml:space="preserve">HTC-59216000000016</t>
        </is>
      </c>
      <c r="B323" t="inlineStr">
        <is>
          <t xml:space="preserve">Habitaclia</t>
        </is>
      </c>
      <c r="C323" t="inlineStr">
        <is>
          <t xml:space="preserve">59216000000016</t>
        </is>
      </c>
      <c r="D323" t="inlineStr">
        <is>
          <t xml:space="preserve">https://www.habitaclia.com/comprar-apartamento-cabopino_artola-marbella-i59216000000016.htm</t>
        </is>
      </c>
      <c r="E323" t="inlineStr">
        <is>
          <t xml:space="preserve">2026-08-29</t>
        </is>
      </c>
      <c r="F323" t="inlineStr">
        <is>
          <t xml:space="preserve">2026-08-31</t>
        </is>
      </c>
      <c r="G323" t="inlineStr">
        <is>
          <t xml:space="preserve">New</t>
        </is>
      </c>
      <c r="H323" t="inlineStr">
        <is>
          <t xml:space="preserve">Apartamento en Cabopino - Artola</t>
        </is>
      </c>
      <c r="I323" t="inlineStr">
        <is>
          <t xml:space="preserve">Sale</t>
        </is>
      </c>
      <c r="J323" t="inlineStr">
        <is>
          <t xml:space="preserve">Apartment</t>
        </is>
      </c>
      <c r="K323" t="inlineStr">
        <is>
          <t xml:space="preserve">ES</t>
        </is>
      </c>
      <c r="L323"/>
      <c r="M323" t="inlineStr">
        <is>
          <t xml:space="preserve">Marbella</t>
        </is>
      </c>
      <c r="N323" t="inlineStr">
        <is>
          <t xml:space="preserve">Marbella</t>
        </is>
      </c>
      <c r="O323" t="inlineStr">
        <is>
          <t xml:space="preserve">Cabopino - Artola</t>
        </is>
      </c>
      <c r="P323"/>
      <c r="Q323"/>
      <c r="R323"/>
      <c r="S323">
        <v>2950000</v>
      </c>
      <c r="T323"/>
      <c r="U323">
        <f>IFERROR((S323-T323)/T323,"")</f>
      </c>
      <c r="V323">
        <v>3</v>
      </c>
      <c r="W323" t="inlineStr">
        <is>
          <t xml:space="preserve">288.00</t>
        </is>
      </c>
      <c r="X323"/>
      <c r="Y323"/>
      <c r="Z323">
        <f>IFERROR(S323/W323,"")</f>
      </c>
      <c r="AA323">
        <f>IFERROR(INDEX(04_Area_Stats!$C$5:$C$7,MATCH(N323,04_Area_Stats!$A$5:$A$7,0)),"")</f>
      </c>
      <c r="AB323">
        <f>IFERROR((Z323-AA323)/AA323,"")</f>
      </c>
      <c r="AC323">
        <v>4</v>
      </c>
      <c r="AD323">
        <v>5</v>
      </c>
      <c r="AE323"/>
      <c r="AF323"/>
      <c r="AG323"/>
      <c r="AH323"/>
      <c r="AI323"/>
      <c r="AJ323"/>
      <c r="AK323"/>
      <c r="AL323"/>
      <c r="AM323"/>
      <c r="AN323"/>
      <c r="AO323"/>
      <c r="AP323"/>
      <c r="AQ323"/>
      <c r="AR323"/>
      <c r="AS323"/>
      <c r="AT323">
        <f>IFERROR(INDEX(04_Area_Stats!$E$5:$E$7,MATCH(N323,04_Area_Stats!$A$5:$A$7,0)),"")</f>
      </c>
      <c r="AU323">
        <f>IFERROR(ROUND(W323*AT323,0),"")</f>
      </c>
      <c r="AV323">
        <f>IFERROR(AU323*12/S323,"")</f>
      </c>
      <c r="AW323">
        <f>IFERROR(ROUND(100*(03_Assumptions!$B$18*MIN(AV323/03_Assumptions!$B$13,1)+03_Assumptions!$B$19*MIN(MAX(-AB323/0.25,0),1)+03_Assumptions!$B$20*IFERROR(INDEX(03_Assumptions!$B$28:$B$33,MATCH(AG323,03_Assumptions!$A$28:$A$33,0)),0.5)+03_Assumptions!$B$21*MIN(V323/180,1)+03_Assumptions!$B$22*(COUNTIF(AI323:AQ323,"Y")/9)),0),"")</f>
      </c>
      <c r="AX323"/>
      <c r="AY323"/>
      <c r="AZ323"/>
      <c r="BA323" t="inlineStr">
        <is>
          <t xml:space="preserve">https://images.habimg.com/imgh/59216-16/cabopino-artola-apartamento-marbella_511e7c79-d3fc-4888-8b09-8991a59c9940.jpg</t>
        </is>
      </c>
      <c r="BB323"/>
      <c r="BC323">
        <v>1</v>
      </c>
      <c r="BD323"/>
      <c r="BE323">
        <v>0</v>
      </c>
      <c r="BF323"/>
      <c r="BG323"/>
      <c r="BH323"/>
      <c r="BI323"/>
      <c r="BJ323"/>
      <c r="BK323"/>
      <c r="BL323" t="inlineStr">
        <is>
          <t xml:space="preserve">Lägenhet i Cabopino, Marbella. Väldigt lite information finns tillgänglig i annonsen.</t>
        </is>
      </c>
      <c r="BM323"/>
      <c r="BN323"/>
    </row>
    <row r="324">
      <c r="A324" t="inlineStr">
        <is>
          <t xml:space="preserve">HTC-23972000001887</t>
        </is>
      </c>
      <c r="B324" t="inlineStr">
        <is>
          <t xml:space="preserve">Habitaclia</t>
        </is>
      </c>
      <c r="C324" t="inlineStr">
        <is>
          <t xml:space="preserve">23972000001887</t>
        </is>
      </c>
      <c r="D324" t="inlineStr">
        <is>
          <t xml:space="preserve">https://www.habitaclia.com/comprar-piso-amplio_en_puerto_cabopino_cabopino_artola-marbella-i23972000001887.htm</t>
        </is>
      </c>
      <c r="E324" t="inlineStr">
        <is>
          <t xml:space="preserve">2026-08-29</t>
        </is>
      </c>
      <c r="F324" t="inlineStr">
        <is>
          <t xml:space="preserve">2026-08-31</t>
        </is>
      </c>
      <c r="G324" t="inlineStr">
        <is>
          <t xml:space="preserve">New</t>
        </is>
      </c>
      <c r="H324" t="inlineStr">
        <is>
          <t xml:space="preserve">Piso Calle de la playa. Amplio piso en puerto cabopino</t>
        </is>
      </c>
      <c r="I324" t="inlineStr">
        <is>
          <t xml:space="preserve">Sale</t>
        </is>
      </c>
      <c r="J324" t="inlineStr">
        <is>
          <t xml:space="preserve">Apartment</t>
        </is>
      </c>
      <c r="K324" t="inlineStr">
        <is>
          <t xml:space="preserve">ES</t>
        </is>
      </c>
      <c r="L324"/>
      <c r="M324" t="inlineStr">
        <is>
          <t xml:space="preserve">Marbella</t>
        </is>
      </c>
      <c r="N324" t="inlineStr">
        <is>
          <t xml:space="preserve">Marbella</t>
        </is>
      </c>
      <c r="O324" t="inlineStr">
        <is>
          <t xml:space="preserve">Cabopino - Artola</t>
        </is>
      </c>
      <c r="P324"/>
      <c r="Q324"/>
      <c r="R324"/>
      <c r="S324">
        <v>835000</v>
      </c>
      <c r="T324"/>
      <c r="U324">
        <f>IFERROR((S324-T324)/T324,"")</f>
      </c>
      <c r="V324">
        <v>3</v>
      </c>
      <c r="W324" t="inlineStr">
        <is>
          <t xml:space="preserve">238.00</t>
        </is>
      </c>
      <c r="X324"/>
      <c r="Y324"/>
      <c r="Z324">
        <f>IFERROR(S324/W324,"")</f>
      </c>
      <c r="AA324">
        <f>IFERROR(INDEX(04_Area_Stats!$C$5:$C$7,MATCH(N324,04_Area_Stats!$A$5:$A$7,0)),"")</f>
      </c>
      <c r="AB324">
        <f>IFERROR((Z324-AA324)/AA324,"")</f>
      </c>
      <c r="AC324">
        <v>3</v>
      </c>
      <c r="AD324">
        <v>2</v>
      </c>
      <c r="AE324"/>
      <c r="AF324"/>
      <c r="AG324"/>
      <c r="AH324"/>
      <c r="AI324"/>
      <c r="AJ324"/>
      <c r="AK324"/>
      <c r="AL324"/>
      <c r="AM324"/>
      <c r="AN324"/>
      <c r="AO324"/>
      <c r="AP324"/>
      <c r="AQ324"/>
      <c r="AR324"/>
      <c r="AS324"/>
      <c r="AT324">
        <f>IFERROR(INDEX(04_Area_Stats!$E$5:$E$7,MATCH(N324,04_Area_Stats!$A$5:$A$7,0)),"")</f>
      </c>
      <c r="AU324">
        <f>IFERROR(ROUND(W324*AT324,0),"")</f>
      </c>
      <c r="AV324">
        <f>IFERROR(AU324*12/S324,"")</f>
      </c>
      <c r="AW324">
        <f>IFERROR(ROUND(100*(03_Assumptions!$B$18*MIN(AV324/03_Assumptions!$B$13,1)+03_Assumptions!$B$19*MIN(MAX(-AB324/0.25,0),1)+03_Assumptions!$B$20*IFERROR(INDEX(03_Assumptions!$B$28:$B$33,MATCH(AG324,03_Assumptions!$A$28:$A$33,0)),0.5)+03_Assumptions!$B$21*MIN(V324/180,1)+03_Assumptions!$B$22*(COUNTIF(AI324:AQ324,"Y")/9)),0),"")</f>
      </c>
      <c r="AX324"/>
      <c r="AY324"/>
      <c r="AZ324"/>
      <c r="BA324" t="inlineStr">
        <is>
          <t xml:space="preserve">https://images.habimg.com/imgh/23972-1887/amplio-piso-en-puerto-cabopino-marbella_3eb09bf0-9754-432f-8bbf-94fadba436e7.jpg</t>
        </is>
      </c>
      <c r="BB324"/>
      <c r="BC324">
        <v>1</v>
      </c>
      <c r="BD324"/>
      <c r="BE324">
        <v>0</v>
      </c>
      <c r="BF324"/>
      <c r="BG324"/>
      <c r="BH324"/>
      <c r="BI324"/>
      <c r="BJ324"/>
      <c r="BK324"/>
      <c r="BL324" t="inlineStr">
        <is>
          <t xml:space="preserve">Otillräcklig information tillgänglig; endast platsreferens angiven (Marbella, Cabopino, Artola).</t>
        </is>
      </c>
      <c r="BM324"/>
      <c r="BN324"/>
    </row>
    <row r="325">
      <c r="A325" t="inlineStr">
        <is>
          <t xml:space="preserve">HTC-36906000006618</t>
        </is>
      </c>
      <c r="B325" t="inlineStr">
        <is>
          <t xml:space="preserve">Habitaclia</t>
        </is>
      </c>
      <c r="C325" t="inlineStr">
        <is>
          <t xml:space="preserve">36906000006618</t>
        </is>
      </c>
      <c r="D325" t="inlineStr">
        <is>
          <t xml:space="preserve">https://www.habitaclia.com/comprar-apartamento-de_3_dormitorios_en_xarblanca_valdeolletas_las_cancelas_xarblanca-marbella-i36906000006618.htm</t>
        </is>
      </c>
      <c r="E325" t="inlineStr">
        <is>
          <t xml:space="preserve">2026-08-29</t>
        </is>
      </c>
      <c r="F325" t="inlineStr">
        <is>
          <t xml:space="preserve">2026-08-31</t>
        </is>
      </c>
      <c r="G325" t="inlineStr">
        <is>
          <t xml:space="preserve">New</t>
        </is>
      </c>
      <c r="H325" t="inlineStr">
        <is>
          <t xml:space="preserve">Apartamento en Valdeolletas - Las Cancelas - Xarblanca. Apartamento de 3 dormitorios en xarblanca, marbella</t>
        </is>
      </c>
      <c r="I325" t="inlineStr">
        <is>
          <t xml:space="preserve">Sale</t>
        </is>
      </c>
      <c r="J325" t="inlineStr">
        <is>
          <t xml:space="preserve">Apartment</t>
        </is>
      </c>
      <c r="K325" t="inlineStr">
        <is>
          <t xml:space="preserve">ES</t>
        </is>
      </c>
      <c r="L325"/>
      <c r="M325" t="inlineStr">
        <is>
          <t xml:space="preserve">Marbella</t>
        </is>
      </c>
      <c r="N325" t="inlineStr">
        <is>
          <t xml:space="preserve">Marbella</t>
        </is>
      </c>
      <c r="O325" t="inlineStr">
        <is>
          <t xml:space="preserve">Valdeolletas - Las Cancelas - Xarblanca</t>
        </is>
      </c>
      <c r="P325"/>
      <c r="Q325"/>
      <c r="R325"/>
      <c r="S325">
        <v>450000</v>
      </c>
      <c r="T325"/>
      <c r="U325">
        <f>IFERROR((S325-T325)/T325,"")</f>
      </c>
      <c r="V325">
        <v>3</v>
      </c>
      <c r="W325" t="inlineStr">
        <is>
          <t xml:space="preserve">146.00</t>
        </is>
      </c>
      <c r="X325"/>
      <c r="Y325"/>
      <c r="Z325">
        <f>IFERROR(S325/W325,"")</f>
      </c>
      <c r="AA325">
        <f>IFERROR(INDEX(04_Area_Stats!$C$5:$C$7,MATCH(N325,04_Area_Stats!$A$5:$A$7,0)),"")</f>
      </c>
      <c r="AB325">
        <f>IFERROR((Z325-AA325)/AA325,"")</f>
      </c>
      <c r="AC325">
        <v>3</v>
      </c>
      <c r="AD325">
        <v>2</v>
      </c>
      <c r="AE325"/>
      <c r="AF325"/>
      <c r="AG325"/>
      <c r="AH325"/>
      <c r="AI325"/>
      <c r="AJ325"/>
      <c r="AK325"/>
      <c r="AL325"/>
      <c r="AM325"/>
      <c r="AN325"/>
      <c r="AO325"/>
      <c r="AP325"/>
      <c r="AQ325"/>
      <c r="AR325"/>
      <c r="AS325"/>
      <c r="AT325">
        <f>IFERROR(INDEX(04_Area_Stats!$E$5:$E$7,MATCH(N325,04_Area_Stats!$A$5:$A$7,0)),"")</f>
      </c>
      <c r="AU325">
        <f>IFERROR(ROUND(W325*AT325,0),"")</f>
      </c>
      <c r="AV325">
        <f>IFERROR(AU325*12/S325,"")</f>
      </c>
      <c r="AW325">
        <f>IFERROR(ROUND(100*(03_Assumptions!$B$18*MIN(AV325/03_Assumptions!$B$13,1)+03_Assumptions!$B$19*MIN(MAX(-AB325/0.25,0),1)+03_Assumptions!$B$20*IFERROR(INDEX(03_Assumptions!$B$28:$B$33,MATCH(AG325,03_Assumptions!$A$28:$A$33,0)),0.5)+03_Assumptions!$B$21*MIN(V325/180,1)+03_Assumptions!$B$22*(COUNTIF(AI325:AQ325,"Y")/9)),0),"")</f>
      </c>
      <c r="AX325"/>
      <c r="AY325"/>
      <c r="AZ325"/>
      <c r="BA325" t="inlineStr">
        <is>
          <t xml:space="preserve">https://images.habimg.com/imgh/36906-6618/apartamento-de-3-dormitorios-en-xarblanca-marbella-marbella_376ba182-7fac-4539-b73b-04b006c29d72.jpg</t>
        </is>
      </c>
      <c r="BB325"/>
      <c r="BC325">
        <v>1</v>
      </c>
      <c r="BD325"/>
      <c r="BE325">
        <v>0</v>
      </c>
      <c r="BF325"/>
      <c r="BG325"/>
      <c r="BH325"/>
      <c r="BI325"/>
      <c r="BJ325"/>
      <c r="BK325"/>
      <c r="BL325" t="inlineStr">
        <is>
          <t xml:space="preserve">Detta är en lägenhet med 3 sovrum belägen i Valdeolletas-Las Cancelas-Xarblanca-området i Marbella. Mycket lite information är tillgänglig om fastigheten bortsett från dess läge och antal sovrum.</t>
        </is>
      </c>
      <c r="BM325"/>
      <c r="BN325"/>
    </row>
    <row r="326">
      <c r="A326" t="inlineStr">
        <is>
          <t xml:space="preserve">HTC-51261000001961</t>
        </is>
      </c>
      <c r="B326" t="inlineStr">
        <is>
          <t xml:space="preserve">Habitaclia</t>
        </is>
      </c>
      <c r="C326" t="inlineStr">
        <is>
          <t xml:space="preserve">51261000001961</t>
        </is>
      </c>
      <c r="D326" t="inlineStr">
        <is>
          <t xml:space="preserve">https://www.habitaclia.com/comprar-atico-las_brisas-marbella-i51261000001961.htm</t>
        </is>
      </c>
      <c r="E326" t="inlineStr">
        <is>
          <t xml:space="preserve">2026-08-29</t>
        </is>
      </c>
      <c r="F326" t="inlineStr">
        <is>
          <t xml:space="preserve">2026-08-31</t>
        </is>
      </c>
      <c r="G326" t="inlineStr">
        <is>
          <t xml:space="preserve">New</t>
        </is>
      </c>
      <c r="H326" t="inlineStr">
        <is>
          <t xml:space="preserve">Ático en Las Brisas</t>
        </is>
      </c>
      <c r="I326" t="inlineStr">
        <is>
          <t xml:space="preserve">Sale</t>
        </is>
      </c>
      <c r="J326" t="inlineStr">
        <is>
          <t xml:space="preserve">Attic</t>
        </is>
      </c>
      <c r="K326" t="inlineStr">
        <is>
          <t xml:space="preserve">ES</t>
        </is>
      </c>
      <c r="L326"/>
      <c r="M326" t="inlineStr">
        <is>
          <t xml:space="preserve">Marbella</t>
        </is>
      </c>
      <c r="N326" t="inlineStr">
        <is>
          <t xml:space="preserve">Marbella</t>
        </is>
      </c>
      <c r="O326" t="inlineStr">
        <is>
          <t xml:space="preserve">Las Brisas</t>
        </is>
      </c>
      <c r="P326"/>
      <c r="Q326"/>
      <c r="R326"/>
      <c r="S326">
        <v>3250000</v>
      </c>
      <c r="T326"/>
      <c r="U326">
        <f>IFERROR((S326-T326)/T326,"")</f>
      </c>
      <c r="V326">
        <v>3</v>
      </c>
      <c r="W326" t="inlineStr">
        <is>
          <t xml:space="preserve">361.00</t>
        </is>
      </c>
      <c r="X326"/>
      <c r="Y326"/>
      <c r="Z326">
        <f>IFERROR(S326/W326,"")</f>
      </c>
      <c r="AA326">
        <f>IFERROR(INDEX(04_Area_Stats!$C$5:$C$7,MATCH(N326,04_Area_Stats!$A$5:$A$7,0)),"")</f>
      </c>
      <c r="AB326">
        <f>IFERROR((Z326-AA326)/AA326,"")</f>
      </c>
      <c r="AC326">
        <v>5</v>
      </c>
      <c r="AD326">
        <v>4</v>
      </c>
      <c r="AE326"/>
      <c r="AF326"/>
      <c r="AG326"/>
      <c r="AH326"/>
      <c r="AI326"/>
      <c r="AJ326"/>
      <c r="AK326"/>
      <c r="AL326"/>
      <c r="AM326"/>
      <c r="AN326"/>
      <c r="AO326"/>
      <c r="AP326"/>
      <c r="AQ326"/>
      <c r="AR326"/>
      <c r="AS326"/>
      <c r="AT326">
        <f>IFERROR(INDEX(04_Area_Stats!$E$5:$E$7,MATCH(N326,04_Area_Stats!$A$5:$A$7,0)),"")</f>
      </c>
      <c r="AU326">
        <f>IFERROR(ROUND(W326*AT326,0),"")</f>
      </c>
      <c r="AV326">
        <f>IFERROR(AU326*12/S326,"")</f>
      </c>
      <c r="AW326">
        <f>IFERROR(ROUND(100*(03_Assumptions!$B$18*MIN(AV326/03_Assumptions!$B$13,1)+03_Assumptions!$B$19*MIN(MAX(-AB326/0.25,0),1)+03_Assumptions!$B$20*IFERROR(INDEX(03_Assumptions!$B$28:$B$33,MATCH(AG326,03_Assumptions!$A$28:$A$33,0)),0.5)+03_Assumptions!$B$21*MIN(V326/180,1)+03_Assumptions!$B$22*(COUNTIF(AI326:AQ326,"Y")/9)),0),"")</f>
      </c>
      <c r="AX326"/>
      <c r="AY326"/>
      <c r="AZ326"/>
      <c r="BA326" t="inlineStr">
        <is>
          <t xml:space="preserve">https://images.habimg.com/imgh/51261-1961/las-brisas-atico-marbella_5331bb03-bcb9-4f30-b976-a80a882dedf2.jpg</t>
        </is>
      </c>
      <c r="BB326"/>
      <c r="BC326">
        <v>1</v>
      </c>
      <c r="BD326"/>
      <c r="BE326">
        <v>0</v>
      </c>
      <c r="BF326"/>
      <c r="BG326"/>
      <c r="BH326"/>
      <c r="BI326"/>
      <c r="BJ326"/>
      <c r="BK326"/>
      <c r="BL326" t="inlineStr">
        <is>
          <t xml:space="preserve">Minimal information tillgänglig: endast en platsreferens (Marbella - Las Brisas) utan egenskapsdetaljer, tillståndsanalys eller beskrivna egenskaper.</t>
        </is>
      </c>
      <c r="BM326"/>
      <c r="BN326"/>
    </row>
    <row r="327">
      <c r="A327" t="inlineStr">
        <is>
          <t xml:space="preserve">HTC-48661000002151</t>
        </is>
      </c>
      <c r="B327" t="inlineStr">
        <is>
          <t xml:space="preserve">Habitaclia</t>
        </is>
      </c>
      <c r="C327" t="inlineStr">
        <is>
          <t xml:space="preserve">48661000002151</t>
        </is>
      </c>
      <c r="D327" t="inlineStr">
        <is>
          <t xml:space="preserve">https://www.habitaclia.com/comprar-apartamento-exclusivo_oasis_en_la_duquesa_casco_antiguo-marbella-i48661000002151.htm</t>
        </is>
      </c>
      <c r="E327" t="inlineStr">
        <is>
          <t xml:space="preserve">2026-08-29</t>
        </is>
      </c>
      <c r="F327" t="inlineStr">
        <is>
          <t xml:space="preserve">2026-08-31</t>
        </is>
      </c>
      <c r="G327" t="inlineStr">
        <is>
          <t xml:space="preserve">New</t>
        </is>
      </c>
      <c r="H327" t="inlineStr">
        <is>
          <t xml:space="preserve">Apartamento en Casco Antiguo. Exclusivo apartamento oasis en la duquesa</t>
        </is>
      </c>
      <c r="I327" t="inlineStr">
        <is>
          <t xml:space="preserve">Sale</t>
        </is>
      </c>
      <c r="J327" t="inlineStr">
        <is>
          <t xml:space="preserve">Apartment</t>
        </is>
      </c>
      <c r="K327" t="inlineStr">
        <is>
          <t xml:space="preserve">ES</t>
        </is>
      </c>
      <c r="L327"/>
      <c r="M327" t="inlineStr">
        <is>
          <t xml:space="preserve">Marbella</t>
        </is>
      </c>
      <c r="N327" t="inlineStr">
        <is>
          <t xml:space="preserve">Marbella</t>
        </is>
      </c>
      <c r="O327" t="inlineStr">
        <is>
          <t xml:space="preserve">Casco Antiguo</t>
        </is>
      </c>
      <c r="P327"/>
      <c r="Q327"/>
      <c r="R327"/>
      <c r="S327">
        <v>276000</v>
      </c>
      <c r="T327"/>
      <c r="U327">
        <f>IFERROR((S327-T327)/T327,"")</f>
      </c>
      <c r="V327">
        <v>3</v>
      </c>
      <c r="W327" t="inlineStr">
        <is>
          <t xml:space="preserve">136.00</t>
        </is>
      </c>
      <c r="X327"/>
      <c r="Y327"/>
      <c r="Z327">
        <f>IFERROR(S327/W327,"")</f>
      </c>
      <c r="AA327">
        <f>IFERROR(INDEX(04_Area_Stats!$C$5:$C$7,MATCH(N327,04_Area_Stats!$A$5:$A$7,0)),"")</f>
      </c>
      <c r="AB327">
        <f>IFERROR((Z327-AA327)/AA327,"")</f>
      </c>
      <c r="AC327">
        <v>3</v>
      </c>
      <c r="AD327">
        <v>2</v>
      </c>
      <c r="AE327"/>
      <c r="AF327"/>
      <c r="AG327"/>
      <c r="AH327"/>
      <c r="AI327"/>
      <c r="AJ327"/>
      <c r="AK327"/>
      <c r="AL327"/>
      <c r="AM327"/>
      <c r="AN327"/>
      <c r="AO327"/>
      <c r="AP327"/>
      <c r="AQ327"/>
      <c r="AR327"/>
      <c r="AS327"/>
      <c r="AT327">
        <f>IFERROR(INDEX(04_Area_Stats!$E$5:$E$7,MATCH(N327,04_Area_Stats!$A$5:$A$7,0)),"")</f>
      </c>
      <c r="AU327">
        <f>IFERROR(ROUND(W327*AT327,0),"")</f>
      </c>
      <c r="AV327">
        <f>IFERROR(AU327*12/S327,"")</f>
      </c>
      <c r="AW327">
        <f>IFERROR(ROUND(100*(03_Assumptions!$B$18*MIN(AV327/03_Assumptions!$B$13,1)+03_Assumptions!$B$19*MIN(MAX(-AB327/0.25,0),1)+03_Assumptions!$B$20*IFERROR(INDEX(03_Assumptions!$B$28:$B$33,MATCH(AG327,03_Assumptions!$A$28:$A$33,0)),0.5)+03_Assumptions!$B$21*MIN(V327/180,1)+03_Assumptions!$B$22*(COUNTIF(AI327:AQ327,"Y")/9)),0),"")</f>
      </c>
      <c r="AX327"/>
      <c r="AY327"/>
      <c r="AZ327"/>
      <c r="BA327" t="inlineStr">
        <is>
          <t xml:space="preserve">https://images.habimg.com/imgh/48661-2151/exclusivo-apartamento-oasis-en-la-duquesa-marbella_9c45bb88-d884-4f68-a063-930eeb931042.jpg</t>
        </is>
      </c>
      <c r="BB327"/>
      <c r="BC327">
        <v>1</v>
      </c>
      <c r="BD327"/>
      <c r="BE327">
        <v>0</v>
      </c>
      <c r="BF327"/>
      <c r="BG327"/>
      <c r="BH327"/>
      <c r="BI327"/>
      <c r="BJ327"/>
      <c r="BK327"/>
      <c r="BL327" t="inlineStr">
        <is>
          <t xml:space="preserve">Lägenhet till salu i Marbellas gamla stad (Casco Antiguo). Beskrivningen innehåller minimal information bortom platsen.</t>
        </is>
      </c>
      <c r="BM327"/>
      <c r="BN327"/>
    </row>
    <row r="328">
      <c r="A328" t="inlineStr">
        <is>
          <t xml:space="preserve">HTC-58066000000029</t>
        </is>
      </c>
      <c r="B328" t="inlineStr">
        <is>
          <t xml:space="preserve">Habitaclia</t>
        </is>
      </c>
      <c r="C328" t="inlineStr">
        <is>
          <t xml:space="preserve">58066000000029</t>
        </is>
      </c>
      <c r="D328" t="inlineStr">
        <is>
          <t xml:space="preserve">https://www.habitaclia.com/comprar-atico-en_venta_en_la_reserva_de_reserva_de_marbella-marbella-i58066000000029.htm</t>
        </is>
      </c>
      <c r="E328" t="inlineStr">
        <is>
          <t xml:space="preserve">2026-08-29</t>
        </is>
      </c>
      <c r="F328" t="inlineStr">
        <is>
          <t xml:space="preserve">2026-08-31</t>
        </is>
      </c>
      <c r="G328" t="inlineStr">
        <is>
          <t xml:space="preserve">New</t>
        </is>
      </c>
      <c r="H328" t="inlineStr">
        <is>
          <t xml:space="preserve">Ático en Reserva de Marbella. Ático en venta en la reserva de marbella</t>
        </is>
      </c>
      <c r="I328" t="inlineStr">
        <is>
          <t xml:space="preserve">Sale</t>
        </is>
      </c>
      <c r="J328" t="inlineStr">
        <is>
          <t xml:space="preserve">Attic</t>
        </is>
      </c>
      <c r="K328" t="inlineStr">
        <is>
          <t xml:space="preserve">ES</t>
        </is>
      </c>
      <c r="L328"/>
      <c r="M328" t="inlineStr">
        <is>
          <t xml:space="preserve">Marbella</t>
        </is>
      </c>
      <c r="N328" t="inlineStr">
        <is>
          <t xml:space="preserve">Marbella</t>
        </is>
      </c>
      <c r="O328" t="inlineStr">
        <is>
          <t xml:space="preserve">Reserva de Marbella</t>
        </is>
      </c>
      <c r="P328"/>
      <c r="Q328"/>
      <c r="R328"/>
      <c r="S328">
        <v>450000</v>
      </c>
      <c r="T328"/>
      <c r="U328">
        <f>IFERROR((S328-T328)/T328,"")</f>
      </c>
      <c r="V328">
        <v>3</v>
      </c>
      <c r="W328" t="inlineStr">
        <is>
          <t xml:space="preserve">150.00</t>
        </is>
      </c>
      <c r="X328"/>
      <c r="Y328"/>
      <c r="Z328">
        <f>IFERROR(S328/W328,"")</f>
      </c>
      <c r="AA328">
        <f>IFERROR(INDEX(04_Area_Stats!$C$5:$C$7,MATCH(N328,04_Area_Stats!$A$5:$A$7,0)),"")</f>
      </c>
      <c r="AB328">
        <f>IFERROR((Z328-AA328)/AA328,"")</f>
      </c>
      <c r="AC328">
        <v>2</v>
      </c>
      <c r="AD328">
        <v>2</v>
      </c>
      <c r="AE328"/>
      <c r="AF328"/>
      <c r="AG328"/>
      <c r="AH328"/>
      <c r="AI328"/>
      <c r="AJ328"/>
      <c r="AK328"/>
      <c r="AL328"/>
      <c r="AM328"/>
      <c r="AN328"/>
      <c r="AO328"/>
      <c r="AP328"/>
      <c r="AQ328"/>
      <c r="AR328"/>
      <c r="AS328"/>
      <c r="AT328">
        <f>IFERROR(INDEX(04_Area_Stats!$E$5:$E$7,MATCH(N328,04_Area_Stats!$A$5:$A$7,0)),"")</f>
      </c>
      <c r="AU328">
        <f>IFERROR(ROUND(W328*AT328,0),"")</f>
      </c>
      <c r="AV328">
        <f>IFERROR(AU328*12/S328,"")</f>
      </c>
      <c r="AW328">
        <f>IFERROR(ROUND(100*(03_Assumptions!$B$18*MIN(AV328/03_Assumptions!$B$13,1)+03_Assumptions!$B$19*MIN(MAX(-AB328/0.25,0),1)+03_Assumptions!$B$20*IFERROR(INDEX(03_Assumptions!$B$28:$B$33,MATCH(AG328,03_Assumptions!$A$28:$A$33,0)),0.5)+03_Assumptions!$B$21*MIN(V328/180,1)+03_Assumptions!$B$22*(COUNTIF(AI328:AQ328,"Y")/9)),0),"")</f>
      </c>
      <c r="AX328"/>
      <c r="AY328"/>
      <c r="AZ328"/>
      <c r="BA328" t="inlineStr">
        <is>
          <t xml:space="preserve">https://images.habimg.com/imgh/58066-29/atico-en-venta-en-la-reserva-de-marbella-marbella_25f2eafd-8cb4-491e-9918-0d143856b4a4.jpg</t>
        </is>
      </c>
      <c r="BB328"/>
      <c r="BC328">
        <v>1</v>
      </c>
      <c r="BD328"/>
      <c r="BE328">
        <v>0</v>
      </c>
      <c r="BF328"/>
      <c r="BG328"/>
      <c r="BH328"/>
      <c r="BI328"/>
      <c r="BJ328"/>
      <c r="BK328"/>
      <c r="BL328" t="inlineStr">
        <is>
          <t xml:space="preserve">Taklägenhet i Reserva de Marbella, Marbella. Otillräcklig information tillgänglig för att bedöma skick eller egenskaper.</t>
        </is>
      </c>
      <c r="BM328"/>
      <c r="BN328"/>
    </row>
    <row r="329">
      <c r="A329" t="inlineStr">
        <is>
          <t xml:space="preserve">HTC-50569000000757</t>
        </is>
      </c>
      <c r="B329" t="inlineStr">
        <is>
          <t xml:space="preserve">Habitaclia</t>
        </is>
      </c>
      <c r="C329" t="inlineStr">
        <is>
          <t xml:space="preserve">50569000000757</t>
        </is>
      </c>
      <c r="D329" t="inlineStr">
        <is>
          <t xml:space="preserve">https://www.habitaclia.com/comprar-atico-hermoso_reformado_orientado_al_sur_del_este_de_tres_dormi_elviria-marbella-i50569000000757.htm</t>
        </is>
      </c>
      <c r="E329" t="inlineStr">
        <is>
          <t xml:space="preserve">2026-08-29</t>
        </is>
      </c>
      <c r="F329" t="inlineStr">
        <is>
          <t xml:space="preserve">2026-08-31</t>
        </is>
      </c>
      <c r="G329" t="inlineStr">
        <is>
          <t xml:space="preserve">New</t>
        </is>
      </c>
      <c r="H329" t="inlineStr">
        <is>
          <t xml:space="preserve">Ático en Elviria. Hermoso reformado, orientado al sur del este ático de tres dormi</t>
        </is>
      </c>
      <c r="I329" t="inlineStr">
        <is>
          <t xml:space="preserve">Sale</t>
        </is>
      </c>
      <c r="J329" t="inlineStr">
        <is>
          <t xml:space="preserve">Attic</t>
        </is>
      </c>
      <c r="K329" t="inlineStr">
        <is>
          <t xml:space="preserve">ES</t>
        </is>
      </c>
      <c r="L329"/>
      <c r="M329" t="inlineStr">
        <is>
          <t xml:space="preserve">Marbella</t>
        </is>
      </c>
      <c r="N329" t="inlineStr">
        <is>
          <t xml:space="preserve">Marbella</t>
        </is>
      </c>
      <c r="O329" t="inlineStr">
        <is>
          <t xml:space="preserve">Elviria</t>
        </is>
      </c>
      <c r="P329"/>
      <c r="Q329"/>
      <c r="R329"/>
      <c r="S329">
        <v>355000</v>
      </c>
      <c r="T329"/>
      <c r="U329">
        <f>IFERROR((S329-T329)/T329,"")</f>
      </c>
      <c r="V329">
        <v>3</v>
      </c>
      <c r="W329" t="inlineStr">
        <is>
          <t xml:space="preserve">96.00</t>
        </is>
      </c>
      <c r="X329"/>
      <c r="Y329"/>
      <c r="Z329">
        <f>IFERROR(S329/W329,"")</f>
      </c>
      <c r="AA329">
        <f>IFERROR(INDEX(04_Area_Stats!$C$5:$C$7,MATCH(N329,04_Area_Stats!$A$5:$A$7,0)),"")</f>
      </c>
      <c r="AB329">
        <f>IFERROR((Z329-AA329)/AA329,"")</f>
      </c>
      <c r="AC329">
        <v>3</v>
      </c>
      <c r="AD329">
        <v>1</v>
      </c>
      <c r="AE329"/>
      <c r="AF329"/>
      <c r="AG329" t="inlineStr">
        <is>
          <t xml:space="preserve">Renovated</t>
        </is>
      </c>
      <c r="AH329"/>
      <c r="AI329"/>
      <c r="AJ329"/>
      <c r="AK329"/>
      <c r="AL329"/>
      <c r="AM329"/>
      <c r="AN329"/>
      <c r="AO329"/>
      <c r="AP329"/>
      <c r="AQ329"/>
      <c r="AR329"/>
      <c r="AS329"/>
      <c r="AT329">
        <f>IFERROR(INDEX(04_Area_Stats!$E$5:$E$7,MATCH(N329,04_Area_Stats!$A$5:$A$7,0)),"")</f>
      </c>
      <c r="AU329">
        <f>IFERROR(ROUND(W329*AT329,0),"")</f>
      </c>
      <c r="AV329">
        <f>IFERROR(AU329*12/S329,"")</f>
      </c>
      <c r="AW329">
        <f>IFERROR(ROUND(100*(03_Assumptions!$B$18*MIN(AV329/03_Assumptions!$B$13,1)+03_Assumptions!$B$19*MIN(MAX(-AB329/0.25,0),1)+03_Assumptions!$B$20*IFERROR(INDEX(03_Assumptions!$B$28:$B$33,MATCH(AG329,03_Assumptions!$A$28:$A$33,0)),0.5)+03_Assumptions!$B$21*MIN(V329/180,1)+03_Assumptions!$B$22*(COUNTIF(AI329:AQ329,"Y")/9)),0),"")</f>
      </c>
      <c r="AX329"/>
      <c r="AY329"/>
      <c r="AZ329"/>
      <c r="BA329" t="inlineStr">
        <is>
          <t xml:space="preserve">https://images.habimg.com/imgh/50569-757/hermoso-reformado-orientado-al-sur-del-este-atico-de-tres-dormi-marbella_cfac1bfa-a977-45ae-bcc7-815203b2481f.jpg</t>
        </is>
      </c>
      <c r="BB329"/>
      <c r="BC329">
        <v>1</v>
      </c>
      <c r="BD329"/>
      <c r="BE329">
        <v>0</v>
      </c>
      <c r="BF329"/>
      <c r="BG329"/>
      <c r="BH329"/>
      <c r="BI329"/>
      <c r="BJ329"/>
      <c r="BK329"/>
      <c r="BL329" t="inlineStr">
        <is>
          <t xml:space="preserve">En renoverad trerumsatalett i Elviria, Marbella med sydöstlig orientering. Mycket liten information är tillgänglig utöver den grundläggande beskrivningen.</t>
        </is>
      </c>
      <c r="BM329" t="inlineStr">
        <is>
          <t xml:space="preserve">condition</t>
        </is>
      </c>
      <c r="BN329"/>
    </row>
    <row r="330">
      <c r="A330" t="inlineStr">
        <is>
          <t xml:space="preserve">HTC-30596000001802</t>
        </is>
      </c>
      <c r="B330" t="inlineStr">
        <is>
          <t xml:space="preserve">Habitaclia</t>
        </is>
      </c>
      <c r="C330" t="inlineStr">
        <is>
          <t xml:space="preserve">30596000001802</t>
        </is>
      </c>
      <c r="D330" t="inlineStr">
        <is>
          <t xml:space="preserve">https://www.habitaclia.com/comprar-apartamento-de_lujo_con_vistas_al_mar_en_el_embrujo_banus_marbe_puerto_banus-marbella-i30596000001802.htm</t>
        </is>
      </c>
      <c r="E330" t="inlineStr">
        <is>
          <t xml:space="preserve">2026-08-29</t>
        </is>
      </c>
      <c r="F330" t="inlineStr">
        <is>
          <t xml:space="preserve">2026-08-31</t>
        </is>
      </c>
      <c r="G330" t="inlineStr">
        <is>
          <t xml:space="preserve">New</t>
        </is>
      </c>
      <c r="H330" t="inlineStr">
        <is>
          <t xml:space="preserve">Apartamento en Puerto Banús. Apartamento de lujo con vistas al mar en el embrujo banús, marbe</t>
        </is>
      </c>
      <c r="I330" t="inlineStr">
        <is>
          <t xml:space="preserve">Sale</t>
        </is>
      </c>
      <c r="J330" t="inlineStr">
        <is>
          <t xml:space="preserve">Apartment</t>
        </is>
      </c>
      <c r="K330" t="inlineStr">
        <is>
          <t xml:space="preserve">ES</t>
        </is>
      </c>
      <c r="L330"/>
      <c r="M330" t="inlineStr">
        <is>
          <t xml:space="preserve">Marbella</t>
        </is>
      </c>
      <c r="N330" t="inlineStr">
        <is>
          <t xml:space="preserve">Marbella</t>
        </is>
      </c>
      <c r="O330" t="inlineStr">
        <is>
          <t xml:space="preserve">Puerto Banús</t>
        </is>
      </c>
      <c r="P330"/>
      <c r="Q330"/>
      <c r="R330"/>
      <c r="S330">
        <v>2330000</v>
      </c>
      <c r="T330"/>
      <c r="U330">
        <f>IFERROR((S330-T330)/T330,"")</f>
      </c>
      <c r="V330">
        <v>3</v>
      </c>
      <c r="W330" t="inlineStr">
        <is>
          <t xml:space="preserve">273.00</t>
        </is>
      </c>
      <c r="X330"/>
      <c r="Y330"/>
      <c r="Z330">
        <f>IFERROR(S330/W330,"")</f>
      </c>
      <c r="AA330">
        <f>IFERROR(INDEX(04_Area_Stats!$C$5:$C$7,MATCH(N330,04_Area_Stats!$A$5:$A$7,0)),"")</f>
      </c>
      <c r="AB330">
        <f>IFERROR((Z330-AA330)/AA330,"")</f>
      </c>
      <c r="AC330">
        <v>3</v>
      </c>
      <c r="AD330">
        <v>4</v>
      </c>
      <c r="AE330"/>
      <c r="AF330"/>
      <c r="AG330"/>
      <c r="AH330"/>
      <c r="AI330"/>
      <c r="AJ330"/>
      <c r="AK330"/>
      <c r="AL330"/>
      <c r="AM330"/>
      <c r="AN330"/>
      <c r="AO330"/>
      <c r="AP330"/>
      <c r="AQ330"/>
      <c r="AR330"/>
      <c r="AS330"/>
      <c r="AT330">
        <f>IFERROR(INDEX(04_Area_Stats!$E$5:$E$7,MATCH(N330,04_Area_Stats!$A$5:$A$7,0)),"")</f>
      </c>
      <c r="AU330">
        <f>IFERROR(ROUND(W330*AT330,0),"")</f>
      </c>
      <c r="AV330">
        <f>IFERROR(AU330*12/S330,"")</f>
      </c>
      <c r="AW330">
        <f>IFERROR(ROUND(100*(03_Assumptions!$B$18*MIN(AV330/03_Assumptions!$B$13,1)+03_Assumptions!$B$19*MIN(MAX(-AB330/0.25,0),1)+03_Assumptions!$B$20*IFERROR(INDEX(03_Assumptions!$B$28:$B$33,MATCH(AG330,03_Assumptions!$A$28:$A$33,0)),0.5)+03_Assumptions!$B$21*MIN(V330/180,1)+03_Assumptions!$B$22*(COUNTIF(AI330:AQ330,"Y")/9)),0),"")</f>
      </c>
      <c r="AX330"/>
      <c r="AY330"/>
      <c r="AZ330"/>
      <c r="BA330" t="inlineStr">
        <is>
          <t xml:space="preserve">https://images.habimg.com/imgh/30596-1802/apartamento-de-lujo-con-vistas-al-mar-en-el-embrujo-banus-marbe-marbella_3b556804-c07e-4a36-939a-0fc66eaf9156.jpg</t>
        </is>
      </c>
      <c r="BB330"/>
      <c r="BC330">
        <v>1</v>
      </c>
      <c r="BD330"/>
      <c r="BE330">
        <v>0</v>
      </c>
      <c r="BF330"/>
      <c r="BG330"/>
      <c r="BH330"/>
      <c r="BI330"/>
      <c r="BJ330"/>
      <c r="BK330"/>
      <c r="BL330" t="inlineStr">
        <is>
          <t xml:space="preserve">Otillräcklig information tillgänglig: beskrivningen innehåller endast en platsbeskrivning (Marbella - Puerto Banús) och portaltitel, utan väsentliga egenskapsdetaljer.</t>
        </is>
      </c>
      <c r="BM330"/>
      <c r="BN330"/>
    </row>
    <row r="331">
      <c r="A331" t="inlineStr">
        <is>
          <t xml:space="preserve">HTC-30596000001847</t>
        </is>
      </c>
      <c r="B331" t="inlineStr">
        <is>
          <t xml:space="preserve">Habitaclia</t>
        </is>
      </c>
      <c r="C331" t="inlineStr">
        <is>
          <t xml:space="preserve">30596000001847</t>
        </is>
      </c>
      <c r="D331" t="inlineStr">
        <is>
          <t xml:space="preserve">https://www.habitaclia.com/comprar-apartamento-moderno_en_nueva_andalucia_nueva_andalucia_centro-marbella-i30596000001847.htm</t>
        </is>
      </c>
      <c r="E331" t="inlineStr">
        <is>
          <t xml:space="preserve">2026-08-29</t>
        </is>
      </c>
      <c r="F331" t="inlineStr">
        <is>
          <t xml:space="preserve">2026-08-31</t>
        </is>
      </c>
      <c r="G331" t="inlineStr">
        <is>
          <t xml:space="preserve">New</t>
        </is>
      </c>
      <c r="H331" t="inlineStr">
        <is>
          <t xml:space="preserve">Apartamento en Nueva Andalucía centro. Moderno apartamento en nueva andalucia</t>
        </is>
      </c>
      <c r="I331" t="inlineStr">
        <is>
          <t xml:space="preserve">Sale</t>
        </is>
      </c>
      <c r="J331" t="inlineStr">
        <is>
          <t xml:space="preserve">Apartment</t>
        </is>
      </c>
      <c r="K331" t="inlineStr">
        <is>
          <t xml:space="preserve">ES</t>
        </is>
      </c>
      <c r="L331"/>
      <c r="M331" t="inlineStr">
        <is>
          <t xml:space="preserve">Marbella</t>
        </is>
      </c>
      <c r="N331" t="inlineStr">
        <is>
          <t xml:space="preserve">Marbella</t>
        </is>
      </c>
      <c r="O331" t="inlineStr">
        <is>
          <t xml:space="preserve">Nueva Andalucía centro</t>
        </is>
      </c>
      <c r="P331"/>
      <c r="Q331"/>
      <c r="R331"/>
      <c r="S331">
        <v>345000</v>
      </c>
      <c r="T331"/>
      <c r="U331">
        <f>IFERROR((S331-T331)/T331,"")</f>
      </c>
      <c r="V331">
        <v>3</v>
      </c>
      <c r="W331" t="inlineStr">
        <is>
          <t xml:space="preserve">59.00</t>
        </is>
      </c>
      <c r="X331"/>
      <c r="Y331"/>
      <c r="Z331">
        <f>IFERROR(S331/W331,"")</f>
      </c>
      <c r="AA331">
        <f>IFERROR(INDEX(04_Area_Stats!$C$5:$C$7,MATCH(N331,04_Area_Stats!$A$5:$A$7,0)),"")</f>
      </c>
      <c r="AB331">
        <f>IFERROR((Z331-AA331)/AA331,"")</f>
      </c>
      <c r="AC331"/>
      <c r="AD331">
        <v>1</v>
      </c>
      <c r="AE331"/>
      <c r="AF331"/>
      <c r="AG331"/>
      <c r="AH331"/>
      <c r="AI331"/>
      <c r="AJ331"/>
      <c r="AK331"/>
      <c r="AL331"/>
      <c r="AM331"/>
      <c r="AN331"/>
      <c r="AO331"/>
      <c r="AP331"/>
      <c r="AQ331"/>
      <c r="AR331"/>
      <c r="AS331"/>
      <c r="AT331">
        <f>IFERROR(INDEX(04_Area_Stats!$E$5:$E$7,MATCH(N331,04_Area_Stats!$A$5:$A$7,0)),"")</f>
      </c>
      <c r="AU331">
        <f>IFERROR(ROUND(W331*AT331,0),"")</f>
      </c>
      <c r="AV331">
        <f>IFERROR(AU331*12/S331,"")</f>
      </c>
      <c r="AW331">
        <f>IFERROR(ROUND(100*(03_Assumptions!$B$18*MIN(AV331/03_Assumptions!$B$13,1)+03_Assumptions!$B$19*MIN(MAX(-AB331/0.25,0),1)+03_Assumptions!$B$20*IFERROR(INDEX(03_Assumptions!$B$28:$B$33,MATCH(AG331,03_Assumptions!$A$28:$A$33,0)),0.5)+03_Assumptions!$B$21*MIN(V331/180,1)+03_Assumptions!$B$22*(COUNTIF(AI331:AQ331,"Y")/9)),0),"")</f>
      </c>
      <c r="AX331"/>
      <c r="AY331"/>
      <c r="AZ331"/>
      <c r="BA331" t="inlineStr">
        <is>
          <t xml:space="preserve">https://images.habimg.com/imgh/30596-1847/moderno-apartamento-en-nueva-andalucia-marbella_e8800f7b-97d9-4969-9e71-8887ae6e6e77.jpg</t>
        </is>
      </c>
      <c r="BB331"/>
      <c r="BC331">
        <v>1</v>
      </c>
      <c r="BD331"/>
      <c r="BE331">
        <v>0</v>
      </c>
      <c r="BF331"/>
      <c r="BG331"/>
      <c r="BH331"/>
      <c r="BI331"/>
      <c r="BJ331"/>
      <c r="BK331"/>
      <c r="BL331" t="inlineStr">
        <is>
          <t xml:space="preserve">Otillräcklig information. Endast platsangivelse 'Marbella - Nueva Andalucía centro' tillgänglig; ingen väsentlig beskrivning av fastigheten i texten.</t>
        </is>
      </c>
      <c r="BM331"/>
      <c r="BN331"/>
    </row>
    <row r="332">
      <c r="A332" t="inlineStr">
        <is>
          <t xml:space="preserve">HTC-51358000000171</t>
        </is>
      </c>
      <c r="B332" t="inlineStr">
        <is>
          <t xml:space="preserve">Habitaclia</t>
        </is>
      </c>
      <c r="C332" t="inlineStr">
        <is>
          <t xml:space="preserve">51358000000171</t>
        </is>
      </c>
      <c r="D332" t="inlineStr">
        <is>
          <t xml:space="preserve">https://www.habitaclia.com/comprar-apartamento-puerto_banus-marbella-i51358000000171.htm</t>
        </is>
      </c>
      <c r="E332" t="inlineStr">
        <is>
          <t xml:space="preserve">2026-08-29</t>
        </is>
      </c>
      <c r="F332" t="inlineStr">
        <is>
          <t xml:space="preserve">2026-08-31</t>
        </is>
      </c>
      <c r="G332" t="inlineStr">
        <is>
          <t xml:space="preserve">New</t>
        </is>
      </c>
      <c r="H332" t="inlineStr">
        <is>
          <t xml:space="preserve">Apartamento en Puerto Banús</t>
        </is>
      </c>
      <c r="I332" t="inlineStr">
        <is>
          <t xml:space="preserve">Sale</t>
        </is>
      </c>
      <c r="J332" t="inlineStr">
        <is>
          <t xml:space="preserve">Apartment</t>
        </is>
      </c>
      <c r="K332" t="inlineStr">
        <is>
          <t xml:space="preserve">ES</t>
        </is>
      </c>
      <c r="L332"/>
      <c r="M332" t="inlineStr">
        <is>
          <t xml:space="preserve">Marbella</t>
        </is>
      </c>
      <c r="N332" t="inlineStr">
        <is>
          <t xml:space="preserve">Marbella</t>
        </is>
      </c>
      <c r="O332" t="inlineStr">
        <is>
          <t xml:space="preserve">Puerto Banús</t>
        </is>
      </c>
      <c r="P332"/>
      <c r="Q332"/>
      <c r="R332"/>
      <c r="S332">
        <v>650000</v>
      </c>
      <c r="T332"/>
      <c r="U332">
        <f>IFERROR((S332-T332)/T332,"")</f>
      </c>
      <c r="V332">
        <v>3</v>
      </c>
      <c r="W332" t="inlineStr">
        <is>
          <t xml:space="preserve">95.00</t>
        </is>
      </c>
      <c r="X332"/>
      <c r="Y332"/>
      <c r="Z332">
        <f>IFERROR(S332/W332,"")</f>
      </c>
      <c r="AA332">
        <f>IFERROR(INDEX(04_Area_Stats!$C$5:$C$7,MATCH(N332,04_Area_Stats!$A$5:$A$7,0)),"")</f>
      </c>
      <c r="AB332">
        <f>IFERROR((Z332-AA332)/AA332,"")</f>
      </c>
      <c r="AC332">
        <v>2</v>
      </c>
      <c r="AD332">
        <v>2</v>
      </c>
      <c r="AE332"/>
      <c r="AF332"/>
      <c r="AG332"/>
      <c r="AH332"/>
      <c r="AI332"/>
      <c r="AJ332"/>
      <c r="AK332"/>
      <c r="AL332"/>
      <c r="AM332"/>
      <c r="AN332"/>
      <c r="AO332"/>
      <c r="AP332"/>
      <c r="AQ332"/>
      <c r="AR332"/>
      <c r="AS332"/>
      <c r="AT332">
        <f>IFERROR(INDEX(04_Area_Stats!$E$5:$E$7,MATCH(N332,04_Area_Stats!$A$5:$A$7,0)),"")</f>
      </c>
      <c r="AU332">
        <f>IFERROR(ROUND(W332*AT332,0),"")</f>
      </c>
      <c r="AV332">
        <f>IFERROR(AU332*12/S332,"")</f>
      </c>
      <c r="AW332">
        <f>IFERROR(ROUND(100*(03_Assumptions!$B$18*MIN(AV332/03_Assumptions!$B$13,1)+03_Assumptions!$B$19*MIN(MAX(-AB332/0.25,0),1)+03_Assumptions!$B$20*IFERROR(INDEX(03_Assumptions!$B$28:$B$33,MATCH(AG332,03_Assumptions!$A$28:$A$33,0)),0.5)+03_Assumptions!$B$21*MIN(V332/180,1)+03_Assumptions!$B$22*(COUNTIF(AI332:AQ332,"Y")/9)),0),"")</f>
      </c>
      <c r="AX332"/>
      <c r="AY332"/>
      <c r="AZ332"/>
      <c r="BA332" t="inlineStr">
        <is>
          <t xml:space="preserve">https://images.habimg.com/imgh/51358-171/puerto-banus-apartamento-marbella_a786158e-80fc-4f1d-9401-9d196ce88097.jpg</t>
        </is>
      </c>
      <c r="BB332"/>
      <c r="BC332">
        <v>1</v>
      </c>
      <c r="BD332"/>
      <c r="BE332">
        <v>0</v>
      </c>
      <c r="BF332"/>
      <c r="BG332"/>
      <c r="BH332"/>
      <c r="BI332"/>
      <c r="BJ332"/>
      <c r="BK332"/>
      <c r="BL332" t="inlineStr">
        <is>
          <t xml:space="preserve">Lägenhet till salu i Puerto Banús, Marbella. Mycket lite information är tillgänglig utöver platsen.</t>
        </is>
      </c>
      <c r="BM332"/>
      <c r="BN332"/>
    </row>
    <row r="333">
      <c r="A333" t="inlineStr">
        <is>
          <t xml:space="preserve">HTC-22145000002478</t>
        </is>
      </c>
      <c r="B333" t="inlineStr">
        <is>
          <t xml:space="preserve">Habitaclia</t>
        </is>
      </c>
      <c r="C333" t="inlineStr">
        <is>
          <t xml:space="preserve">22145000002478</t>
        </is>
      </c>
      <c r="D333" t="inlineStr">
        <is>
          <t xml:space="preserve">https://www.habitaclia.com/comprar-apartamento-planta_media_en_venta_en_la_milla_de_oro_lomas_de_marbella_club-marbella-i22145000002478.htm</t>
        </is>
      </c>
      <c r="E333" t="inlineStr">
        <is>
          <t xml:space="preserve">2026-08-29</t>
        </is>
      </c>
      <c r="F333" t="inlineStr">
        <is>
          <t xml:space="preserve">2026-08-31</t>
        </is>
      </c>
      <c r="G333" t="inlineStr">
        <is>
          <t xml:space="preserve">New</t>
        </is>
      </c>
      <c r="H333" t="inlineStr">
        <is>
          <t xml:space="preserve">Apartamento Calle cerro andevalo. Apartamento planta media en venta en la milla de oro.</t>
        </is>
      </c>
      <c r="I333" t="inlineStr">
        <is>
          <t xml:space="preserve">Sale</t>
        </is>
      </c>
      <c r="J333" t="inlineStr">
        <is>
          <t xml:space="preserve">Apartment</t>
        </is>
      </c>
      <c r="K333" t="inlineStr">
        <is>
          <t xml:space="preserve">ES</t>
        </is>
      </c>
      <c r="L333"/>
      <c r="M333" t="inlineStr">
        <is>
          <t xml:space="preserve">Marbella</t>
        </is>
      </c>
      <c r="N333" t="inlineStr">
        <is>
          <t xml:space="preserve">Marbella</t>
        </is>
      </c>
      <c r="O333" t="inlineStr">
        <is>
          <t xml:space="preserve">Lomas de Marbella Club</t>
        </is>
      </c>
      <c r="P333"/>
      <c r="Q333"/>
      <c r="R333"/>
      <c r="S333">
        <v>825000</v>
      </c>
      <c r="T333"/>
      <c r="U333">
        <f>IFERROR((S333-T333)/T333,"")</f>
      </c>
      <c r="V333">
        <v>3</v>
      </c>
      <c r="W333" t="inlineStr">
        <is>
          <t xml:space="preserve">140.00</t>
        </is>
      </c>
      <c r="X333"/>
      <c r="Y333"/>
      <c r="Z333">
        <f>IFERROR(S333/W333,"")</f>
      </c>
      <c r="AA333">
        <f>IFERROR(INDEX(04_Area_Stats!$C$5:$C$7,MATCH(N333,04_Area_Stats!$A$5:$A$7,0)),"")</f>
      </c>
      <c r="AB333">
        <f>IFERROR((Z333-AA333)/AA333,"")</f>
      </c>
      <c r="AC333">
        <v>2</v>
      </c>
      <c r="AD333">
        <v>2</v>
      </c>
      <c r="AE333"/>
      <c r="AF333"/>
      <c r="AG333"/>
      <c r="AH333"/>
      <c r="AI333"/>
      <c r="AJ333"/>
      <c r="AK333"/>
      <c r="AL333"/>
      <c r="AM333"/>
      <c r="AN333"/>
      <c r="AO333"/>
      <c r="AP333"/>
      <c r="AQ333"/>
      <c r="AR333"/>
      <c r="AS333"/>
      <c r="AT333">
        <f>IFERROR(INDEX(04_Area_Stats!$E$5:$E$7,MATCH(N333,04_Area_Stats!$A$5:$A$7,0)),"")</f>
      </c>
      <c r="AU333">
        <f>IFERROR(ROUND(W333*AT333,0),"")</f>
      </c>
      <c r="AV333">
        <f>IFERROR(AU333*12/S333,"")</f>
      </c>
      <c r="AW333">
        <f>IFERROR(ROUND(100*(03_Assumptions!$B$18*MIN(AV333/03_Assumptions!$B$13,1)+03_Assumptions!$B$19*MIN(MAX(-AB333/0.25,0),1)+03_Assumptions!$B$20*IFERROR(INDEX(03_Assumptions!$B$28:$B$33,MATCH(AG333,03_Assumptions!$A$28:$A$33,0)),0.5)+03_Assumptions!$B$21*MIN(V333/180,1)+03_Assumptions!$B$22*(COUNTIF(AI333:AQ333,"Y")/9)),0),"")</f>
      </c>
      <c r="AX333"/>
      <c r="AY333"/>
      <c r="AZ333"/>
      <c r="BA333" t="inlineStr">
        <is>
          <t xml:space="preserve">https://images.habimg.com/imgh/22145-2478/apartamento-planta-media-en-venta-en-la-milla-de-oro-marbella_4d70f4c7-91d9-4800-82a7-b2ef510e4ca3.jpg</t>
        </is>
      </c>
      <c r="BB333"/>
      <c r="BC333">
        <v>1</v>
      </c>
      <c r="BD333"/>
      <c r="BE333">
        <v>0</v>
      </c>
      <c r="BF333"/>
      <c r="BG333"/>
      <c r="BH333"/>
      <c r="BI333"/>
      <c r="BJ333"/>
      <c r="BK333"/>
      <c r="BL333" t="inlineStr">
        <is>
          <t xml:space="preserve">Lägenhet på mellanplan på Calle Cerro Andevalo i Marbellas guldkust (Milla de Oro). Begränsad information tillgänglig bortom läget.</t>
        </is>
      </c>
      <c r="BM333"/>
      <c r="BN333"/>
    </row>
    <row r="334">
      <c r="A334" t="inlineStr">
        <is>
          <t xml:space="preserve">HTC-30596000001845</t>
        </is>
      </c>
      <c r="B334" t="inlineStr">
        <is>
          <t xml:space="preserve">Habitaclia</t>
        </is>
      </c>
      <c r="C334" t="inlineStr">
        <is>
          <t xml:space="preserve">30596000001845</t>
        </is>
      </c>
      <c r="D334" t="inlineStr">
        <is>
          <t xml:space="preserve">https://www.habitaclia.com/comprar-apartamento-elegante_orientado_al_sur_con_vistas_al_golf_en_nuev_los_naranjos-marbella-i30596000001845.htm</t>
        </is>
      </c>
      <c r="E334" t="inlineStr">
        <is>
          <t xml:space="preserve">2026-08-29</t>
        </is>
      </c>
      <c r="F334" t="inlineStr">
        <is>
          <t xml:space="preserve">2026-08-31</t>
        </is>
      </c>
      <c r="G334" t="inlineStr">
        <is>
          <t xml:space="preserve">New</t>
        </is>
      </c>
      <c r="H334" t="inlineStr">
        <is>
          <t xml:space="preserve">Apartamento en Los Naranjos. Elegante apartamento orientado al sur con vistas al golf en nuev</t>
        </is>
      </c>
      <c r="I334" t="inlineStr">
        <is>
          <t xml:space="preserve">Sale</t>
        </is>
      </c>
      <c r="J334" t="inlineStr">
        <is>
          <t xml:space="preserve">Apartment</t>
        </is>
      </c>
      <c r="K334" t="inlineStr">
        <is>
          <t xml:space="preserve">ES</t>
        </is>
      </c>
      <c r="L334"/>
      <c r="M334" t="inlineStr">
        <is>
          <t xml:space="preserve">Marbella</t>
        </is>
      </c>
      <c r="N334" t="inlineStr">
        <is>
          <t xml:space="preserve">Marbella</t>
        </is>
      </c>
      <c r="O334" t="inlineStr">
        <is>
          <t xml:space="preserve">Los Naranjos</t>
        </is>
      </c>
      <c r="P334"/>
      <c r="Q334"/>
      <c r="R334"/>
      <c r="S334">
        <v>340000</v>
      </c>
      <c r="T334"/>
      <c r="U334">
        <f>IFERROR((S334-T334)/T334,"")</f>
      </c>
      <c r="V334">
        <v>3</v>
      </c>
      <c r="W334" t="inlineStr">
        <is>
          <t xml:space="preserve">107.00</t>
        </is>
      </c>
      <c r="X334"/>
      <c r="Y334"/>
      <c r="Z334">
        <f>IFERROR(S334/W334,"")</f>
      </c>
      <c r="AA334">
        <f>IFERROR(INDEX(04_Area_Stats!$C$5:$C$7,MATCH(N334,04_Area_Stats!$A$5:$A$7,0)),"")</f>
      </c>
      <c r="AB334">
        <f>IFERROR((Z334-AA334)/AA334,"")</f>
      </c>
      <c r="AC334">
        <v>2</v>
      </c>
      <c r="AD334">
        <v>2</v>
      </c>
      <c r="AE334"/>
      <c r="AF334"/>
      <c r="AG334"/>
      <c r="AH334"/>
      <c r="AI334"/>
      <c r="AJ334"/>
      <c r="AK334"/>
      <c r="AL334"/>
      <c r="AM334"/>
      <c r="AN334"/>
      <c r="AO334"/>
      <c r="AP334"/>
      <c r="AQ334"/>
      <c r="AR334"/>
      <c r="AS334"/>
      <c r="AT334">
        <f>IFERROR(INDEX(04_Area_Stats!$E$5:$E$7,MATCH(N334,04_Area_Stats!$A$5:$A$7,0)),"")</f>
      </c>
      <c r="AU334">
        <f>IFERROR(ROUND(W334*AT334,0),"")</f>
      </c>
      <c r="AV334">
        <f>IFERROR(AU334*12/S334,"")</f>
      </c>
      <c r="AW334">
        <f>IFERROR(ROUND(100*(03_Assumptions!$B$18*MIN(AV334/03_Assumptions!$B$13,1)+03_Assumptions!$B$19*MIN(MAX(-AB334/0.25,0),1)+03_Assumptions!$B$20*IFERROR(INDEX(03_Assumptions!$B$28:$B$33,MATCH(AG334,03_Assumptions!$A$28:$A$33,0)),0.5)+03_Assumptions!$B$21*MIN(V334/180,1)+03_Assumptions!$B$22*(COUNTIF(AI334:AQ334,"Y")/9)),0),"")</f>
      </c>
      <c r="AX334"/>
      <c r="AY334"/>
      <c r="AZ334"/>
      <c r="BA334" t="inlineStr">
        <is>
          <t xml:space="preserve">https://images.habimg.com/imgh/30596-1845/elegante-apartamento-orientado-al-sur-con-vistas-al-golf-en-nuev-marbella_d35f682d-a42f-42f8-b72f-e195b2555db0.jpg</t>
        </is>
      </c>
      <c r="BB334"/>
      <c r="BC334">
        <v>1</v>
      </c>
      <c r="BD334"/>
      <c r="BE334">
        <v>0</v>
      </c>
      <c r="BF334"/>
      <c r="BG334"/>
      <c r="BH334"/>
      <c r="BI334"/>
      <c r="BJ334"/>
      <c r="BK334"/>
      <c r="BL334" t="inlineStr">
        <is>
          <t xml:space="preserve">Endast en platshänvisning (Marbella - Los Naranjos) tillhandahålls; mycket lite väsentlig information är tillgänglig om fastigheten.</t>
        </is>
      </c>
      <c r="BM334"/>
      <c r="BN334"/>
    </row>
    <row r="335">
      <c r="A335" t="inlineStr">
        <is>
          <t xml:space="preserve">HTC-59665000000003</t>
        </is>
      </c>
      <c r="B335" t="inlineStr">
        <is>
          <t xml:space="preserve">Habitaclia</t>
        </is>
      </c>
      <c r="C335" t="inlineStr">
        <is>
          <t xml:space="preserve">59665000000003</t>
        </is>
      </c>
      <c r="D335" t="inlineStr">
        <is>
          <t xml:space="preserve">https://www.habitaclia.com/comprar-atico-centro_vistas_frontales_al_mar_padre_jose_vera_2_playa_bajadilla_puertos-marbella-i59665000000003.htm</t>
        </is>
      </c>
      <c r="E335" t="inlineStr">
        <is>
          <t xml:space="preserve">2026-08-29</t>
        </is>
      </c>
      <c r="F335" t="inlineStr">
        <is>
          <t xml:space="preserve">2026-08-31</t>
        </is>
      </c>
      <c r="G335" t="inlineStr">
        <is>
          <t xml:space="preserve">New</t>
        </is>
      </c>
      <c r="H335" t="inlineStr">
        <is>
          <t xml:space="preserve">Ático en Calle padre josé vera 2. Ático centro vistas frontales al mar</t>
        </is>
      </c>
      <c r="I335" t="inlineStr">
        <is>
          <t xml:space="preserve">Sale</t>
        </is>
      </c>
      <c r="J335" t="inlineStr">
        <is>
          <t xml:space="preserve">Attic</t>
        </is>
      </c>
      <c r="K335" t="inlineStr">
        <is>
          <t xml:space="preserve">ES</t>
        </is>
      </c>
      <c r="L335"/>
      <c r="M335" t="inlineStr">
        <is>
          <t xml:space="preserve">Marbella</t>
        </is>
      </c>
      <c r="N335" t="inlineStr">
        <is>
          <t xml:space="preserve">Marbella</t>
        </is>
      </c>
      <c r="O335" t="inlineStr">
        <is>
          <t xml:space="preserve">Playa Bajadilla - Puertos</t>
        </is>
      </c>
      <c r="P335"/>
      <c r="Q335"/>
      <c r="R335"/>
      <c r="S335">
        <v>950000</v>
      </c>
      <c r="T335"/>
      <c r="U335">
        <f>IFERROR((S335-T335)/T335,"")</f>
      </c>
      <c r="V335">
        <v>3</v>
      </c>
      <c r="W335" t="inlineStr">
        <is>
          <t xml:space="preserve">125.00</t>
        </is>
      </c>
      <c r="X335"/>
      <c r="Y335"/>
      <c r="Z335">
        <f>IFERROR(S335/W335,"")</f>
      </c>
      <c r="AA335">
        <f>IFERROR(INDEX(04_Area_Stats!$C$5:$C$7,MATCH(N335,04_Area_Stats!$A$5:$A$7,0)),"")</f>
      </c>
      <c r="AB335">
        <f>IFERROR((Z335-AA335)/AA335,"")</f>
      </c>
      <c r="AC335">
        <v>3</v>
      </c>
      <c r="AD335">
        <v>2</v>
      </c>
      <c r="AE335"/>
      <c r="AF335"/>
      <c r="AG335"/>
      <c r="AH335"/>
      <c r="AI335"/>
      <c r="AJ335"/>
      <c r="AK335"/>
      <c r="AL335"/>
      <c r="AM335"/>
      <c r="AN335"/>
      <c r="AO335" t="inlineStr">
        <is>
          <t xml:space="preserve">Y</t>
        </is>
      </c>
      <c r="AP335"/>
      <c r="AQ335"/>
      <c r="AR335"/>
      <c r="AS335"/>
      <c r="AT335">
        <f>IFERROR(INDEX(04_Area_Stats!$E$5:$E$7,MATCH(N335,04_Area_Stats!$A$5:$A$7,0)),"")</f>
      </c>
      <c r="AU335">
        <f>IFERROR(ROUND(W335*AT335,0),"")</f>
      </c>
      <c r="AV335">
        <f>IFERROR(AU335*12/S335,"")</f>
      </c>
      <c r="AW335">
        <f>IFERROR(ROUND(100*(03_Assumptions!$B$18*MIN(AV335/03_Assumptions!$B$13,1)+03_Assumptions!$B$19*MIN(MAX(-AB335/0.25,0),1)+03_Assumptions!$B$20*IFERROR(INDEX(03_Assumptions!$B$28:$B$33,MATCH(AG335,03_Assumptions!$A$28:$A$33,0)),0.5)+03_Assumptions!$B$21*MIN(V335/180,1)+03_Assumptions!$B$22*(COUNTIF(AI335:AQ335,"Y")/9)),0),"")</f>
      </c>
      <c r="AX335"/>
      <c r="AY335"/>
      <c r="AZ335"/>
      <c r="BA335" t="inlineStr">
        <is>
          <t xml:space="preserve">https://images.habimg.com/imgh/59665-3/atico-centro-vistas-frontales-al-mar-marbella_db9db613-9306-4ae3-9a39-0f1c52d9d033.jpg</t>
        </is>
      </c>
      <c r="BB335"/>
      <c r="BC335">
        <v>1</v>
      </c>
      <c r="BD335"/>
      <c r="BE335">
        <v>0</v>
      </c>
      <c r="BF335"/>
      <c r="BG335"/>
      <c r="BH335"/>
      <c r="BI335"/>
      <c r="BJ335"/>
      <c r="BK335"/>
      <c r="BL335" t="inlineStr">
        <is>
          <t xml:space="preserve">Vindsvåning till salu i centrala Marbella med utsikt över havet; listningen innehåller dock nästan ingen information om storlek, skick, utrustning eller pris.</t>
        </is>
      </c>
      <c r="BM335"/>
      <c r="BN335"/>
    </row>
    <row r="336">
      <c r="A336" t="inlineStr">
        <is>
          <t xml:space="preserve">HTC-23979000001217</t>
        </is>
      </c>
      <c r="B336" t="inlineStr">
        <is>
          <t xml:space="preserve">Habitaclia</t>
        </is>
      </c>
      <c r="C336" t="inlineStr">
        <is>
          <t xml:space="preserve">23979000001217</t>
        </is>
      </c>
      <c r="D336" t="inlineStr">
        <is>
          <t xml:space="preserve">https://www.habitaclia.com/comprar-apartamento-luminoso_en_nueva_andalucia_una_oportunidad_para_vi_rodeo_alto_guadaiza_la_campana-marbella-i23979000001217.htm</t>
        </is>
      </c>
      <c r="E336" t="inlineStr">
        <is>
          <t xml:space="preserve">2026-08-29</t>
        </is>
      </c>
      <c r="F336" t="inlineStr">
        <is>
          <t xml:space="preserve">2026-08-31</t>
        </is>
      </c>
      <c r="G336" t="inlineStr">
        <is>
          <t xml:space="preserve">New</t>
        </is>
      </c>
      <c r="H336" t="inlineStr">
        <is>
          <t xml:space="preserve">Apartamento en Rodeo Alto - Guadaiza - La Campana. Luminoso apartamento en nueva andalucía, una oportunidad para vi</t>
        </is>
      </c>
      <c r="I336" t="inlineStr">
        <is>
          <t xml:space="preserve">Sale</t>
        </is>
      </c>
      <c r="J336" t="inlineStr">
        <is>
          <t xml:space="preserve">Apartment</t>
        </is>
      </c>
      <c r="K336" t="inlineStr">
        <is>
          <t xml:space="preserve">ES</t>
        </is>
      </c>
      <c r="L336"/>
      <c r="M336" t="inlineStr">
        <is>
          <t xml:space="preserve">Marbella</t>
        </is>
      </c>
      <c r="N336" t="inlineStr">
        <is>
          <t xml:space="preserve">Marbella</t>
        </is>
      </c>
      <c r="O336" t="inlineStr">
        <is>
          <t xml:space="preserve">Rodeo Alto - Guadaiza - La Campana</t>
        </is>
      </c>
      <c r="P336"/>
      <c r="Q336"/>
      <c r="R336"/>
      <c r="S336">
        <v>425000</v>
      </c>
      <c r="T336"/>
      <c r="U336">
        <f>IFERROR((S336-T336)/T336,"")</f>
      </c>
      <c r="V336">
        <v>3</v>
      </c>
      <c r="W336" t="inlineStr">
        <is>
          <t xml:space="preserve">106.00</t>
        </is>
      </c>
      <c r="X336"/>
      <c r="Y336"/>
      <c r="Z336">
        <f>IFERROR(S336/W336,"")</f>
      </c>
      <c r="AA336">
        <f>IFERROR(INDEX(04_Area_Stats!$C$5:$C$7,MATCH(N336,04_Area_Stats!$A$5:$A$7,0)),"")</f>
      </c>
      <c r="AB336">
        <f>IFERROR((Z336-AA336)/AA336,"")</f>
      </c>
      <c r="AC336">
        <v>3</v>
      </c>
      <c r="AD336">
        <v>2</v>
      </c>
      <c r="AE336"/>
      <c r="AF336"/>
      <c r="AG336"/>
      <c r="AH336"/>
      <c r="AI336"/>
      <c r="AJ336"/>
      <c r="AK336"/>
      <c r="AL336"/>
      <c r="AM336"/>
      <c r="AN336"/>
      <c r="AO336"/>
      <c r="AP336"/>
      <c r="AQ336"/>
      <c r="AR336"/>
      <c r="AS336"/>
      <c r="AT336">
        <f>IFERROR(INDEX(04_Area_Stats!$E$5:$E$7,MATCH(N336,04_Area_Stats!$A$5:$A$7,0)),"")</f>
      </c>
      <c r="AU336">
        <f>IFERROR(ROUND(W336*AT336,0),"")</f>
      </c>
      <c r="AV336">
        <f>IFERROR(AU336*12/S336,"")</f>
      </c>
      <c r="AW336">
        <f>IFERROR(ROUND(100*(03_Assumptions!$B$18*MIN(AV336/03_Assumptions!$B$13,1)+03_Assumptions!$B$19*MIN(MAX(-AB336/0.25,0),1)+03_Assumptions!$B$20*IFERROR(INDEX(03_Assumptions!$B$28:$B$33,MATCH(AG336,03_Assumptions!$A$28:$A$33,0)),0.5)+03_Assumptions!$B$21*MIN(V336/180,1)+03_Assumptions!$B$22*(COUNTIF(AI336:AQ336,"Y")/9)),0),"")</f>
      </c>
      <c r="AX336"/>
      <c r="AY336"/>
      <c r="AZ336"/>
      <c r="BA336" t="inlineStr">
        <is>
          <t xml:space="preserve">https://images.habimg.com/imgh/23979-1217/luminoso-apartamento-en-nueva-andalucia-una-oportunidad-para-vi-marbella_3aa34c73-9465-4f27-b47a-3a4cc9619aa6.jpg</t>
        </is>
      </c>
      <c r="BB336"/>
      <c r="BC336">
        <v>1</v>
      </c>
      <c r="BD336"/>
      <c r="BE336">
        <v>0</v>
      </c>
      <c r="BF336"/>
      <c r="BG336"/>
      <c r="BH336"/>
      <c r="BI336"/>
      <c r="BJ336"/>
      <c r="BK336"/>
      <c r="BL336" t="inlineStr">
        <is>
          <t xml:space="preserve">Mycket lite information är tillgänglig för denna fastighet — endast platsen (Marbella, Rodeo Alto, Guadaiza, La Campana) anges i annonsen.</t>
        </is>
      </c>
      <c r="BM336"/>
      <c r="BN336"/>
    </row>
    <row r="337">
      <c r="A337" t="inlineStr">
        <is>
          <t xml:space="preserve">HTC-27575000001697</t>
        </is>
      </c>
      <c r="B337" t="inlineStr">
        <is>
          <t xml:space="preserve">Habitaclia</t>
        </is>
      </c>
      <c r="C337" t="inlineStr">
        <is>
          <t xml:space="preserve">27575000001697</t>
        </is>
      </c>
      <c r="D337" t="inlineStr">
        <is>
          <t xml:space="preserve">https://www.habitaclia.com/comprar-atico-duplex_reformado_en_nueva_andalucia_aloha-marbella-i27575000001697.htm</t>
        </is>
      </c>
      <c r="E337" t="inlineStr">
        <is>
          <t xml:space="preserve">2026-08-29</t>
        </is>
      </c>
      <c r="F337" t="inlineStr">
        <is>
          <t xml:space="preserve">2026-08-31</t>
        </is>
      </c>
      <c r="G337" t="inlineStr">
        <is>
          <t xml:space="preserve">New</t>
        </is>
      </c>
      <c r="H337" t="inlineStr">
        <is>
          <t xml:space="preserve">Ático en Aloha. Ático dúplex reformado en nueva andalucía</t>
        </is>
      </c>
      <c r="I337" t="inlineStr">
        <is>
          <t xml:space="preserve">Sale</t>
        </is>
      </c>
      <c r="J337" t="inlineStr">
        <is>
          <t xml:space="preserve">Attic</t>
        </is>
      </c>
      <c r="K337" t="inlineStr">
        <is>
          <t xml:space="preserve">ES</t>
        </is>
      </c>
      <c r="L337"/>
      <c r="M337" t="inlineStr">
        <is>
          <t xml:space="preserve">Marbella</t>
        </is>
      </c>
      <c r="N337" t="inlineStr">
        <is>
          <t xml:space="preserve">Marbella</t>
        </is>
      </c>
      <c r="O337" t="inlineStr">
        <is>
          <t xml:space="preserve">Aloha</t>
        </is>
      </c>
      <c r="P337"/>
      <c r="Q337"/>
      <c r="R337"/>
      <c r="S337">
        <v>699000</v>
      </c>
      <c r="T337"/>
      <c r="U337">
        <f>IFERROR((S337-T337)/T337,"")</f>
      </c>
      <c r="V337">
        <v>3</v>
      </c>
      <c r="W337" t="inlineStr">
        <is>
          <t xml:space="preserve">183.00</t>
        </is>
      </c>
      <c r="X337"/>
      <c r="Y337"/>
      <c r="Z337">
        <f>IFERROR(S337/W337,"")</f>
      </c>
      <c r="AA337">
        <f>IFERROR(INDEX(04_Area_Stats!$C$5:$C$7,MATCH(N337,04_Area_Stats!$A$5:$A$7,0)),"")</f>
      </c>
      <c r="AB337">
        <f>IFERROR((Z337-AA337)/AA337,"")</f>
      </c>
      <c r="AC337">
        <v>3</v>
      </c>
      <c r="AD337">
        <v>2</v>
      </c>
      <c r="AE337"/>
      <c r="AF337"/>
      <c r="AG337"/>
      <c r="AH337"/>
      <c r="AI337"/>
      <c r="AJ337"/>
      <c r="AK337"/>
      <c r="AL337"/>
      <c r="AM337"/>
      <c r="AN337"/>
      <c r="AO337"/>
      <c r="AP337"/>
      <c r="AQ337"/>
      <c r="AR337"/>
      <c r="AS337"/>
      <c r="AT337">
        <f>IFERROR(INDEX(04_Area_Stats!$E$5:$E$7,MATCH(N337,04_Area_Stats!$A$5:$A$7,0)),"")</f>
      </c>
      <c r="AU337">
        <f>IFERROR(ROUND(W337*AT337,0),"")</f>
      </c>
      <c r="AV337">
        <f>IFERROR(AU337*12/S337,"")</f>
      </c>
      <c r="AW337">
        <f>IFERROR(ROUND(100*(03_Assumptions!$B$18*MIN(AV337/03_Assumptions!$B$13,1)+03_Assumptions!$B$19*MIN(MAX(-AB337/0.25,0),1)+03_Assumptions!$B$20*IFERROR(INDEX(03_Assumptions!$B$28:$B$33,MATCH(AG337,03_Assumptions!$A$28:$A$33,0)),0.5)+03_Assumptions!$B$21*MIN(V337/180,1)+03_Assumptions!$B$22*(COUNTIF(AI337:AQ337,"Y")/9)),0),"")</f>
      </c>
      <c r="AX337"/>
      <c r="AY337"/>
      <c r="AZ337"/>
      <c r="BA337" t="inlineStr">
        <is>
          <t xml:space="preserve">https://images.habimg.com/imgh/27575-1697/atico-duplex-reformado-en-nueva-andalucia-marbella_47aec79c-4176-4a05-b1f8-344ad75aaa68.jpg</t>
        </is>
      </c>
      <c r="BB337"/>
      <c r="BC337">
        <v>1</v>
      </c>
      <c r="BD337"/>
      <c r="BE337">
        <v>0</v>
      </c>
      <c r="BF337"/>
      <c r="BG337"/>
      <c r="BH337"/>
      <c r="BI337"/>
      <c r="BJ337"/>
      <c r="BK337"/>
      <c r="BL337" t="inlineStr">
        <is>
          <t xml:space="preserve">Otillräcklig information tillgänglig; endast platsinformation tillhandahålles.</t>
        </is>
      </c>
      <c r="BM337"/>
      <c r="BN337"/>
    </row>
    <row r="338">
      <c r="A338" t="inlineStr">
        <is>
          <t xml:space="preserve">HTC-24415000002057</t>
        </is>
      </c>
      <c r="B338" t="inlineStr">
        <is>
          <t xml:space="preserve">Habitaclia</t>
        </is>
      </c>
      <c r="C338" t="inlineStr">
        <is>
          <t xml:space="preserve">24415000002057</t>
        </is>
      </c>
      <c r="D338" t="inlineStr">
        <is>
          <t xml:space="preserve">https://www.habitaclia.com/comprar-planta_baja-los_gladiolos_1_nueva_andalucia_centro-marbella-i24415000002057.htm</t>
        </is>
      </c>
      <c r="E338" t="inlineStr">
        <is>
          <t xml:space="preserve">2026-08-29</t>
        </is>
      </c>
      <c r="F338" t="inlineStr">
        <is>
          <t xml:space="preserve">2026-08-31</t>
        </is>
      </c>
      <c r="G338" t="inlineStr">
        <is>
          <t xml:space="preserve">New</t>
        </is>
      </c>
      <c r="H338" t="inlineStr">
        <is>
          <t xml:space="preserve">Planta baja en Calle los gladiolos 1</t>
        </is>
      </c>
      <c r="I338" t="inlineStr">
        <is>
          <t xml:space="preserve">Sale</t>
        </is>
      </c>
      <c r="J338" t="inlineStr">
        <is>
          <t xml:space="preserve">Apartment</t>
        </is>
      </c>
      <c r="K338" t="inlineStr">
        <is>
          <t xml:space="preserve">ES</t>
        </is>
      </c>
      <c r="L338"/>
      <c r="M338" t="inlineStr">
        <is>
          <t xml:space="preserve">Marbella</t>
        </is>
      </c>
      <c r="N338" t="inlineStr">
        <is>
          <t xml:space="preserve">Marbella</t>
        </is>
      </c>
      <c r="O338" t="inlineStr">
        <is>
          <t xml:space="preserve">Nueva Andalucía centro</t>
        </is>
      </c>
      <c r="P338"/>
      <c r="Q338"/>
      <c r="R338"/>
      <c r="S338">
        <v>629000</v>
      </c>
      <c r="T338"/>
      <c r="U338">
        <f>IFERROR((S338-T338)/T338,"")</f>
      </c>
      <c r="V338">
        <v>3</v>
      </c>
      <c r="W338" t="inlineStr">
        <is>
          <t xml:space="preserve">112.00</t>
        </is>
      </c>
      <c r="X338"/>
      <c r="Y338"/>
      <c r="Z338">
        <f>IFERROR(S338/W338,"")</f>
      </c>
      <c r="AA338">
        <f>IFERROR(INDEX(04_Area_Stats!$C$5:$C$7,MATCH(N338,04_Area_Stats!$A$5:$A$7,0)),"")</f>
      </c>
      <c r="AB338">
        <f>IFERROR((Z338-AA338)/AA338,"")</f>
      </c>
      <c r="AC338">
        <v>2</v>
      </c>
      <c r="AD338">
        <v>2</v>
      </c>
      <c r="AE338" t="inlineStr">
        <is>
          <t xml:space="preserve">0</t>
        </is>
      </c>
      <c r="AF338"/>
      <c r="AG338"/>
      <c r="AH338"/>
      <c r="AI338"/>
      <c r="AJ338"/>
      <c r="AK338"/>
      <c r="AL338"/>
      <c r="AM338"/>
      <c r="AN338"/>
      <c r="AO338"/>
      <c r="AP338"/>
      <c r="AQ338"/>
      <c r="AR338"/>
      <c r="AS338"/>
      <c r="AT338">
        <f>IFERROR(INDEX(04_Area_Stats!$E$5:$E$7,MATCH(N338,04_Area_Stats!$A$5:$A$7,0)),"")</f>
      </c>
      <c r="AU338">
        <f>IFERROR(ROUND(W338*AT338,0),"")</f>
      </c>
      <c r="AV338">
        <f>IFERROR(AU338*12/S338,"")</f>
      </c>
      <c r="AW338">
        <f>IFERROR(ROUND(100*(03_Assumptions!$B$18*MIN(AV338/03_Assumptions!$B$13,1)+03_Assumptions!$B$19*MIN(MAX(-AB338/0.25,0),1)+03_Assumptions!$B$20*IFERROR(INDEX(03_Assumptions!$B$28:$B$33,MATCH(AG338,03_Assumptions!$A$28:$A$33,0)),0.5)+03_Assumptions!$B$21*MIN(V338/180,1)+03_Assumptions!$B$22*(COUNTIF(AI338:AQ338,"Y")/9)),0),"")</f>
      </c>
      <c r="AX338"/>
      <c r="AY338"/>
      <c r="AZ338"/>
      <c r="BA338" t="inlineStr">
        <is>
          <t xml:space="preserve">https://images.habimg.com/imgh/24415-2057/calle-los-gladiolos-1-planta-baja-marbella_fda42f39-7bbf-4bd3-92de-1d2b72e3b3b6.jpg</t>
        </is>
      </c>
      <c r="BB338"/>
      <c r="BC338">
        <v>1</v>
      </c>
      <c r="BD338"/>
      <c r="BE338">
        <v>0</v>
      </c>
      <c r="BF338"/>
      <c r="BG338"/>
      <c r="BH338"/>
      <c r="BI338"/>
      <c r="BJ338"/>
      <c r="BK338"/>
      <c r="BL338" t="inlineStr">
        <is>
          <t xml:space="preserve">En lägenhet i bottenvåning i Nueva Andalucía Centro, Marbella är till salu. Annonsen ger nästan ingen beskrivande information om fastigheten.</t>
        </is>
      </c>
      <c r="BM338"/>
      <c r="BN338"/>
    </row>
    <row r="339">
      <c r="A339" t="inlineStr">
        <is>
          <t xml:space="preserve">MIL-611874326</t>
        </is>
      </c>
      <c r="B339" t="inlineStr">
        <is>
          <t xml:space="preserve">Milanuncios</t>
        </is>
      </c>
      <c r="C339" t="inlineStr">
        <is>
          <t xml:space="preserve">611874326</t>
        </is>
      </c>
      <c r="D339" t="inlineStr">
        <is>
          <t xml:space="preserve">https://www.milanuncios.com/pisos-compartidos-en-madrid-madrid/chamartin-c-del-conde-de-torralba-611874326.htm</t>
        </is>
      </c>
      <c r="E339" t="inlineStr">
        <is>
          <t xml:space="preserve">2026-08-29</t>
        </is>
      </c>
      <c r="F339" t="inlineStr">
        <is>
          <t xml:space="preserve">2026-08-31</t>
        </is>
      </c>
      <c r="G339" t="inlineStr">
        <is>
          <t xml:space="preserve">New</t>
        </is>
      </c>
      <c r="H339" t="inlineStr">
        <is>
          <t xml:space="preserve">Chamartín - C. del Conde de Torralba</t>
        </is>
      </c>
      <c r="I339" t="inlineStr">
        <is>
          <t xml:space="preserve">Rent</t>
        </is>
      </c>
      <c r="J339" t="inlineStr">
        <is>
          <t xml:space="preserve">Compartir piso</t>
        </is>
      </c>
      <c r="K339" t="inlineStr">
        <is>
          <t xml:space="preserve">ES</t>
        </is>
      </c>
      <c r="L339"/>
      <c r="M339" t="inlineStr">
        <is>
          <t xml:space="preserve">Madrid</t>
        </is>
      </c>
      <c r="N339" t="inlineStr">
        <is>
          <t xml:space="preserve">Madrid</t>
        </is>
      </c>
      <c r="O339"/>
      <c r="P339"/>
      <c r="Q339"/>
      <c r="R339"/>
      <c r="S339">
        <v>455</v>
      </c>
      <c r="T339"/>
      <c r="U339">
        <f>IFERROR((S339-T339)/T339,"")</f>
      </c>
      <c r="V339">
        <v>3</v>
      </c>
      <c r="W339"/>
      <c r="X339"/>
      <c r="Y339"/>
      <c r="Z339">
        <f>IFERROR(S339/W339,"")</f>
      </c>
      <c r="AA339">
        <f>IFERROR(INDEX(04_Area_Stats!$C$5:$C$7,MATCH(N339,04_Area_Stats!$A$5:$A$7,0)),"")</f>
      </c>
      <c r="AB339">
        <f>IFERROR((Z339-AA339)/AA339,"")</f>
      </c>
      <c r="AC339"/>
      <c r="AD339"/>
      <c r="AE339"/>
      <c r="AF339"/>
      <c r="AG339"/>
      <c r="AH339"/>
      <c r="AI339"/>
      <c r="AJ339"/>
      <c r="AK339"/>
      <c r="AL339"/>
      <c r="AM339"/>
      <c r="AN339"/>
      <c r="AO339"/>
      <c r="AP339"/>
      <c r="AQ339"/>
      <c r="AR339"/>
      <c r="AS339"/>
      <c r="AT339">
        <f>IFERROR(INDEX(04_Area_Stats!$E$5:$E$7,MATCH(N339,04_Area_Stats!$A$5:$A$7,0)),"")</f>
      </c>
      <c r="AU339">
        <f>IFERROR(ROUND(W339*AT339,0),"")</f>
      </c>
      <c r="AV339">
        <f>IFERROR(AU339*12/S339,"")</f>
      </c>
      <c r="AW339">
        <f>IFERROR(ROUND(100*(03_Assumptions!$B$18*MIN(AV339/03_Assumptions!$B$13,1)+03_Assumptions!$B$19*MIN(MAX(-AB339/0.25,0),1)+03_Assumptions!$B$20*IFERROR(INDEX(03_Assumptions!$B$28:$B$33,MATCH(AG339,03_Assumptions!$A$28:$A$33,0)),0.5)+03_Assumptions!$B$21*MIN(V339/180,1)+03_Assumptions!$B$22*(COUNTIF(AI339:AQ339,"Y")/9)),0),"")</f>
      </c>
      <c r="AX339"/>
      <c r="AY339"/>
      <c r="AZ339"/>
      <c r="BA339" t="inlineStr">
        <is>
          <t xml:space="preserve">https://images.milanuncios.com/api/v1/ma-ad-media-pro/images/2b101329-c7e4-4da0-9b1d-a0c2177a4df2</t>
        </is>
      </c>
      <c r="BB339"/>
      <c r="BC339">
        <v>1</v>
      </c>
      <c r="BD339"/>
      <c r="BE339">
        <v>0</v>
      </c>
      <c r="BF339"/>
      <c r="BG339"/>
      <c r="BH339"/>
      <c r="BI339"/>
      <c r="BJ339"/>
      <c r="BK339"/>
      <c r="BL339" t="inlineStr">
        <is>
          <t xml:space="preserve">Ett delat rum i en tvårumsvåning i Chamartín, Madrid, med en rumskompis och tillgång till vardagsrum, kök, badrum och terrass; helt utsatt, tredje våningen med hiss, nära Hospital La Paz med bra trafikkommunikation. Stränga regler gäller (inga husdjur, par eller rökare) och verktygskostnader ingår inte i hyran.</t>
        </is>
      </c>
      <c r="BM339"/>
      <c r="BN339"/>
    </row>
    <row r="340">
      <c r="A340" t="inlineStr">
        <is>
          <t xml:space="preserve">MIL-580355127</t>
        </is>
      </c>
      <c r="B340" t="inlineStr">
        <is>
          <t xml:space="preserve">Milanuncios</t>
        </is>
      </c>
      <c r="C340" t="inlineStr">
        <is>
          <t xml:space="preserve">580355127</t>
        </is>
      </c>
      <c r="D340" t="inlineStr">
        <is>
          <t xml:space="preserve">https://www.milanuncios.com/pisos-compartidos-en-salamanca-salamanca/campus-unamuno-580355127.htm</t>
        </is>
      </c>
      <c r="E340" t="inlineStr">
        <is>
          <t xml:space="preserve">2026-08-29</t>
        </is>
      </c>
      <c r="F340" t="inlineStr">
        <is>
          <t xml:space="preserve">2026-08-31</t>
        </is>
      </c>
      <c r="G340" t="inlineStr">
        <is>
          <t xml:space="preserve">New</t>
        </is>
      </c>
      <c r="H340" t="inlineStr">
        <is>
          <t xml:space="preserve">Campus Unamuno</t>
        </is>
      </c>
      <c r="I340" t="inlineStr">
        <is>
          <t xml:space="preserve">Rent</t>
        </is>
      </c>
      <c r="J340" t="inlineStr">
        <is>
          <t xml:space="preserve">Compartir piso</t>
        </is>
      </c>
      <c r="K340" t="inlineStr">
        <is>
          <t xml:space="preserve">ES</t>
        </is>
      </c>
      <c r="L340"/>
      <c r="M340" t="inlineStr">
        <is>
          <t xml:space="preserve">Salamanca</t>
        </is>
      </c>
      <c r="N340" t="inlineStr">
        <is>
          <t xml:space="preserve">Salamanca</t>
        </is>
      </c>
      <c r="O340"/>
      <c r="P340"/>
      <c r="Q340"/>
      <c r="R340"/>
      <c r="S340">
        <v>275</v>
      </c>
      <c r="T340"/>
      <c r="U340">
        <f>IFERROR((S340-T340)/T340,"")</f>
      </c>
      <c r="V340">
        <v>3</v>
      </c>
      <c r="W340"/>
      <c r="X340"/>
      <c r="Y340"/>
      <c r="Z340">
        <f>IFERROR(S340/W340,"")</f>
      </c>
      <c r="AA340">
        <f>IFERROR(INDEX(04_Area_Stats!$C$5:$C$7,MATCH(N340,04_Area_Stats!$A$5:$A$7,0)),"")</f>
      </c>
      <c r="AB340">
        <f>IFERROR((Z340-AA340)/AA340,"")</f>
      </c>
      <c r="AC340"/>
      <c r="AD340"/>
      <c r="AE340"/>
      <c r="AF340"/>
      <c r="AG340"/>
      <c r="AH340"/>
      <c r="AI340"/>
      <c r="AJ340"/>
      <c r="AK340"/>
      <c r="AL340"/>
      <c r="AM340"/>
      <c r="AN340"/>
      <c r="AO340"/>
      <c r="AP340"/>
      <c r="AQ340"/>
      <c r="AR340"/>
      <c r="AS340"/>
      <c r="AT340">
        <f>IFERROR(INDEX(04_Area_Stats!$E$5:$E$7,MATCH(N340,04_Area_Stats!$A$5:$A$7,0)),"")</f>
      </c>
      <c r="AU340">
        <f>IFERROR(ROUND(W340*AT340,0),"")</f>
      </c>
      <c r="AV340">
        <f>IFERROR(AU340*12/S340,"")</f>
      </c>
      <c r="AW340">
        <f>IFERROR(ROUND(100*(03_Assumptions!$B$18*MIN(AV340/03_Assumptions!$B$13,1)+03_Assumptions!$B$19*MIN(MAX(-AB340/0.25,0),1)+03_Assumptions!$B$20*IFERROR(INDEX(03_Assumptions!$B$28:$B$33,MATCH(AG340,03_Assumptions!$A$28:$A$33,0)),0.5)+03_Assumptions!$B$21*MIN(V340/180,1)+03_Assumptions!$B$22*(COUNTIF(AI340:AQ340,"Y")/9)),0),"")</f>
      </c>
      <c r="AX340"/>
      <c r="AY340"/>
      <c r="AZ340"/>
      <c r="BA340" t="inlineStr">
        <is>
          <t xml:space="preserve">https://images.milanuncios.com/api/v1/ma-ad-media-pro/images/cbb13025-bc56-4b49-be12-9cbc758fc848</t>
        </is>
      </c>
      <c r="BB340"/>
      <c r="BC340">
        <v>1</v>
      </c>
      <c r="BD340"/>
      <c r="BE340">
        <v>0</v>
      </c>
      <c r="BF340"/>
      <c r="BG340"/>
      <c r="BH340"/>
      <c r="BI340"/>
      <c r="BJ340"/>
      <c r="BK340"/>
      <c r="BL340"/>
      <c r="BM340"/>
      <c r="BN340"/>
    </row>
    <row r="341">
      <c r="A341" t="inlineStr">
        <is>
          <t xml:space="preserve">MIL-611900409</t>
        </is>
      </c>
      <c r="B341" t="inlineStr">
        <is>
          <t xml:space="preserve">Milanuncios</t>
        </is>
      </c>
      <c r="C341" t="inlineStr">
        <is>
          <t xml:space="preserve">611900409</t>
        </is>
      </c>
      <c r="D341" t="inlineStr">
        <is>
          <t xml:space="preserve">https://www.milanuncios.com/pisos-compartidos-en-cordoba-cordoba/ciudad-jardin-c-infanta-dona-maria-611900409.htm</t>
        </is>
      </c>
      <c r="E341" t="inlineStr">
        <is>
          <t xml:space="preserve">2026-08-29</t>
        </is>
      </c>
      <c r="F341" t="inlineStr">
        <is>
          <t xml:space="preserve">2026-08-31</t>
        </is>
      </c>
      <c r="G341" t="inlineStr">
        <is>
          <t xml:space="preserve">New</t>
        </is>
      </c>
      <c r="H341" t="inlineStr">
        <is>
          <t xml:space="preserve">Ciudad Jardín - C. Infanta Doña María</t>
        </is>
      </c>
      <c r="I341" t="inlineStr">
        <is>
          <t xml:space="preserve">Rent</t>
        </is>
      </c>
      <c r="J341" t="inlineStr">
        <is>
          <t xml:space="preserve">Compartir piso</t>
        </is>
      </c>
      <c r="K341" t="inlineStr">
        <is>
          <t xml:space="preserve">ES</t>
        </is>
      </c>
      <c r="L341"/>
      <c r="M341" t="inlineStr">
        <is>
          <t xml:space="preserve">Córdoba</t>
        </is>
      </c>
      <c r="N341" t="inlineStr">
        <is>
          <t xml:space="preserve">Córdoba</t>
        </is>
      </c>
      <c r="O341"/>
      <c r="P341"/>
      <c r="Q341"/>
      <c r="R341"/>
      <c r="S341">
        <v>220</v>
      </c>
      <c r="T341"/>
      <c r="U341">
        <f>IFERROR((S341-T341)/T341,"")</f>
      </c>
      <c r="V341">
        <v>3</v>
      </c>
      <c r="W341"/>
      <c r="X341"/>
      <c r="Y341"/>
      <c r="Z341">
        <f>IFERROR(S341/W341,"")</f>
      </c>
      <c r="AA341">
        <f>IFERROR(INDEX(04_Area_Stats!$C$5:$C$7,MATCH(N341,04_Area_Stats!$A$5:$A$7,0)),"")</f>
      </c>
      <c r="AB341">
        <f>IFERROR((Z341-AA341)/AA341,"")</f>
      </c>
      <c r="AC341">
        <v>3</v>
      </c>
      <c r="AD341">
        <v>1</v>
      </c>
      <c r="AE341" t="inlineStr">
        <is>
          <t xml:space="preserve">Ground floor</t>
        </is>
      </c>
      <c r="AF341"/>
      <c r="AG341" t="inlineStr">
        <is>
          <t xml:space="preserve">Good</t>
        </is>
      </c>
      <c r="AH341"/>
      <c r="AI341"/>
      <c r="AJ341"/>
      <c r="AK341" t="inlineStr">
        <is>
          <t xml:space="preserve">Y</t>
        </is>
      </c>
      <c r="AL341"/>
      <c r="AM341"/>
      <c r="AN341" t="inlineStr">
        <is>
          <t xml:space="preserve">Y</t>
        </is>
      </c>
      <c r="AO341"/>
      <c r="AP341"/>
      <c r="AQ341" t="inlineStr">
        <is>
          <t xml:space="preserve">Y</t>
        </is>
      </c>
      <c r="AR341"/>
      <c r="AS341"/>
      <c r="AT341">
        <f>IFERROR(INDEX(04_Area_Stats!$E$5:$E$7,MATCH(N341,04_Area_Stats!$A$5:$A$7,0)),"")</f>
      </c>
      <c r="AU341">
        <f>IFERROR(ROUND(W341*AT341,0),"")</f>
      </c>
      <c r="AV341">
        <f>IFERROR(AU341*12/S341,"")</f>
      </c>
      <c r="AW341">
        <f>IFERROR(ROUND(100*(03_Assumptions!$B$18*MIN(AV341/03_Assumptions!$B$13,1)+03_Assumptions!$B$19*MIN(MAX(-AB341/0.25,0),1)+03_Assumptions!$B$20*IFERROR(INDEX(03_Assumptions!$B$28:$B$33,MATCH(AG341,03_Assumptions!$A$28:$A$33,0)),0.5)+03_Assumptions!$B$21*MIN(V341/180,1)+03_Assumptions!$B$22*(COUNTIF(AI341:AQ341,"Y")/9)),0),"")</f>
      </c>
      <c r="AX341"/>
      <c r="AY341"/>
      <c r="AZ341"/>
      <c r="BA341" t="inlineStr">
        <is>
          <t xml:space="preserve">https://images.milanuncios.com/api/v1/ma-ad-media-pro/images/b4426e76-0bce-4f5d-a924-c65ad4914c3c</t>
        </is>
      </c>
      <c r="BB341"/>
      <c r="BC341">
        <v>1</v>
      </c>
      <c r="BD341"/>
      <c r="BE341">
        <v>0</v>
      </c>
      <c r="BF341"/>
      <c r="BG341"/>
      <c r="BH341"/>
      <c r="BI341"/>
      <c r="BJ341"/>
      <c r="BK341"/>
      <c r="BL341" t="inlineStr">
        <is>
          <t xml:space="preserve">Bottenvåningslägenhet med tre sovrum och ett badrum i Ciudad Jardín, Córdoba, tillgänglig för delad uthyrning med befintliga hyresgäster. Egendomen är fullt utrustad med innergård och tvättstuga, även om ingen specifik storlek eller ålder är angiven.</t>
        </is>
      </c>
      <c r="BM341" t="inlineStr">
        <is>
          <t xml:space="preserve">rooms, bathrooms, floor, condition, garden, storage, furnished</t>
        </is>
      </c>
      <c r="BN341"/>
    </row>
    <row r="342">
      <c r="A342" t="inlineStr">
        <is>
          <t xml:space="preserve">MIL-610588904</t>
        </is>
      </c>
      <c r="B342" t="inlineStr">
        <is>
          <t xml:space="preserve">Milanuncios</t>
        </is>
      </c>
      <c r="C342" t="inlineStr">
        <is>
          <t xml:space="preserve">610588904</t>
        </is>
      </c>
      <c r="D342" t="inlineStr">
        <is>
          <t xml:space="preserve">https://www.milanuncios.com/pisos-compartidos-en-jaen-jaen/universidad-rda-de-los-derechos-huma-610588904.htm</t>
        </is>
      </c>
      <c r="E342" t="inlineStr">
        <is>
          <t xml:space="preserve">2026-08-29</t>
        </is>
      </c>
      <c r="F342" t="inlineStr">
        <is>
          <t xml:space="preserve">2026-08-31</t>
        </is>
      </c>
      <c r="G342" t="inlineStr">
        <is>
          <t xml:space="preserve">New</t>
        </is>
      </c>
      <c r="H342" t="inlineStr">
        <is>
          <t xml:space="preserve">Universidad - Rda. de los Derechos Huma</t>
        </is>
      </c>
      <c r="I342" t="inlineStr">
        <is>
          <t xml:space="preserve">Rent</t>
        </is>
      </c>
      <c r="J342" t="inlineStr">
        <is>
          <t xml:space="preserve">Compartir piso</t>
        </is>
      </c>
      <c r="K342" t="inlineStr">
        <is>
          <t xml:space="preserve">ES</t>
        </is>
      </c>
      <c r="L342"/>
      <c r="M342" t="inlineStr">
        <is>
          <t xml:space="preserve">Jaén</t>
        </is>
      </c>
      <c r="N342" t="inlineStr">
        <is>
          <t xml:space="preserve">Jaén</t>
        </is>
      </c>
      <c r="O342"/>
      <c r="P342"/>
      <c r="Q342"/>
      <c r="R342"/>
      <c r="S342">
        <v>220</v>
      </c>
      <c r="T342"/>
      <c r="U342">
        <f>IFERROR((S342-T342)/T342,"")</f>
      </c>
      <c r="V342">
        <v>3</v>
      </c>
      <c r="W342"/>
      <c r="X342"/>
      <c r="Y342"/>
      <c r="Z342">
        <f>IFERROR(S342/W342,"")</f>
      </c>
      <c r="AA342">
        <f>IFERROR(INDEX(04_Area_Stats!$C$5:$C$7,MATCH(N342,04_Area_Stats!$A$5:$A$7,0)),"")</f>
      </c>
      <c r="AB342">
        <f>IFERROR((Z342-AA342)/AA342,"")</f>
      </c>
      <c r="AC342"/>
      <c r="AD342"/>
      <c r="AE342"/>
      <c r="AF342"/>
      <c r="AG342"/>
      <c r="AH342"/>
      <c r="AI342"/>
      <c r="AJ342"/>
      <c r="AK342"/>
      <c r="AL342"/>
      <c r="AM342"/>
      <c r="AN342"/>
      <c r="AO342"/>
      <c r="AP342"/>
      <c r="AQ342"/>
      <c r="AR342"/>
      <c r="AS342"/>
      <c r="AT342">
        <f>IFERROR(INDEX(04_Area_Stats!$E$5:$E$7,MATCH(N342,04_Area_Stats!$A$5:$A$7,0)),"")</f>
      </c>
      <c r="AU342">
        <f>IFERROR(ROUND(W342*AT342,0),"")</f>
      </c>
      <c r="AV342">
        <f>IFERROR(AU342*12/S342,"")</f>
      </c>
      <c r="AW342">
        <f>IFERROR(ROUND(100*(03_Assumptions!$B$18*MIN(AV342/03_Assumptions!$B$13,1)+03_Assumptions!$B$19*MIN(MAX(-AB342/0.25,0),1)+03_Assumptions!$B$20*IFERROR(INDEX(03_Assumptions!$B$28:$B$33,MATCH(AG342,03_Assumptions!$A$28:$A$33,0)),0.5)+03_Assumptions!$B$21*MIN(V342/180,1)+03_Assumptions!$B$22*(COUNTIF(AI342:AQ342,"Y")/9)),0),"")</f>
      </c>
      <c r="AX342"/>
      <c r="AY342"/>
      <c r="AZ342"/>
      <c r="BA342" t="inlineStr">
        <is>
          <t xml:space="preserve">https://images.milanuncios.com/api/v1/ma-ad-media-pro/images/b82dec07-1b1d-4292-90de-6b3ca28c2088</t>
        </is>
      </c>
      <c r="BB342"/>
      <c r="BC342">
        <v>1</v>
      </c>
      <c r="BD342"/>
      <c r="BE342">
        <v>0</v>
      </c>
      <c r="BF342"/>
      <c r="BG342"/>
      <c r="BH342"/>
      <c r="BI342"/>
      <c r="BJ342"/>
      <c r="BK342"/>
      <c r="BL342"/>
      <c r="BM342"/>
      <c r="BN342"/>
    </row>
    <row r="343">
      <c r="A343" t="inlineStr">
        <is>
          <t xml:space="preserve">MIL-612192283</t>
        </is>
      </c>
      <c r="B343" t="inlineStr">
        <is>
          <t xml:space="preserve">Milanuncios</t>
        </is>
      </c>
      <c r="C343" t="inlineStr">
        <is>
          <t xml:space="preserve">612192283</t>
        </is>
      </c>
      <c r="D343" t="inlineStr">
        <is>
          <t xml:space="preserve">https://www.milanuncios.com/pisos-compartidos-en-jaen-jaen/universidad-av-de-madrid-612192283.htm</t>
        </is>
      </c>
      <c r="E343" t="inlineStr">
        <is>
          <t xml:space="preserve">2026-08-29</t>
        </is>
      </c>
      <c r="F343" t="inlineStr">
        <is>
          <t xml:space="preserve">2026-08-31</t>
        </is>
      </c>
      <c r="G343" t="inlineStr">
        <is>
          <t xml:space="preserve">New</t>
        </is>
      </c>
      <c r="H343" t="inlineStr">
        <is>
          <t xml:space="preserve">Universidad - Av. de Madrid</t>
        </is>
      </c>
      <c r="I343" t="inlineStr">
        <is>
          <t xml:space="preserve">Rent</t>
        </is>
      </c>
      <c r="J343" t="inlineStr">
        <is>
          <t xml:space="preserve">Compartir piso</t>
        </is>
      </c>
      <c r="K343" t="inlineStr">
        <is>
          <t xml:space="preserve">ES</t>
        </is>
      </c>
      <c r="L343"/>
      <c r="M343" t="inlineStr">
        <is>
          <t xml:space="preserve">Jaén</t>
        </is>
      </c>
      <c r="N343" t="inlineStr">
        <is>
          <t xml:space="preserve">Jaén</t>
        </is>
      </c>
      <c r="O343"/>
      <c r="P343"/>
      <c r="Q343"/>
      <c r="R343"/>
      <c r="S343">
        <v>260</v>
      </c>
      <c r="T343"/>
      <c r="U343">
        <f>IFERROR((S343-T343)/T343,"")</f>
      </c>
      <c r="V343">
        <v>3</v>
      </c>
      <c r="W343"/>
      <c r="X343"/>
      <c r="Y343"/>
      <c r="Z343">
        <f>IFERROR(S343/W343,"")</f>
      </c>
      <c r="AA343">
        <f>IFERROR(INDEX(04_Area_Stats!$C$5:$C$7,MATCH(N343,04_Area_Stats!$A$5:$A$7,0)),"")</f>
      </c>
      <c r="AB343">
        <f>IFERROR((Z343-AA343)/AA343,"")</f>
      </c>
      <c r="AC343"/>
      <c r="AD343"/>
      <c r="AE343"/>
      <c r="AF343"/>
      <c r="AG343"/>
      <c r="AH343"/>
      <c r="AI343"/>
      <c r="AJ343"/>
      <c r="AK343"/>
      <c r="AL343"/>
      <c r="AM343"/>
      <c r="AN343"/>
      <c r="AO343"/>
      <c r="AP343"/>
      <c r="AQ343"/>
      <c r="AR343"/>
      <c r="AS343"/>
      <c r="AT343">
        <f>IFERROR(INDEX(04_Area_Stats!$E$5:$E$7,MATCH(N343,04_Area_Stats!$A$5:$A$7,0)),"")</f>
      </c>
      <c r="AU343">
        <f>IFERROR(ROUND(W343*AT343,0),"")</f>
      </c>
      <c r="AV343">
        <f>IFERROR(AU343*12/S343,"")</f>
      </c>
      <c r="AW343">
        <f>IFERROR(ROUND(100*(03_Assumptions!$B$18*MIN(AV343/03_Assumptions!$B$13,1)+03_Assumptions!$B$19*MIN(MAX(-AB343/0.25,0),1)+03_Assumptions!$B$20*IFERROR(INDEX(03_Assumptions!$B$28:$B$33,MATCH(AG343,03_Assumptions!$A$28:$A$33,0)),0.5)+03_Assumptions!$B$21*MIN(V343/180,1)+03_Assumptions!$B$22*(COUNTIF(AI343:AQ343,"Y")/9)),0),"")</f>
      </c>
      <c r="AX343"/>
      <c r="AY343"/>
      <c r="AZ343"/>
      <c r="BA343" t="inlineStr">
        <is>
          <t xml:space="preserve">https://images.milanuncios.com/api/v1/ma-ad-media-pro/images/1577b99e-2ab4-43e0-b5fa-299431c97c33</t>
        </is>
      </c>
      <c r="BB343"/>
      <c r="BC343">
        <v>1</v>
      </c>
      <c r="BD343"/>
      <c r="BE343">
        <v>0</v>
      </c>
      <c r="BF343"/>
      <c r="BG343"/>
      <c r="BH343"/>
      <c r="BI343"/>
      <c r="BJ343"/>
      <c r="BK343"/>
      <c r="BL343" t="inlineStr">
        <is>
          <t xml:space="preserve">Delad lägenhet för hyra i Jaén med minimal beskrivning tillgänglig. För lite information finns tillgänglig för att bedöma fastighetens egenskaper eller skick.</t>
        </is>
      </c>
      <c r="BM343"/>
      <c r="BN343"/>
    </row>
    <row r="344">
      <c r="A344" t="inlineStr">
        <is>
          <t xml:space="preserve">MIL-608178630</t>
        </is>
      </c>
      <c r="B344" t="inlineStr">
        <is>
          <t xml:space="preserve">Milanuncios</t>
        </is>
      </c>
      <c r="C344" t="inlineStr">
        <is>
          <t xml:space="preserve">608178630</t>
        </is>
      </c>
      <c r="D344" t="inlineStr">
        <is>
          <t xml:space="preserve">https://www.milanuncios.com/pisos-compartidos-en-madrid-madrid/madrid-capital-608178630.htm</t>
        </is>
      </c>
      <c r="E344" t="inlineStr">
        <is>
          <t xml:space="preserve">2026-08-29</t>
        </is>
      </c>
      <c r="F344" t="inlineStr">
        <is>
          <t xml:space="preserve">2026-08-31</t>
        </is>
      </c>
      <c r="G344" t="inlineStr">
        <is>
          <t xml:space="preserve">New</t>
        </is>
      </c>
      <c r="H344" t="inlineStr">
        <is>
          <t xml:space="preserve">Madrid Capital</t>
        </is>
      </c>
      <c r="I344" t="inlineStr">
        <is>
          <t xml:space="preserve">Rent</t>
        </is>
      </c>
      <c r="J344" t="inlineStr">
        <is>
          <t xml:space="preserve">Compartir piso</t>
        </is>
      </c>
      <c r="K344" t="inlineStr">
        <is>
          <t xml:space="preserve">ES</t>
        </is>
      </c>
      <c r="L344"/>
      <c r="M344" t="inlineStr">
        <is>
          <t xml:space="preserve">Madrid</t>
        </is>
      </c>
      <c r="N344" t="inlineStr">
        <is>
          <t xml:space="preserve">Madrid</t>
        </is>
      </c>
      <c r="O344"/>
      <c r="P344"/>
      <c r="Q344"/>
      <c r="R344"/>
      <c r="S344">
        <v>320</v>
      </c>
      <c r="T344"/>
      <c r="U344">
        <f>IFERROR((S344-T344)/T344,"")</f>
      </c>
      <c r="V344">
        <v>3</v>
      </c>
      <c r="W344"/>
      <c r="X344"/>
      <c r="Y344"/>
      <c r="Z344">
        <f>IFERROR(S344/W344,"")</f>
      </c>
      <c r="AA344">
        <f>IFERROR(INDEX(04_Area_Stats!$C$5:$C$7,MATCH(N344,04_Area_Stats!$A$5:$A$7,0)),"")</f>
      </c>
      <c r="AB344">
        <f>IFERROR((Z344-AA344)/AA344,"")</f>
      </c>
      <c r="AC344">
        <v>1</v>
      </c>
      <c r="AD344"/>
      <c r="AE344"/>
      <c r="AF344"/>
      <c r="AG344" t="inlineStr">
        <is>
          <t xml:space="preserve">Good</t>
        </is>
      </c>
      <c r="AH344"/>
      <c r="AI344" t="inlineStr">
        <is>
          <t xml:space="preserve">N</t>
        </is>
      </c>
      <c r="AJ344"/>
      <c r="AK344"/>
      <c r="AL344"/>
      <c r="AM344"/>
      <c r="AN344"/>
      <c r="AO344"/>
      <c r="AP344"/>
      <c r="AQ344" t="inlineStr">
        <is>
          <t xml:space="preserve">Y</t>
        </is>
      </c>
      <c r="AR344"/>
      <c r="AS344"/>
      <c r="AT344">
        <f>IFERROR(INDEX(04_Area_Stats!$E$5:$E$7,MATCH(N344,04_Area_Stats!$A$5:$A$7,0)),"")</f>
      </c>
      <c r="AU344">
        <f>IFERROR(ROUND(W344*AT344,0),"")</f>
      </c>
      <c r="AV344">
        <f>IFERROR(AU344*12/S344,"")</f>
      </c>
      <c r="AW344">
        <f>IFERROR(ROUND(100*(03_Assumptions!$B$18*MIN(AV344/03_Assumptions!$B$13,1)+03_Assumptions!$B$19*MIN(MAX(-AB344/0.25,0),1)+03_Assumptions!$B$20*IFERROR(INDEX(03_Assumptions!$B$28:$B$33,MATCH(AG344,03_Assumptions!$A$28:$A$33,0)),0.5)+03_Assumptions!$B$21*MIN(V344/180,1)+03_Assumptions!$B$22*(COUNTIF(AI344:AQ344,"Y")/9)),0),"")</f>
      </c>
      <c r="AX344"/>
      <c r="AY344"/>
      <c r="AZ344"/>
      <c r="BA344" t="inlineStr">
        <is>
          <t xml:space="preserve">https://images-re.milanuncios.com/images/ads/a64d011a-9c88-44bd-bfd5-94188d962179</t>
        </is>
      </c>
      <c r="BB344"/>
      <c r="BC344">
        <v>1</v>
      </c>
      <c r="BD344"/>
      <c r="BE344">
        <v>0</v>
      </c>
      <c r="BF344"/>
      <c r="BG344"/>
      <c r="BH344"/>
      <c r="BI344"/>
      <c r="BJ344"/>
      <c r="BK344"/>
      <c r="BL344" t="inlineStr">
        <is>
          <t xml:space="preserve">Ett sovrum i en delad lägenhet tillgängligt för uthyrning i Arcos-området i Madrid; möblerat och bekvämt med inkluderade tjänster. Ingen hiss, tvättmaskin eller fullt utrustad kök, men beläget i ett livligt område med bra restauranger och närliggande butiker.</t>
        </is>
      </c>
      <c r="BM344" t="inlineStr">
        <is>
          <t xml:space="preserve">rooms, condition, lift, furnished</t>
        </is>
      </c>
      <c r="BN344"/>
    </row>
    <row r="345">
      <c r="A345" t="inlineStr">
        <is>
          <t xml:space="preserve">MIL-591585782</t>
        </is>
      </c>
      <c r="B345" t="inlineStr">
        <is>
          <t xml:space="preserve">Milanuncios</t>
        </is>
      </c>
      <c r="C345" t="inlineStr">
        <is>
          <t xml:space="preserve">591585782</t>
        </is>
      </c>
      <c r="D345" t="inlineStr">
        <is>
          <t xml:space="preserve">https://www.milanuncios.com/pisos-compartidos-en-santiago-de-compostela-la_coruna/fontinas-591585782.htm</t>
        </is>
      </c>
      <c r="E345" t="inlineStr">
        <is>
          <t xml:space="preserve">2026-08-29</t>
        </is>
      </c>
      <c r="F345" t="inlineStr">
        <is>
          <t xml:space="preserve">2026-08-31</t>
        </is>
      </c>
      <c r="G345" t="inlineStr">
        <is>
          <t xml:space="preserve">New</t>
        </is>
      </c>
      <c r="H345" t="inlineStr">
        <is>
          <t xml:space="preserve">Fontiñas</t>
        </is>
      </c>
      <c r="I345" t="inlineStr">
        <is>
          <t xml:space="preserve">Rent</t>
        </is>
      </c>
      <c r="J345" t="inlineStr">
        <is>
          <t xml:space="preserve">Compartir piso</t>
        </is>
      </c>
      <c r="K345" t="inlineStr">
        <is>
          <t xml:space="preserve">ES</t>
        </is>
      </c>
      <c r="L345"/>
      <c r="M345" t="inlineStr">
        <is>
          <t xml:space="preserve">A Coruña</t>
        </is>
      </c>
      <c r="N345" t="inlineStr">
        <is>
          <t xml:space="preserve">Santiago de Compostela</t>
        </is>
      </c>
      <c r="O345"/>
      <c r="P345"/>
      <c r="Q345"/>
      <c r="R345"/>
      <c r="S345">
        <v>370</v>
      </c>
      <c r="T345"/>
      <c r="U345">
        <f>IFERROR((S345-T345)/T345,"")</f>
      </c>
      <c r="V345">
        <v>3</v>
      </c>
      <c r="W345"/>
      <c r="X345"/>
      <c r="Y345"/>
      <c r="Z345">
        <f>IFERROR(S345/W345,"")</f>
      </c>
      <c r="AA345">
        <f>IFERROR(INDEX(04_Area_Stats!$C$5:$C$7,MATCH(N345,04_Area_Stats!$A$5:$A$7,0)),"")</f>
      </c>
      <c r="AB345">
        <f>IFERROR((Z345-AA345)/AA345,"")</f>
      </c>
      <c r="AC345"/>
      <c r="AD345"/>
      <c r="AE345"/>
      <c r="AF345"/>
      <c r="AG345"/>
      <c r="AH345"/>
      <c r="AI345"/>
      <c r="AJ345"/>
      <c r="AK345"/>
      <c r="AL345"/>
      <c r="AM345"/>
      <c r="AN345"/>
      <c r="AO345"/>
      <c r="AP345"/>
      <c r="AQ345" t="inlineStr">
        <is>
          <t xml:space="preserve">Y</t>
        </is>
      </c>
      <c r="AR345"/>
      <c r="AS345"/>
      <c r="AT345">
        <f>IFERROR(INDEX(04_Area_Stats!$E$5:$E$7,MATCH(N345,04_Area_Stats!$A$5:$A$7,0)),"")</f>
      </c>
      <c r="AU345">
        <f>IFERROR(ROUND(W345*AT345,0),"")</f>
      </c>
      <c r="AV345">
        <f>IFERROR(AU345*12/S345,"")</f>
      </c>
      <c r="AW345">
        <f>IFERROR(ROUND(100*(03_Assumptions!$B$18*MIN(AV345/03_Assumptions!$B$13,1)+03_Assumptions!$B$19*MIN(MAX(-AB345/0.25,0),1)+03_Assumptions!$B$20*IFERROR(INDEX(03_Assumptions!$B$28:$B$33,MATCH(AG345,03_Assumptions!$A$28:$A$33,0)),0.5)+03_Assumptions!$B$21*MIN(V345/180,1)+03_Assumptions!$B$22*(COUNTIF(AI345:AQ345,"Y")/9)),0),"")</f>
      </c>
      <c r="AX345"/>
      <c r="AY345"/>
      <c r="AZ345"/>
      <c r="BA345" t="inlineStr">
        <is>
          <t xml:space="preserve">https://images.milanuncios.com/api/v1/ma-ad-media-pro/images/5cf45d65-3a63-471b-85c2-9d141aafcc99</t>
        </is>
      </c>
      <c r="BB345"/>
      <c r="BC345">
        <v>1</v>
      </c>
      <c r="BD345"/>
      <c r="BE345">
        <v>0</v>
      </c>
      <c r="BF345"/>
      <c r="BG345"/>
      <c r="BH345"/>
      <c r="BI345"/>
      <c r="BJ345"/>
      <c r="BK345"/>
      <c r="BL345" t="inlineStr">
        <is>
          <t xml:space="preserve">Möblerat rum i en delad, ljus lägenhet i centrala Santiago de Compostela med alla möjligheter inkluderade i hyran. Begränsad information om specifika detaljer om fastigheten.</t>
        </is>
      </c>
      <c r="BM345" t="inlineStr">
        <is>
          <t xml:space="preserve">furnished</t>
        </is>
      </c>
      <c r="BN345"/>
    </row>
    <row r="346">
      <c r="A346" t="inlineStr">
        <is>
          <t xml:space="preserve">MIL-227220977</t>
        </is>
      </c>
      <c r="B346" t="inlineStr">
        <is>
          <t xml:space="preserve">Milanuncios</t>
        </is>
      </c>
      <c r="C346" t="inlineStr">
        <is>
          <t xml:space="preserve">227220977</t>
        </is>
      </c>
      <c r="D346" t="inlineStr">
        <is>
          <t xml:space="preserve">https://www.milanuncios.com/pisos-compartidos-en-malaga-malaga/mujer-busca-habitacion-227220977.htm</t>
        </is>
      </c>
      <c r="E346" t="inlineStr">
        <is>
          <t xml:space="preserve">2026-08-29</t>
        </is>
      </c>
      <c r="F346" t="inlineStr">
        <is>
          <t xml:space="preserve">2026-08-31</t>
        </is>
      </c>
      <c r="G346" t="inlineStr">
        <is>
          <t xml:space="preserve">New</t>
        </is>
      </c>
      <c r="H346" t="inlineStr">
        <is>
          <t xml:space="preserve">Mujer busca habitacion</t>
        </is>
      </c>
      <c r="I346" t="inlineStr">
        <is>
          <t xml:space="preserve">Rent</t>
        </is>
      </c>
      <c r="J346" t="inlineStr">
        <is>
          <t xml:space="preserve">Compartir piso</t>
        </is>
      </c>
      <c r="K346" t="inlineStr">
        <is>
          <t xml:space="preserve">ES</t>
        </is>
      </c>
      <c r="L346"/>
      <c r="M346" t="inlineStr">
        <is>
          <t xml:space="preserve">Málaga</t>
        </is>
      </c>
      <c r="N346" t="inlineStr">
        <is>
          <t xml:space="preserve">Málaga</t>
        </is>
      </c>
      <c r="O346"/>
      <c r="P346"/>
      <c r="Q346"/>
      <c r="R346"/>
      <c r="S346">
        <v>350</v>
      </c>
      <c r="T346"/>
      <c r="U346">
        <f>IFERROR((S346-T346)/T346,"")</f>
      </c>
      <c r="V346">
        <v>3</v>
      </c>
      <c r="W346"/>
      <c r="X346"/>
      <c r="Y346"/>
      <c r="Z346">
        <f>IFERROR(S346/W346,"")</f>
      </c>
      <c r="AA346">
        <f>IFERROR(INDEX(04_Area_Stats!$C$5:$C$7,MATCH(N346,04_Area_Stats!$A$5:$A$7,0)),"")</f>
      </c>
      <c r="AB346">
        <f>IFERROR((Z346-AA346)/AA346,"")</f>
      </c>
      <c r="AC346"/>
      <c r="AD346"/>
      <c r="AE346"/>
      <c r="AF346"/>
      <c r="AG346"/>
      <c r="AH346"/>
      <c r="AI346"/>
      <c r="AJ346"/>
      <c r="AK346"/>
      <c r="AL346"/>
      <c r="AM346"/>
      <c r="AN346"/>
      <c r="AO346"/>
      <c r="AP346"/>
      <c r="AQ346"/>
      <c r="AR346"/>
      <c r="AS346"/>
      <c r="AT346">
        <f>IFERROR(INDEX(04_Area_Stats!$E$5:$E$7,MATCH(N346,04_Area_Stats!$A$5:$A$7,0)),"")</f>
      </c>
      <c r="AU346">
        <f>IFERROR(ROUND(W346*AT346,0),"")</f>
      </c>
      <c r="AV346">
        <f>IFERROR(AU346*12/S346,"")</f>
      </c>
      <c r="AW346">
        <f>IFERROR(ROUND(100*(03_Assumptions!$B$18*MIN(AV346/03_Assumptions!$B$13,1)+03_Assumptions!$B$19*MIN(MAX(-AB346/0.25,0),1)+03_Assumptions!$B$20*IFERROR(INDEX(03_Assumptions!$B$28:$B$33,MATCH(AG346,03_Assumptions!$A$28:$A$33,0)),0.5)+03_Assumptions!$B$21*MIN(V346/180,1)+03_Assumptions!$B$22*(COUNTIF(AI346:AQ346,"Y")/9)),0),"")</f>
      </c>
      <c r="AX346"/>
      <c r="AY346"/>
      <c r="AZ346"/>
      <c r="BA346"/>
      <c r="BB346"/>
      <c r="BC346">
        <v>1</v>
      </c>
      <c r="BD346"/>
      <c r="BE346">
        <v>0</v>
      </c>
      <c r="BF346"/>
      <c r="BG346"/>
      <c r="BH346"/>
      <c r="BI346"/>
      <c r="BJ346"/>
      <c r="BK346"/>
      <c r="BL346" t="inlineStr">
        <is>
          <t xml:space="preserve">Detta är en förfrågan om att hyra ett rum, inte en fastighetsannons. En hyresgäst söker ett delat lägenhetrum i Málaga för maximalt 350 €/månad plus utgifter.</t>
        </is>
      </c>
      <c r="BM346"/>
      <c r="BN346"/>
    </row>
    <row r="347">
      <c r="A347" t="inlineStr">
        <is>
          <t xml:space="preserve">MIL-612046377</t>
        </is>
      </c>
      <c r="B347" t="inlineStr">
        <is>
          <t xml:space="preserve">Milanuncios</t>
        </is>
      </c>
      <c r="C347" t="inlineStr">
        <is>
          <t xml:space="preserve">612046377</t>
        </is>
      </c>
      <c r="D347" t="inlineStr">
        <is>
          <t xml:space="preserve">https://www.milanuncios.com/pisos-compartidos-en-balneario-la-parrilla-caceres/alquilo-habitacion-612046377.htm</t>
        </is>
      </c>
      <c r="E347" t="inlineStr">
        <is>
          <t xml:space="preserve">2026-08-29</t>
        </is>
      </c>
      <c r="F347" t="inlineStr">
        <is>
          <t xml:space="preserve">2026-08-31</t>
        </is>
      </c>
      <c r="G347" t="inlineStr">
        <is>
          <t xml:space="preserve">New</t>
        </is>
      </c>
      <c r="H347" t="inlineStr">
        <is>
          <t xml:space="preserve">alquilo habitación.</t>
        </is>
      </c>
      <c r="I347" t="inlineStr">
        <is>
          <t xml:space="preserve">Rent</t>
        </is>
      </c>
      <c r="J347" t="inlineStr">
        <is>
          <t xml:space="preserve">Compartir piso</t>
        </is>
      </c>
      <c r="K347" t="inlineStr">
        <is>
          <t xml:space="preserve">ES</t>
        </is>
      </c>
      <c r="L347"/>
      <c r="M347" t="inlineStr">
        <is>
          <t xml:space="preserve">Cáceres</t>
        </is>
      </c>
      <c r="N347" t="inlineStr">
        <is>
          <t xml:space="preserve">Balneario la Parrilla</t>
        </is>
      </c>
      <c r="O347"/>
      <c r="P347"/>
      <c r="Q347"/>
      <c r="R347"/>
      <c r="S347">
        <v>237</v>
      </c>
      <c r="T347"/>
      <c r="U347">
        <f>IFERROR((S347-T347)/T347,"")</f>
      </c>
      <c r="V347">
        <v>3</v>
      </c>
      <c r="W347"/>
      <c r="X347"/>
      <c r="Y347"/>
      <c r="Z347">
        <f>IFERROR(S347/W347,"")</f>
      </c>
      <c r="AA347">
        <f>IFERROR(INDEX(04_Area_Stats!$C$5:$C$7,MATCH(N347,04_Area_Stats!$A$5:$A$7,0)),"")</f>
      </c>
      <c r="AB347">
        <f>IFERROR((Z347-AA347)/AA347,"")</f>
      </c>
      <c r="AC347"/>
      <c r="AD347"/>
      <c r="AE347"/>
      <c r="AF347"/>
      <c r="AG347"/>
      <c r="AH347"/>
      <c r="AI347"/>
      <c r="AJ347"/>
      <c r="AK347"/>
      <c r="AL347"/>
      <c r="AM347"/>
      <c r="AN347"/>
      <c r="AO347"/>
      <c r="AP347"/>
      <c r="AQ347"/>
      <c r="AR347"/>
      <c r="AS347"/>
      <c r="AT347">
        <f>IFERROR(INDEX(04_Area_Stats!$E$5:$E$7,MATCH(N347,04_Area_Stats!$A$5:$A$7,0)),"")</f>
      </c>
      <c r="AU347">
        <f>IFERROR(ROUND(W347*AT347,0),"")</f>
      </c>
      <c r="AV347">
        <f>IFERROR(AU347*12/S347,"")</f>
      </c>
      <c r="AW347">
        <f>IFERROR(ROUND(100*(03_Assumptions!$B$18*MIN(AV347/03_Assumptions!$B$13,1)+03_Assumptions!$B$19*MIN(MAX(-AB347/0.25,0),1)+03_Assumptions!$B$20*IFERROR(INDEX(03_Assumptions!$B$28:$B$33,MATCH(AG347,03_Assumptions!$A$28:$A$33,0)),0.5)+03_Assumptions!$B$21*MIN(V347/180,1)+03_Assumptions!$B$22*(COUNTIF(AI347:AQ347,"Y")/9)),0),"")</f>
      </c>
      <c r="AX347"/>
      <c r="AY347"/>
      <c r="AZ347"/>
      <c r="BA347"/>
      <c r="BB347"/>
      <c r="BC347">
        <v>1</v>
      </c>
      <c r="BD347"/>
      <c r="BE347">
        <v>0</v>
      </c>
      <c r="BF347"/>
      <c r="BG347"/>
      <c r="BH347"/>
      <c r="BI347"/>
      <c r="BJ347"/>
      <c r="BK347"/>
      <c r="BL347" t="inlineStr">
        <is>
          <t xml:space="preserve">Rumdelning i Balneario la Parrilla med minimal information; inga specifika detaljer om fastigheten anges i annonsen.</t>
        </is>
      </c>
      <c r="BM347"/>
      <c r="BN347"/>
    </row>
    <row r="348">
      <c r="A348" t="inlineStr">
        <is>
          <t xml:space="preserve">MIL-603676971</t>
        </is>
      </c>
      <c r="B348" t="inlineStr">
        <is>
          <t xml:space="preserve">Milanuncios</t>
        </is>
      </c>
      <c r="C348" t="inlineStr">
        <is>
          <t xml:space="preserve">603676971</t>
        </is>
      </c>
      <c r="D348" t="inlineStr">
        <is>
          <t xml:space="preserve">https://www.milanuncios.com/pisos-compartidos-en-santander-cantabria/universidades-c-honduras-603676971.htm</t>
        </is>
      </c>
      <c r="E348" t="inlineStr">
        <is>
          <t xml:space="preserve">2026-08-29</t>
        </is>
      </c>
      <c r="F348" t="inlineStr">
        <is>
          <t xml:space="preserve">2026-08-31</t>
        </is>
      </c>
      <c r="G348" t="inlineStr">
        <is>
          <t xml:space="preserve">New</t>
        </is>
      </c>
      <c r="H348" t="inlineStr">
        <is>
          <t xml:space="preserve">Universidades - C. Honduras</t>
        </is>
      </c>
      <c r="I348" t="inlineStr">
        <is>
          <t xml:space="preserve">Rent</t>
        </is>
      </c>
      <c r="J348" t="inlineStr">
        <is>
          <t xml:space="preserve">Compartir piso</t>
        </is>
      </c>
      <c r="K348" t="inlineStr">
        <is>
          <t xml:space="preserve">ES</t>
        </is>
      </c>
      <c r="L348"/>
      <c r="M348" t="inlineStr">
        <is>
          <t xml:space="preserve">Cantabria</t>
        </is>
      </c>
      <c r="N348" t="inlineStr">
        <is>
          <t xml:space="preserve">Santander</t>
        </is>
      </c>
      <c r="O348"/>
      <c r="P348"/>
      <c r="Q348"/>
      <c r="R348"/>
      <c r="S348">
        <v>300</v>
      </c>
      <c r="T348"/>
      <c r="U348">
        <f>IFERROR((S348-T348)/T348,"")</f>
      </c>
      <c r="V348">
        <v>3</v>
      </c>
      <c r="W348"/>
      <c r="X348"/>
      <c r="Y348"/>
      <c r="Z348">
        <f>IFERROR(S348/W348,"")</f>
      </c>
      <c r="AA348">
        <f>IFERROR(INDEX(04_Area_Stats!$C$5:$C$7,MATCH(N348,04_Area_Stats!$A$5:$A$7,0)),"")</f>
      </c>
      <c r="AB348">
        <f>IFERROR((Z348-AA348)/AA348,"")</f>
      </c>
      <c r="AC348"/>
      <c r="AD348"/>
      <c r="AE348"/>
      <c r="AF348"/>
      <c r="AG348"/>
      <c r="AH348"/>
      <c r="AI348"/>
      <c r="AJ348"/>
      <c r="AK348"/>
      <c r="AL348"/>
      <c r="AM348"/>
      <c r="AN348"/>
      <c r="AO348"/>
      <c r="AP348"/>
      <c r="AQ348" t="inlineStr">
        <is>
          <t xml:space="preserve">Y</t>
        </is>
      </c>
      <c r="AR348"/>
      <c r="AS348"/>
      <c r="AT348">
        <f>IFERROR(INDEX(04_Area_Stats!$E$5:$E$7,MATCH(N348,04_Area_Stats!$A$5:$A$7,0)),"")</f>
      </c>
      <c r="AU348">
        <f>IFERROR(ROUND(W348*AT348,0),"")</f>
      </c>
      <c r="AV348">
        <f>IFERROR(AU348*12/S348,"")</f>
      </c>
      <c r="AW348">
        <f>IFERROR(ROUND(100*(03_Assumptions!$B$18*MIN(AV348/03_Assumptions!$B$13,1)+03_Assumptions!$B$19*MIN(MAX(-AB348/0.25,0),1)+03_Assumptions!$B$20*IFERROR(INDEX(03_Assumptions!$B$28:$B$33,MATCH(AG348,03_Assumptions!$A$28:$A$33,0)),0.5)+03_Assumptions!$B$21*MIN(V348/180,1)+03_Assumptions!$B$22*(COUNTIF(AI348:AQ348,"Y")/9)),0),"")</f>
      </c>
      <c r="AX348"/>
      <c r="AY348"/>
      <c r="AZ348"/>
      <c r="BA348" t="inlineStr">
        <is>
          <t xml:space="preserve">https://images.milanuncios.com/api/v1/ma-ad-media-pro/images/7d89e0af-3490-40de-aef2-77eab8b9e3ff</t>
        </is>
      </c>
      <c r="BB348"/>
      <c r="BC348">
        <v>1</v>
      </c>
      <c r="BD348"/>
      <c r="BE348">
        <v>0</v>
      </c>
      <c r="BF348"/>
      <c r="BG348"/>
      <c r="BH348"/>
      <c r="BI348"/>
      <c r="BJ348"/>
      <c r="BK348"/>
      <c r="BL348" t="inlineStr">
        <is>
          <t xml:space="preserve">Ett delat rum att hyra endast för studenter, beläget vid Honduras gata nära University of Sciences i Santander, med en fullt utrustad lägenhet.</t>
        </is>
      </c>
      <c r="BM348" t="inlineStr">
        <is>
          <t xml:space="preserve">furnished</t>
        </is>
      </c>
      <c r="BN348"/>
    </row>
    <row r="349">
      <c r="A349" t="inlineStr">
        <is>
          <t xml:space="preserve">MIL-609648755</t>
        </is>
      </c>
      <c r="B349" t="inlineStr">
        <is>
          <t xml:space="preserve">Milanuncios</t>
        </is>
      </c>
      <c r="C349" t="inlineStr">
        <is>
          <t xml:space="preserve">609648755</t>
        </is>
      </c>
      <c r="D349" t="inlineStr">
        <is>
          <t xml:space="preserve">https://www.milanuncios.com/pisos-compartidos-en-cordoba-cordoba/parque-cruz-conde-609648755.htm</t>
        </is>
      </c>
      <c r="E349" t="inlineStr">
        <is>
          <t xml:space="preserve">2026-08-29</t>
        </is>
      </c>
      <c r="F349" t="inlineStr">
        <is>
          <t xml:space="preserve">2026-08-31</t>
        </is>
      </c>
      <c r="G349" t="inlineStr">
        <is>
          <t xml:space="preserve">New</t>
        </is>
      </c>
      <c r="H349" t="inlineStr">
        <is>
          <t xml:space="preserve">Parque Cruz Conde</t>
        </is>
      </c>
      <c r="I349" t="inlineStr">
        <is>
          <t xml:space="preserve">Rent</t>
        </is>
      </c>
      <c r="J349" t="inlineStr">
        <is>
          <t xml:space="preserve">Compartir piso</t>
        </is>
      </c>
      <c r="K349" t="inlineStr">
        <is>
          <t xml:space="preserve">ES</t>
        </is>
      </c>
      <c r="L349"/>
      <c r="M349" t="inlineStr">
        <is>
          <t xml:space="preserve">Córdoba</t>
        </is>
      </c>
      <c r="N349" t="inlineStr">
        <is>
          <t xml:space="preserve">Córdoba</t>
        </is>
      </c>
      <c r="O349"/>
      <c r="P349"/>
      <c r="Q349"/>
      <c r="R349"/>
      <c r="S349">
        <v>188</v>
      </c>
      <c r="T349"/>
      <c r="U349">
        <f>IFERROR((S349-T349)/T349,"")</f>
      </c>
      <c r="V349">
        <v>3</v>
      </c>
      <c r="W349"/>
      <c r="X349"/>
      <c r="Y349"/>
      <c r="Z349">
        <f>IFERROR(S349/W349,"")</f>
      </c>
      <c r="AA349">
        <f>IFERROR(INDEX(04_Area_Stats!$C$5:$C$7,MATCH(N349,04_Area_Stats!$A$5:$A$7,0)),"")</f>
      </c>
      <c r="AB349">
        <f>IFERROR((Z349-AA349)/AA349,"")</f>
      </c>
      <c r="AC349">
        <v>4</v>
      </c>
      <c r="AD349">
        <v>2</v>
      </c>
      <c r="AE349"/>
      <c r="AF349"/>
      <c r="AG349" t="inlineStr">
        <is>
          <t xml:space="preserve">Renovated</t>
        </is>
      </c>
      <c r="AH349"/>
      <c r="AI349"/>
      <c r="AJ349"/>
      <c r="AK349"/>
      <c r="AL349"/>
      <c r="AM349"/>
      <c r="AN349"/>
      <c r="AO349"/>
      <c r="AP349" t="inlineStr">
        <is>
          <t xml:space="preserve">Y</t>
        </is>
      </c>
      <c r="AQ349"/>
      <c r="AR349"/>
      <c r="AS349"/>
      <c r="AT349">
        <f>IFERROR(INDEX(04_Area_Stats!$E$5:$E$7,MATCH(N349,04_Area_Stats!$A$5:$A$7,0)),"")</f>
      </c>
      <c r="AU349">
        <f>IFERROR(ROUND(W349*AT349,0),"")</f>
      </c>
      <c r="AV349">
        <f>IFERROR(AU349*12/S349,"")</f>
      </c>
      <c r="AW349">
        <f>IFERROR(ROUND(100*(03_Assumptions!$B$18*MIN(AV349/03_Assumptions!$B$13,1)+03_Assumptions!$B$19*MIN(MAX(-AB349/0.25,0),1)+03_Assumptions!$B$20*IFERROR(INDEX(03_Assumptions!$B$28:$B$33,MATCH(AG349,03_Assumptions!$A$28:$A$33,0)),0.5)+03_Assumptions!$B$21*MIN(V349/180,1)+03_Assumptions!$B$22*(COUNTIF(AI349:AQ349,"Y")/9)),0),"")</f>
      </c>
      <c r="AX349"/>
      <c r="AY349"/>
      <c r="AZ349"/>
      <c r="BA349" t="inlineStr">
        <is>
          <t xml:space="preserve">https://images.milanuncios.com/api/v1/ma-ad-media-pro/images/9e10ad62-f935-4a6d-b7e6-639a9aceb079</t>
        </is>
      </c>
      <c r="BB349"/>
      <c r="BC349">
        <v>1</v>
      </c>
      <c r="BD349"/>
      <c r="BE349">
        <v>0</v>
      </c>
      <c r="BF349"/>
      <c r="BG349"/>
      <c r="BH349"/>
      <c r="BI349"/>
      <c r="BJ349"/>
      <c r="BK349"/>
      <c r="BL349" t="inlineStr">
        <is>
          <t xml:space="preserve">En helt renoverad 4-rumsig studentlägenhet med 2 badrum i området Parque Cruz Conde i Córdoba, tillgänglig för korttidsuthyrning från september 2026 till juni 2027 (minst 10 månader). Bostaden är utrustad med luftkonditionering och stora duschbrickor med duschdörrskärmar.</t>
        </is>
      </c>
      <c r="BM349" t="inlineStr">
        <is>
          <t xml:space="preserve">rooms, bathrooms, condition, air_con</t>
        </is>
      </c>
      <c r="BN349"/>
    </row>
    <row r="350">
      <c r="A350" t="inlineStr">
        <is>
          <t xml:space="preserve">MIL-606537396</t>
        </is>
      </c>
      <c r="B350" t="inlineStr">
        <is>
          <t xml:space="preserve">Milanuncios</t>
        </is>
      </c>
      <c r="C350" t="inlineStr">
        <is>
          <t xml:space="preserve">606537396</t>
        </is>
      </c>
      <c r="D350" t="inlineStr">
        <is>
          <t xml:space="preserve">https://www.milanuncios.com/pisos-compartidos-en-madrid-madrid/madrid-capital-606537396.htm</t>
        </is>
      </c>
      <c r="E350" t="inlineStr">
        <is>
          <t xml:space="preserve">2026-08-29</t>
        </is>
      </c>
      <c r="F350" t="inlineStr">
        <is>
          <t xml:space="preserve">2026-08-31</t>
        </is>
      </c>
      <c r="G350" t="inlineStr">
        <is>
          <t xml:space="preserve">New</t>
        </is>
      </c>
      <c r="H350" t="inlineStr">
        <is>
          <t xml:space="preserve">Madrid Capital</t>
        </is>
      </c>
      <c r="I350" t="inlineStr">
        <is>
          <t xml:space="preserve">Rent</t>
        </is>
      </c>
      <c r="J350" t="inlineStr">
        <is>
          <t xml:space="preserve">Compartir piso</t>
        </is>
      </c>
      <c r="K350" t="inlineStr">
        <is>
          <t xml:space="preserve">ES</t>
        </is>
      </c>
      <c r="L350"/>
      <c r="M350" t="inlineStr">
        <is>
          <t xml:space="preserve">Madrid</t>
        </is>
      </c>
      <c r="N350" t="inlineStr">
        <is>
          <t xml:space="preserve">Madrid</t>
        </is>
      </c>
      <c r="O350"/>
      <c r="P350"/>
      <c r="Q350"/>
      <c r="R350"/>
      <c r="S350">
        <v>750</v>
      </c>
      <c r="T350"/>
      <c r="U350">
        <f>IFERROR((S350-T350)/T350,"")</f>
      </c>
      <c r="V350">
        <v>3</v>
      </c>
      <c r="W350"/>
      <c r="X350"/>
      <c r="Y350"/>
      <c r="Z350">
        <f>IFERROR(S350/W350,"")</f>
      </c>
      <c r="AA350">
        <f>IFERROR(INDEX(04_Area_Stats!$C$5:$C$7,MATCH(N350,04_Area_Stats!$A$5:$A$7,0)),"")</f>
      </c>
      <c r="AB350">
        <f>IFERROR((Z350-AA350)/AA350,"")</f>
      </c>
      <c r="AC350"/>
      <c r="AD350"/>
      <c r="AE350"/>
      <c r="AF350"/>
      <c r="AG350"/>
      <c r="AH350"/>
      <c r="AI350"/>
      <c r="AJ350"/>
      <c r="AK350"/>
      <c r="AL350"/>
      <c r="AM350"/>
      <c r="AN350"/>
      <c r="AO350"/>
      <c r="AP350"/>
      <c r="AQ350" t="inlineStr">
        <is>
          <t xml:space="preserve">Y</t>
        </is>
      </c>
      <c r="AR350"/>
      <c r="AS350"/>
      <c r="AT350">
        <f>IFERROR(INDEX(04_Area_Stats!$E$5:$E$7,MATCH(N350,04_Area_Stats!$A$5:$A$7,0)),"")</f>
      </c>
      <c r="AU350">
        <f>IFERROR(ROUND(W350*AT350,0),"")</f>
      </c>
      <c r="AV350">
        <f>IFERROR(AU350*12/S350,"")</f>
      </c>
      <c r="AW350">
        <f>IFERROR(ROUND(100*(03_Assumptions!$B$18*MIN(AV350/03_Assumptions!$B$13,1)+03_Assumptions!$B$19*MIN(MAX(-AB350/0.25,0),1)+03_Assumptions!$B$20*IFERROR(INDEX(03_Assumptions!$B$28:$B$33,MATCH(AG350,03_Assumptions!$A$28:$A$33,0)),0.5)+03_Assumptions!$B$21*MIN(V350/180,1)+03_Assumptions!$B$22*(COUNTIF(AI350:AQ350,"Y")/9)),0),"")</f>
      </c>
      <c r="AX350"/>
      <c r="AY350"/>
      <c r="AZ350"/>
      <c r="BA350" t="inlineStr">
        <is>
          <t xml:space="preserve">https://images-re.milanuncios.com/images/ads/292d8086-f4ff-410b-8a66-2582c6d63f1a</t>
        </is>
      </c>
      <c r="BB350"/>
      <c r="BC350">
        <v>1</v>
      </c>
      <c r="BD350"/>
      <c r="BE350">
        <v>0</v>
      </c>
      <c r="BF350"/>
      <c r="BG350"/>
      <c r="BH350"/>
      <c r="BI350"/>
      <c r="BJ350"/>
      <c r="BK350"/>
      <c r="BL350" t="inlineStr">
        <is>
          <t xml:space="preserve">Möblerat rum i en delad lägenhet med 8 rum i Castillejos, Madrid, verifierad av Spotahome. Moderna bekvämligheter tillgängliga, men gäster och husdjur är inte tillåtna.</t>
        </is>
      </c>
      <c r="BM350" t="inlineStr">
        <is>
          <t xml:space="preserve">furnished</t>
        </is>
      </c>
      <c r="BN350"/>
    </row>
    <row r="351">
      <c r="A351" t="inlineStr">
        <is>
          <t xml:space="preserve">MIL-518456244</t>
        </is>
      </c>
      <c r="B351" t="inlineStr">
        <is>
          <t xml:space="preserve">Milanuncios</t>
        </is>
      </c>
      <c r="C351" t="inlineStr">
        <is>
          <t xml:space="preserve">518456244</t>
        </is>
      </c>
      <c r="D351" t="inlineStr">
        <is>
          <t xml:space="preserve">https://www.milanuncios.com/pisos-compartidos-en-santiago-de-compostela-la_coruna/centro-praza-roxa-518456244.htm</t>
        </is>
      </c>
      <c r="E351" t="inlineStr">
        <is>
          <t xml:space="preserve">2026-08-29</t>
        </is>
      </c>
      <c r="F351" t="inlineStr">
        <is>
          <t xml:space="preserve">2026-08-31</t>
        </is>
      </c>
      <c r="G351" t="inlineStr">
        <is>
          <t xml:space="preserve">New</t>
        </is>
      </c>
      <c r="H351" t="inlineStr">
        <is>
          <t xml:space="preserve">Centro - Praza Roxa</t>
        </is>
      </c>
      <c r="I351" t="inlineStr">
        <is>
          <t xml:space="preserve">Rent</t>
        </is>
      </c>
      <c r="J351" t="inlineStr">
        <is>
          <t xml:space="preserve">Compartir piso</t>
        </is>
      </c>
      <c r="K351" t="inlineStr">
        <is>
          <t xml:space="preserve">ES</t>
        </is>
      </c>
      <c r="L351"/>
      <c r="M351" t="inlineStr">
        <is>
          <t xml:space="preserve">A Coruña</t>
        </is>
      </c>
      <c r="N351" t="inlineStr">
        <is>
          <t xml:space="preserve">Santiago de Compostela</t>
        </is>
      </c>
      <c r="O351"/>
      <c r="P351"/>
      <c r="Q351"/>
      <c r="R351"/>
      <c r="S351">
        <v>300</v>
      </c>
      <c r="T351"/>
      <c r="U351">
        <f>IFERROR((S351-T351)/T351,"")</f>
      </c>
      <c r="V351">
        <v>3</v>
      </c>
      <c r="W351"/>
      <c r="X351"/>
      <c r="Y351"/>
      <c r="Z351">
        <f>IFERROR(S351/W351,"")</f>
      </c>
      <c r="AA351">
        <f>IFERROR(INDEX(04_Area_Stats!$C$5:$C$7,MATCH(N351,04_Area_Stats!$A$5:$A$7,0)),"")</f>
      </c>
      <c r="AB351">
        <f>IFERROR((Z351-AA351)/AA351,"")</f>
      </c>
      <c r="AC351">
        <v>3</v>
      </c>
      <c r="AD351"/>
      <c r="AE351"/>
      <c r="AF351"/>
      <c r="AG351"/>
      <c r="AH351"/>
      <c r="AI351"/>
      <c r="AJ351"/>
      <c r="AK351"/>
      <c r="AL351"/>
      <c r="AM351"/>
      <c r="AN351"/>
      <c r="AO351"/>
      <c r="AP351"/>
      <c r="AQ351"/>
      <c r="AR351"/>
      <c r="AS351"/>
      <c r="AT351">
        <f>IFERROR(INDEX(04_Area_Stats!$E$5:$E$7,MATCH(N351,04_Area_Stats!$A$5:$A$7,0)),"")</f>
      </c>
      <c r="AU351">
        <f>IFERROR(ROUND(W351*AT351,0),"")</f>
      </c>
      <c r="AV351">
        <f>IFERROR(AU351*12/S351,"")</f>
      </c>
      <c r="AW351">
        <f>IFERROR(ROUND(100*(03_Assumptions!$B$18*MIN(AV351/03_Assumptions!$B$13,1)+03_Assumptions!$B$19*MIN(MAX(-AB351/0.25,0),1)+03_Assumptions!$B$20*IFERROR(INDEX(03_Assumptions!$B$28:$B$33,MATCH(AG351,03_Assumptions!$A$28:$A$33,0)),0.5)+03_Assumptions!$B$21*MIN(V351/180,1)+03_Assumptions!$B$22*(COUNTIF(AI351:AQ351,"Y")/9)),0),"")</f>
      </c>
      <c r="AX351"/>
      <c r="AY351"/>
      <c r="AZ351"/>
      <c r="BA351"/>
      <c r="BB351"/>
      <c r="BC351">
        <v>1</v>
      </c>
      <c r="BD351"/>
      <c r="BE351">
        <v>0</v>
      </c>
      <c r="BF351"/>
      <c r="BG351"/>
      <c r="BH351"/>
      <c r="BI351"/>
      <c r="BJ351"/>
      <c r="BK351"/>
      <c r="BL351" t="inlineStr">
        <is>
          <t xml:space="preserve">En trerumslägenhet att hyra i centrala Santiago de Compostela, specifikt marknadsförd för kvinnliga universitetsstudenter och sommarkursdeltag. Läget erbjuder gångavstånd till universitetet med fokus på god samlevnad bland unga människor i samma ålder.</t>
        </is>
      </c>
      <c r="BM351" t="inlineStr">
        <is>
          <t xml:space="preserve">rooms</t>
        </is>
      </c>
      <c r="BN351"/>
    </row>
    <row r="352">
      <c r="A352" t="inlineStr">
        <is>
          <t xml:space="preserve">MIL-611189894</t>
        </is>
      </c>
      <c r="B352" t="inlineStr">
        <is>
          <t xml:space="preserve">Milanuncios</t>
        </is>
      </c>
      <c r="C352" t="inlineStr">
        <is>
          <t xml:space="preserve">611189894</t>
        </is>
      </c>
      <c r="D352" t="inlineStr">
        <is>
          <t xml:space="preserve">https://www.milanuncios.com/pisos-compartidos-en-salou-tarragona/cambiar-piso-611189894.htm</t>
        </is>
      </c>
      <c r="E352" t="inlineStr">
        <is>
          <t xml:space="preserve">2026-08-29</t>
        </is>
      </c>
      <c r="F352" t="inlineStr">
        <is>
          <t xml:space="preserve">2026-08-31</t>
        </is>
      </c>
      <c r="G352" t="inlineStr">
        <is>
          <t xml:space="preserve">New</t>
        </is>
      </c>
      <c r="H352" t="inlineStr">
        <is>
          <t xml:space="preserve">Cambiar piso</t>
        </is>
      </c>
      <c r="I352" t="inlineStr">
        <is>
          <t xml:space="preserve">Rent</t>
        </is>
      </c>
      <c r="J352" t="inlineStr">
        <is>
          <t xml:space="preserve">Compartir piso</t>
        </is>
      </c>
      <c r="K352" t="inlineStr">
        <is>
          <t xml:space="preserve">ES</t>
        </is>
      </c>
      <c r="L352"/>
      <c r="M352" t="inlineStr">
        <is>
          <t xml:space="preserve">Tarragona</t>
        </is>
      </c>
      <c r="N352" t="inlineStr">
        <is>
          <t xml:space="preserve">Salou</t>
        </is>
      </c>
      <c r="O352"/>
      <c r="P352"/>
      <c r="Q352"/>
      <c r="R352"/>
      <c r="S352">
        <v>0</v>
      </c>
      <c r="T352"/>
      <c r="U352">
        <f>IFERROR((S352-T352)/T352,"")</f>
      </c>
      <c r="V352">
        <v>3</v>
      </c>
      <c r="W352"/>
      <c r="X352"/>
      <c r="Y352"/>
      <c r="Z352">
        <f>IFERROR(S352/W352,"")</f>
      </c>
      <c r="AA352">
        <f>IFERROR(INDEX(04_Area_Stats!$C$5:$C$7,MATCH(N352,04_Area_Stats!$A$5:$A$7,0)),"")</f>
      </c>
      <c r="AB352">
        <f>IFERROR((Z352-AA352)/AA352,"")</f>
      </c>
      <c r="AC352"/>
      <c r="AD352"/>
      <c r="AE352"/>
      <c r="AF352"/>
      <c r="AG352"/>
      <c r="AH352"/>
      <c r="AI352"/>
      <c r="AJ352"/>
      <c r="AK352"/>
      <c r="AL352"/>
      <c r="AM352"/>
      <c r="AN352"/>
      <c r="AO352"/>
      <c r="AP352"/>
      <c r="AQ352"/>
      <c r="AR352"/>
      <c r="AS352"/>
      <c r="AT352">
        <f>IFERROR(INDEX(04_Area_Stats!$E$5:$E$7,MATCH(N352,04_Area_Stats!$A$5:$A$7,0)),"")</f>
      </c>
      <c r="AU352">
        <f>IFERROR(ROUND(W352*AT352,0),"")</f>
      </c>
      <c r="AV352">
        <f>IFERROR(AU352*12/S352,"")</f>
      </c>
      <c r="AW352">
        <f>IFERROR(ROUND(100*(03_Assumptions!$B$18*MIN(AV352/03_Assumptions!$B$13,1)+03_Assumptions!$B$19*MIN(MAX(-AB352/0.25,0),1)+03_Assumptions!$B$20*IFERROR(INDEX(03_Assumptions!$B$28:$B$33,MATCH(AG352,03_Assumptions!$A$28:$A$33,0)),0.5)+03_Assumptions!$B$21*MIN(V352/180,1)+03_Assumptions!$B$22*(COUNTIF(AI352:AQ352,"Y")/9)),0),"")</f>
      </c>
      <c r="AX352"/>
      <c r="AY352"/>
      <c r="AZ352"/>
      <c r="BA352"/>
      <c r="BB352"/>
      <c r="BC352">
        <v>1</v>
      </c>
      <c r="BD352"/>
      <c r="BE352">
        <v>0</v>
      </c>
      <c r="BF352"/>
      <c r="BG352"/>
      <c r="BH352"/>
      <c r="BI352"/>
      <c r="BJ352"/>
      <c r="BK352"/>
      <c r="BL352"/>
      <c r="BM352"/>
      <c r="BN352"/>
    </row>
    <row r="353">
      <c r="A353" t="inlineStr">
        <is>
          <t xml:space="preserve">MIL-611725587</t>
        </is>
      </c>
      <c r="B353" t="inlineStr">
        <is>
          <t xml:space="preserve">Milanuncios</t>
        </is>
      </c>
      <c r="C353" t="inlineStr">
        <is>
          <t xml:space="preserve">611725587</t>
        </is>
      </c>
      <c r="D353" t="inlineStr">
        <is>
          <t xml:space="preserve">https://www.milanuncios.com/pisos-compartidos-en-gijon-asturias/la-calzada-611725587.htm</t>
        </is>
      </c>
      <c r="E353" t="inlineStr">
        <is>
          <t xml:space="preserve">2026-08-29</t>
        </is>
      </c>
      <c r="F353" t="inlineStr">
        <is>
          <t xml:space="preserve">2026-08-31</t>
        </is>
      </c>
      <c r="G353" t="inlineStr">
        <is>
          <t xml:space="preserve">New</t>
        </is>
      </c>
      <c r="H353" t="inlineStr">
        <is>
          <t xml:space="preserve">La Calzada</t>
        </is>
      </c>
      <c r="I353" t="inlineStr">
        <is>
          <t xml:space="preserve">Rent</t>
        </is>
      </c>
      <c r="J353" t="inlineStr">
        <is>
          <t xml:space="preserve">Compartir piso</t>
        </is>
      </c>
      <c r="K353" t="inlineStr">
        <is>
          <t xml:space="preserve">ES</t>
        </is>
      </c>
      <c r="L353"/>
      <c r="M353" t="inlineStr">
        <is>
          <t xml:space="preserve">Asturias</t>
        </is>
      </c>
      <c r="N353" t="inlineStr">
        <is>
          <t xml:space="preserve">Gijón</t>
        </is>
      </c>
      <c r="O353"/>
      <c r="P353"/>
      <c r="Q353"/>
      <c r="R353"/>
      <c r="S353">
        <v>400</v>
      </c>
      <c r="T353"/>
      <c r="U353">
        <f>IFERROR((S353-T353)/T353,"")</f>
      </c>
      <c r="V353">
        <v>3</v>
      </c>
      <c r="W353"/>
      <c r="X353"/>
      <c r="Y353"/>
      <c r="Z353">
        <f>IFERROR(S353/W353,"")</f>
      </c>
      <c r="AA353">
        <f>IFERROR(INDEX(04_Area_Stats!$C$5:$C$7,MATCH(N353,04_Area_Stats!$A$5:$A$7,0)),"")</f>
      </c>
      <c r="AB353">
        <f>IFERROR((Z353-AA353)/AA353,"")</f>
      </c>
      <c r="AC353"/>
      <c r="AD353"/>
      <c r="AE353"/>
      <c r="AF353"/>
      <c r="AG353"/>
      <c r="AH353"/>
      <c r="AI353"/>
      <c r="AJ353"/>
      <c r="AK353"/>
      <c r="AL353"/>
      <c r="AM353"/>
      <c r="AN353"/>
      <c r="AO353"/>
      <c r="AP353"/>
      <c r="AQ353"/>
      <c r="AR353"/>
      <c r="AS353"/>
      <c r="AT353">
        <f>IFERROR(INDEX(04_Area_Stats!$E$5:$E$7,MATCH(N353,04_Area_Stats!$A$5:$A$7,0)),"")</f>
      </c>
      <c r="AU353">
        <f>IFERROR(ROUND(W353*AT353,0),"")</f>
      </c>
      <c r="AV353">
        <f>IFERROR(AU353*12/S353,"")</f>
      </c>
      <c r="AW353">
        <f>IFERROR(ROUND(100*(03_Assumptions!$B$18*MIN(AV353/03_Assumptions!$B$13,1)+03_Assumptions!$B$19*MIN(MAX(-AB353/0.25,0),1)+03_Assumptions!$B$20*IFERROR(INDEX(03_Assumptions!$B$28:$B$33,MATCH(AG353,03_Assumptions!$A$28:$A$33,0)),0.5)+03_Assumptions!$B$21*MIN(V353/180,1)+03_Assumptions!$B$22*(COUNTIF(AI353:AQ353,"Y")/9)),0),"")</f>
      </c>
      <c r="AX353"/>
      <c r="AY353"/>
      <c r="AZ353"/>
      <c r="BA353" t="inlineStr">
        <is>
          <t xml:space="preserve">https://images.milanuncios.com/api/v1/ma-ad-media-pro/images/f27de09f-ef50-4dca-8e2b-7dac1cccb5dc</t>
        </is>
      </c>
      <c r="BB353"/>
      <c r="BC353">
        <v>1</v>
      </c>
      <c r="BD353"/>
      <c r="BE353">
        <v>0</v>
      </c>
      <c r="BF353"/>
      <c r="BG353"/>
      <c r="BH353"/>
      <c r="BI353"/>
      <c r="BJ353"/>
      <c r="BK353"/>
      <c r="BL353" t="inlineStr">
        <is>
          <t xml:space="preserve">Rum i lägenhet att dela på La Calzada, Gijón, 5 minuters gång från Playa del Arbeyal i ett lugnt och välserverat område. Begränsad information tillhandahålls — inga detaljer om storlek, faciliteter, skick eller hyresvillkor.</t>
        </is>
      </c>
      <c r="BM353"/>
      <c r="BN353"/>
    </row>
    <row r="354">
      <c r="A354" t="inlineStr">
        <is>
          <t xml:space="preserve">MIL-611522618</t>
        </is>
      </c>
      <c r="B354" t="inlineStr">
        <is>
          <t xml:space="preserve">Milanuncios</t>
        </is>
      </c>
      <c r="C354" t="inlineStr">
        <is>
          <t xml:space="preserve">611522618</t>
        </is>
      </c>
      <c r="D354" t="inlineStr">
        <is>
          <t xml:space="preserve">https://www.milanuncios.com/pisos-compartidos-en-a-coruna-la_coruna/estacion-de-tren-611522618.htm</t>
        </is>
      </c>
      <c r="E354" t="inlineStr">
        <is>
          <t xml:space="preserve">2026-08-29</t>
        </is>
      </c>
      <c r="F354" t="inlineStr">
        <is>
          <t xml:space="preserve">2026-08-31</t>
        </is>
      </c>
      <c r="G354" t="inlineStr">
        <is>
          <t xml:space="preserve">New</t>
        </is>
      </c>
      <c r="H354" t="inlineStr">
        <is>
          <t xml:space="preserve">Estacion de Tren</t>
        </is>
      </c>
      <c r="I354" t="inlineStr">
        <is>
          <t xml:space="preserve">Rent</t>
        </is>
      </c>
      <c r="J354" t="inlineStr">
        <is>
          <t xml:space="preserve">Compartir piso</t>
        </is>
      </c>
      <c r="K354" t="inlineStr">
        <is>
          <t xml:space="preserve">ES</t>
        </is>
      </c>
      <c r="L354"/>
      <c r="M354" t="inlineStr">
        <is>
          <t xml:space="preserve">A Coruña</t>
        </is>
      </c>
      <c r="N354" t="inlineStr">
        <is>
          <t xml:space="preserve">A Coruña</t>
        </is>
      </c>
      <c r="O354"/>
      <c r="P354"/>
      <c r="Q354"/>
      <c r="R354"/>
      <c r="S354">
        <v>350</v>
      </c>
      <c r="T354"/>
      <c r="U354">
        <f>IFERROR((S354-T354)/T354,"")</f>
      </c>
      <c r="V354">
        <v>3</v>
      </c>
      <c r="W354"/>
      <c r="X354"/>
      <c r="Y354"/>
      <c r="Z354">
        <f>IFERROR(S354/W354,"")</f>
      </c>
      <c r="AA354">
        <f>IFERROR(INDEX(04_Area_Stats!$C$5:$C$7,MATCH(N354,04_Area_Stats!$A$5:$A$7,0)),"")</f>
      </c>
      <c r="AB354">
        <f>IFERROR((Z354-AA354)/AA354,"")</f>
      </c>
      <c r="AC354"/>
      <c r="AD354"/>
      <c r="AE354"/>
      <c r="AF354"/>
      <c r="AG354"/>
      <c r="AH354"/>
      <c r="AI354"/>
      <c r="AJ354"/>
      <c r="AK354"/>
      <c r="AL354"/>
      <c r="AM354"/>
      <c r="AN354"/>
      <c r="AO354"/>
      <c r="AP354"/>
      <c r="AQ354"/>
      <c r="AR354"/>
      <c r="AS354"/>
      <c r="AT354">
        <f>IFERROR(INDEX(04_Area_Stats!$E$5:$E$7,MATCH(N354,04_Area_Stats!$A$5:$A$7,0)),"")</f>
      </c>
      <c r="AU354">
        <f>IFERROR(ROUND(W354*AT354,0),"")</f>
      </c>
      <c r="AV354">
        <f>IFERROR(AU354*12/S354,"")</f>
      </c>
      <c r="AW354">
        <f>IFERROR(ROUND(100*(03_Assumptions!$B$18*MIN(AV354/03_Assumptions!$B$13,1)+03_Assumptions!$B$19*MIN(MAX(-AB354/0.25,0),1)+03_Assumptions!$B$20*IFERROR(INDEX(03_Assumptions!$B$28:$B$33,MATCH(AG354,03_Assumptions!$A$28:$A$33,0)),0.5)+03_Assumptions!$B$21*MIN(V354/180,1)+03_Assumptions!$B$22*(COUNTIF(AI354:AQ354,"Y")/9)),0),"")</f>
      </c>
      <c r="AX354"/>
      <c r="AY354"/>
      <c r="AZ354"/>
      <c r="BA354" t="inlineStr">
        <is>
          <t xml:space="preserve">https://images.milanuncios.com/api/v1/ma-ad-media-pro/images/9663dab1-2a94-43bb-b1b1-93c8ff6af5f9</t>
        </is>
      </c>
      <c r="BB354"/>
      <c r="BC354">
        <v>1</v>
      </c>
      <c r="BD354"/>
      <c r="BE354">
        <v>0</v>
      </c>
      <c r="BF354"/>
      <c r="BG354"/>
      <c r="BH354"/>
      <c r="BI354"/>
      <c r="BJ354"/>
      <c r="BK354"/>
      <c r="BL354"/>
      <c r="BM354"/>
      <c r="BN354"/>
    </row>
    <row r="355">
      <c r="A355" t="inlineStr">
        <is>
          <t xml:space="preserve">MIL-611897649</t>
        </is>
      </c>
      <c r="B355" t="inlineStr">
        <is>
          <t xml:space="preserve">Milanuncios</t>
        </is>
      </c>
      <c r="C355" t="inlineStr">
        <is>
          <t xml:space="preserve">611897649</t>
        </is>
      </c>
      <c r="D355" t="inlineStr">
        <is>
          <t xml:space="preserve">https://www.milanuncios.com/pisos-compartidos-en-caceres-caceres/los-frates-c-italia-611897649.htm</t>
        </is>
      </c>
      <c r="E355" t="inlineStr">
        <is>
          <t xml:space="preserve">2026-08-29</t>
        </is>
      </c>
      <c r="F355" t="inlineStr">
        <is>
          <t xml:space="preserve">2026-08-31</t>
        </is>
      </c>
      <c r="G355" t="inlineStr">
        <is>
          <t xml:space="preserve">New</t>
        </is>
      </c>
      <c r="H355" t="inlineStr">
        <is>
          <t xml:space="preserve">Los Frates - C. Italia</t>
        </is>
      </c>
      <c r="I355" t="inlineStr">
        <is>
          <t xml:space="preserve">Rent</t>
        </is>
      </c>
      <c r="J355" t="inlineStr">
        <is>
          <t xml:space="preserve">Compartir piso</t>
        </is>
      </c>
      <c r="K355" t="inlineStr">
        <is>
          <t xml:space="preserve">ES</t>
        </is>
      </c>
      <c r="L355"/>
      <c r="M355" t="inlineStr">
        <is>
          <t xml:space="preserve">Cáceres</t>
        </is>
      </c>
      <c r="N355" t="inlineStr">
        <is>
          <t xml:space="preserve">Cáceres</t>
        </is>
      </c>
      <c r="O355"/>
      <c r="P355"/>
      <c r="Q355"/>
      <c r="R355"/>
      <c r="S355">
        <v>170</v>
      </c>
      <c r="T355"/>
      <c r="U355">
        <f>IFERROR((S355-T355)/T355,"")</f>
      </c>
      <c r="V355">
        <v>3</v>
      </c>
      <c r="W355"/>
      <c r="X355"/>
      <c r="Y355"/>
      <c r="Z355">
        <f>IFERROR(S355/W355,"")</f>
      </c>
      <c r="AA355">
        <f>IFERROR(INDEX(04_Area_Stats!$C$5:$C$7,MATCH(N355,04_Area_Stats!$A$5:$A$7,0)),"")</f>
      </c>
      <c r="AB355">
        <f>IFERROR((Z355-AA355)/AA355,"")</f>
      </c>
      <c r="AC355"/>
      <c r="AD355"/>
      <c r="AE355"/>
      <c r="AF355"/>
      <c r="AG355"/>
      <c r="AH355"/>
      <c r="AI355"/>
      <c r="AJ355"/>
      <c r="AK355"/>
      <c r="AL355"/>
      <c r="AM355"/>
      <c r="AN355"/>
      <c r="AO355"/>
      <c r="AP355"/>
      <c r="AQ355" t="inlineStr">
        <is>
          <t xml:space="preserve">Y</t>
        </is>
      </c>
      <c r="AR355"/>
      <c r="AS355"/>
      <c r="AT355">
        <f>IFERROR(INDEX(04_Area_Stats!$E$5:$E$7,MATCH(N355,04_Area_Stats!$A$5:$A$7,0)),"")</f>
      </c>
      <c r="AU355">
        <f>IFERROR(ROUND(W355*AT355,0),"")</f>
      </c>
      <c r="AV355">
        <f>IFERROR(AU355*12/S355,"")</f>
      </c>
      <c r="AW355">
        <f>IFERROR(ROUND(100*(03_Assumptions!$B$18*MIN(AV355/03_Assumptions!$B$13,1)+03_Assumptions!$B$19*MIN(MAX(-AB355/0.25,0),1)+03_Assumptions!$B$20*IFERROR(INDEX(03_Assumptions!$B$28:$B$33,MATCH(AG355,03_Assumptions!$A$28:$A$33,0)),0.5)+03_Assumptions!$B$21*MIN(V355/180,1)+03_Assumptions!$B$22*(COUNTIF(AI355:AQ355,"Y")/9)),0),"")</f>
      </c>
      <c r="AX355"/>
      <c r="AY355"/>
      <c r="AZ355"/>
      <c r="BA355" t="inlineStr">
        <is>
          <t xml:space="preserve">https://images.milanuncios.com/api/v1/ma-ad-media-pro/images/e715ca97-e079-4827-86a7-a731199f96f3</t>
        </is>
      </c>
      <c r="BB355"/>
      <c r="BC355">
        <v>1</v>
      </c>
      <c r="BD355"/>
      <c r="BE355">
        <v>0</v>
      </c>
      <c r="BF355"/>
      <c r="BG355"/>
      <c r="BH355"/>
      <c r="BI355"/>
      <c r="BJ355"/>
      <c r="BK355"/>
      <c r="BL355" t="inlineStr">
        <is>
          <t xml:space="preserve">Delat lägenhet med möblerat rum i Los Fratres-området, ett externt sovrum med gott om naturligt ljus. Husdjur och rökning är inte tillåtna.</t>
        </is>
      </c>
      <c r="BM355" t="inlineStr">
        <is>
          <t xml:space="preserve">furnished</t>
        </is>
      </c>
      <c r="BN355"/>
    </row>
    <row r="356">
      <c r="A356" t="inlineStr">
        <is>
          <t xml:space="preserve">MIL-611057854</t>
        </is>
      </c>
      <c r="B356" t="inlineStr">
        <is>
          <t xml:space="preserve">Milanuncios</t>
        </is>
      </c>
      <c r="C356" t="inlineStr">
        <is>
          <t xml:space="preserve">611057854</t>
        </is>
      </c>
      <c r="D356" t="inlineStr">
        <is>
          <t xml:space="preserve">https://www.milanuncios.com/pisos-compartidos-en-ourense-|-orense-ourense/lagunas-av-de-buenos-aires-611057854.htm</t>
        </is>
      </c>
      <c r="E356" t="inlineStr">
        <is>
          <t xml:space="preserve">2026-08-29</t>
        </is>
      </c>
      <c r="F356" t="inlineStr">
        <is>
          <t xml:space="preserve">2026-08-31</t>
        </is>
      </c>
      <c r="G356" t="inlineStr">
        <is>
          <t xml:space="preserve">New</t>
        </is>
      </c>
      <c r="H356" t="inlineStr">
        <is>
          <t xml:space="preserve">Lagunas - Av. de Buenos Aires</t>
        </is>
      </c>
      <c r="I356" t="inlineStr">
        <is>
          <t xml:space="preserve">Rent</t>
        </is>
      </c>
      <c r="J356" t="inlineStr">
        <is>
          <t xml:space="preserve">Compartir piso</t>
        </is>
      </c>
      <c r="K356" t="inlineStr">
        <is>
          <t xml:space="preserve">ES</t>
        </is>
      </c>
      <c r="L356"/>
      <c r="M356" t="inlineStr">
        <is>
          <t xml:space="preserve">Ourense</t>
        </is>
      </c>
      <c r="N356" t="inlineStr">
        <is>
          <t xml:space="preserve">Ourense / Orense</t>
        </is>
      </c>
      <c r="O356"/>
      <c r="P356"/>
      <c r="Q356"/>
      <c r="R356"/>
      <c r="S356">
        <v>250</v>
      </c>
      <c r="T356"/>
      <c r="U356">
        <f>IFERROR((S356-T356)/T356,"")</f>
      </c>
      <c r="V356">
        <v>3</v>
      </c>
      <c r="W356"/>
      <c r="X356"/>
      <c r="Y356"/>
      <c r="Z356">
        <f>IFERROR(S356/W356,"")</f>
      </c>
      <c r="AA356">
        <f>IFERROR(INDEX(04_Area_Stats!$C$5:$C$7,MATCH(N356,04_Area_Stats!$A$5:$A$7,0)),"")</f>
      </c>
      <c r="AB356">
        <f>IFERROR((Z356-AA356)/AA356,"")</f>
      </c>
      <c r="AC356"/>
      <c r="AD356"/>
      <c r="AE356"/>
      <c r="AF356"/>
      <c r="AG356"/>
      <c r="AH356"/>
      <c r="AI356"/>
      <c r="AJ356"/>
      <c r="AK356"/>
      <c r="AL356"/>
      <c r="AM356"/>
      <c r="AN356"/>
      <c r="AO356"/>
      <c r="AP356"/>
      <c r="AQ356"/>
      <c r="AR356"/>
      <c r="AS356"/>
      <c r="AT356">
        <f>IFERROR(INDEX(04_Area_Stats!$E$5:$E$7,MATCH(N356,04_Area_Stats!$A$5:$A$7,0)),"")</f>
      </c>
      <c r="AU356">
        <f>IFERROR(ROUND(W356*AT356,0),"")</f>
      </c>
      <c r="AV356">
        <f>IFERROR(AU356*12/S356,"")</f>
      </c>
      <c r="AW356">
        <f>IFERROR(ROUND(100*(03_Assumptions!$B$18*MIN(AV356/03_Assumptions!$B$13,1)+03_Assumptions!$B$19*MIN(MAX(-AB356/0.25,0),1)+03_Assumptions!$B$20*IFERROR(INDEX(03_Assumptions!$B$28:$B$33,MATCH(AG356,03_Assumptions!$A$28:$A$33,0)),0.5)+03_Assumptions!$B$21*MIN(V356/180,1)+03_Assumptions!$B$22*(COUNTIF(AI356:AQ356,"Y")/9)),0),"")</f>
      </c>
      <c r="AX356"/>
      <c r="AY356"/>
      <c r="AZ356"/>
      <c r="BA356" t="inlineStr">
        <is>
          <t xml:space="preserve">https://images.milanuncios.com/api/v1/ma-ad-media-pro/images/a0838aad-cbaa-479f-85c5-195d5d3e045c</t>
        </is>
      </c>
      <c r="BB356"/>
      <c r="BC356">
        <v>1</v>
      </c>
      <c r="BD356"/>
      <c r="BE356">
        <v>0</v>
      </c>
      <c r="BF356"/>
      <c r="BG356"/>
      <c r="BH356"/>
      <c r="BI356"/>
      <c r="BJ356"/>
      <c r="BK356"/>
      <c r="BL356"/>
      <c r="BM356"/>
      <c r="BN356"/>
    </row>
    <row r="357">
      <c r="A357" t="inlineStr">
        <is>
          <t xml:space="preserve">MIL-474811057</t>
        </is>
      </c>
      <c r="B357" t="inlineStr">
        <is>
          <t xml:space="preserve">Milanuncios</t>
        </is>
      </c>
      <c r="C357" t="inlineStr">
        <is>
          <t xml:space="preserve">474811057</t>
        </is>
      </c>
      <c r="D357" t="inlineStr">
        <is>
          <t xml:space="preserve">https://www.milanuncios.com/pisos-compartidos-en-cordoba-cordoba/facultad-de-derecho-c-campo-madre-de-474811057.htm</t>
        </is>
      </c>
      <c r="E357" t="inlineStr">
        <is>
          <t xml:space="preserve">2026-08-29</t>
        </is>
      </c>
      <c r="F357" t="inlineStr">
        <is>
          <t xml:space="preserve">2026-08-31</t>
        </is>
      </c>
      <c r="G357" t="inlineStr">
        <is>
          <t xml:space="preserve">New</t>
        </is>
      </c>
      <c r="H357" t="inlineStr">
        <is>
          <t xml:space="preserve">Facultad de Derecho - C. Campo Madre de</t>
        </is>
      </c>
      <c r="I357" t="inlineStr">
        <is>
          <t xml:space="preserve">Rent</t>
        </is>
      </c>
      <c r="J357" t="inlineStr">
        <is>
          <t xml:space="preserve">Compartir piso</t>
        </is>
      </c>
      <c r="K357" t="inlineStr">
        <is>
          <t xml:space="preserve">ES</t>
        </is>
      </c>
      <c r="L357"/>
      <c r="M357" t="inlineStr">
        <is>
          <t xml:space="preserve">Córdoba</t>
        </is>
      </c>
      <c r="N357" t="inlineStr">
        <is>
          <t xml:space="preserve">Córdoba</t>
        </is>
      </c>
      <c r="O357"/>
      <c r="P357"/>
      <c r="Q357"/>
      <c r="R357"/>
      <c r="S357">
        <v>300</v>
      </c>
      <c r="T357"/>
      <c r="U357">
        <f>IFERROR((S357-T357)/T357,"")</f>
      </c>
      <c r="V357">
        <v>3</v>
      </c>
      <c r="W357"/>
      <c r="X357"/>
      <c r="Y357"/>
      <c r="Z357">
        <f>IFERROR(S357/W357,"")</f>
      </c>
      <c r="AA357">
        <f>IFERROR(INDEX(04_Area_Stats!$C$5:$C$7,MATCH(N357,04_Area_Stats!$A$5:$A$7,0)),"")</f>
      </c>
      <c r="AB357">
        <f>IFERROR((Z357-AA357)/AA357,"")</f>
      </c>
      <c r="AC357"/>
      <c r="AD357"/>
      <c r="AE357"/>
      <c r="AF357"/>
      <c r="AG357"/>
      <c r="AH357"/>
      <c r="AI357"/>
      <c r="AJ357"/>
      <c r="AK357"/>
      <c r="AL357"/>
      <c r="AM357"/>
      <c r="AN357"/>
      <c r="AO357"/>
      <c r="AP357"/>
      <c r="AQ357"/>
      <c r="AR357"/>
      <c r="AS357"/>
      <c r="AT357">
        <f>IFERROR(INDEX(04_Area_Stats!$E$5:$E$7,MATCH(N357,04_Area_Stats!$A$5:$A$7,0)),"")</f>
      </c>
      <c r="AU357">
        <f>IFERROR(ROUND(W357*AT357,0),"")</f>
      </c>
      <c r="AV357">
        <f>IFERROR(AU357*12/S357,"")</f>
      </c>
      <c r="AW357">
        <f>IFERROR(ROUND(100*(03_Assumptions!$B$18*MIN(AV357/03_Assumptions!$B$13,1)+03_Assumptions!$B$19*MIN(MAX(-AB357/0.25,0),1)+03_Assumptions!$B$20*IFERROR(INDEX(03_Assumptions!$B$28:$B$33,MATCH(AG357,03_Assumptions!$A$28:$A$33,0)),0.5)+03_Assumptions!$B$21*MIN(V357/180,1)+03_Assumptions!$B$22*(COUNTIF(AI357:AQ357,"Y")/9)),0),"")</f>
      </c>
      <c r="AX357"/>
      <c r="AY357"/>
      <c r="AZ357"/>
      <c r="BA357" t="inlineStr">
        <is>
          <t xml:space="preserve">https://images.milanuncios.com/api/v1/ma-ad-media-pro/images/380c63eb-fa03-473e-bb77-172040ea7383</t>
        </is>
      </c>
      <c r="BB357"/>
      <c r="BC357">
        <v>1</v>
      </c>
      <c r="BD357"/>
      <c r="BE357">
        <v>0</v>
      </c>
      <c r="BF357"/>
      <c r="BG357"/>
      <c r="BH357"/>
      <c r="BI357"/>
      <c r="BJ357"/>
      <c r="BK357"/>
      <c r="BL357"/>
      <c r="BM357"/>
      <c r="BN357"/>
    </row>
    <row r="358">
      <c r="A358" t="inlineStr">
        <is>
          <t xml:space="preserve">MIL-611678051</t>
        </is>
      </c>
      <c r="B358" t="inlineStr">
        <is>
          <t xml:space="preserve">Milanuncios</t>
        </is>
      </c>
      <c r="C358" t="inlineStr">
        <is>
          <t xml:space="preserve">611678051</t>
        </is>
      </c>
      <c r="D358" t="inlineStr">
        <is>
          <t xml:space="preserve">https://www.milanuncios.com/pisos-compartidos-en-salamanca-salamanca/garrido-sur-611678051.htm</t>
        </is>
      </c>
      <c r="E358" t="inlineStr">
        <is>
          <t xml:space="preserve">2026-08-29</t>
        </is>
      </c>
      <c r="F358" t="inlineStr">
        <is>
          <t xml:space="preserve">2026-08-31</t>
        </is>
      </c>
      <c r="G358" t="inlineStr">
        <is>
          <t xml:space="preserve">New</t>
        </is>
      </c>
      <c r="H358" t="inlineStr">
        <is>
          <t xml:space="preserve">Garrido Sur</t>
        </is>
      </c>
      <c r="I358" t="inlineStr">
        <is>
          <t xml:space="preserve">Rent</t>
        </is>
      </c>
      <c r="J358" t="inlineStr">
        <is>
          <t xml:space="preserve">Compartir piso</t>
        </is>
      </c>
      <c r="K358" t="inlineStr">
        <is>
          <t xml:space="preserve">ES</t>
        </is>
      </c>
      <c r="L358"/>
      <c r="M358" t="inlineStr">
        <is>
          <t xml:space="preserve">Salamanca</t>
        </is>
      </c>
      <c r="N358" t="inlineStr">
        <is>
          <t xml:space="preserve">Salamanca</t>
        </is>
      </c>
      <c r="O358"/>
      <c r="P358"/>
      <c r="Q358"/>
      <c r="R358"/>
      <c r="S358">
        <v>320</v>
      </c>
      <c r="T358"/>
      <c r="U358">
        <f>IFERROR((S358-T358)/T358,"")</f>
      </c>
      <c r="V358">
        <v>3</v>
      </c>
      <c r="W358"/>
      <c r="X358"/>
      <c r="Y358"/>
      <c r="Z358">
        <f>IFERROR(S358/W358,"")</f>
      </c>
      <c r="AA358">
        <f>IFERROR(INDEX(04_Area_Stats!$C$5:$C$7,MATCH(N358,04_Area_Stats!$A$5:$A$7,0)),"")</f>
      </c>
      <c r="AB358">
        <f>IFERROR((Z358-AA358)/AA358,"")</f>
      </c>
      <c r="AC358"/>
      <c r="AD358"/>
      <c r="AE358"/>
      <c r="AF358"/>
      <c r="AG358"/>
      <c r="AH358"/>
      <c r="AI358"/>
      <c r="AJ358"/>
      <c r="AK358"/>
      <c r="AL358"/>
      <c r="AM358"/>
      <c r="AN358"/>
      <c r="AO358"/>
      <c r="AP358"/>
      <c r="AQ358"/>
      <c r="AR358"/>
      <c r="AS358"/>
      <c r="AT358">
        <f>IFERROR(INDEX(04_Area_Stats!$E$5:$E$7,MATCH(N358,04_Area_Stats!$A$5:$A$7,0)),"")</f>
      </c>
      <c r="AU358">
        <f>IFERROR(ROUND(W358*AT358,0),"")</f>
      </c>
      <c r="AV358">
        <f>IFERROR(AU358*12/S358,"")</f>
      </c>
      <c r="AW358">
        <f>IFERROR(ROUND(100*(03_Assumptions!$B$18*MIN(AV358/03_Assumptions!$B$13,1)+03_Assumptions!$B$19*MIN(MAX(-AB358/0.25,0),1)+03_Assumptions!$B$20*IFERROR(INDEX(03_Assumptions!$B$28:$B$33,MATCH(AG358,03_Assumptions!$A$28:$A$33,0)),0.5)+03_Assumptions!$B$21*MIN(V358/180,1)+03_Assumptions!$B$22*(COUNTIF(AI358:AQ358,"Y")/9)),0),"")</f>
      </c>
      <c r="AX358"/>
      <c r="AY358"/>
      <c r="AZ358"/>
      <c r="BA358" t="inlineStr">
        <is>
          <t xml:space="preserve">https://images.milanuncios.com/api/v1/ma-ad-media-pro/images/d7658a3b-b85b-4b47-b7d7-e6331780600e</t>
        </is>
      </c>
      <c r="BB358"/>
      <c r="BC358">
        <v>1</v>
      </c>
      <c r="BD358"/>
      <c r="BE358">
        <v>0</v>
      </c>
      <c r="BF358"/>
      <c r="BG358"/>
      <c r="BH358"/>
      <c r="BI358"/>
      <c r="BJ358"/>
      <c r="BK358"/>
      <c r="BL358" t="inlineStr">
        <is>
          <t xml:space="preserve">Ett rum i en delad lägenhet på en lugn och väl belägen plats nära El Corte Inglés i Salamanca. Central värme och gemensamma avgifter ingår i hyran; ingen ytterligare information om möblering, skick eller storlek tillhandahålls.</t>
        </is>
      </c>
      <c r="BM358"/>
      <c r="BN358"/>
    </row>
    <row r="359">
      <c r="A359" t="inlineStr">
        <is>
          <t xml:space="preserve">MIL-585121614</t>
        </is>
      </c>
      <c r="B359" t="inlineStr">
        <is>
          <t xml:space="preserve">Milanuncios</t>
        </is>
      </c>
      <c r="C359" t="inlineStr">
        <is>
          <t xml:space="preserve">585121614</t>
        </is>
      </c>
      <c r="D359" t="inlineStr">
        <is>
          <t xml:space="preserve">https://www.milanuncios.com/pisos-compartidos-en-burjassot-valencia/burjassot-585121614.htm</t>
        </is>
      </c>
      <c r="E359" t="inlineStr">
        <is>
          <t xml:space="preserve">2026-08-29</t>
        </is>
      </c>
      <c r="F359" t="inlineStr">
        <is>
          <t xml:space="preserve">2026-08-31</t>
        </is>
      </c>
      <c r="G359" t="inlineStr">
        <is>
          <t xml:space="preserve">New</t>
        </is>
      </c>
      <c r="H359" t="inlineStr">
        <is>
          <t xml:space="preserve">Burjassot</t>
        </is>
      </c>
      <c r="I359" t="inlineStr">
        <is>
          <t xml:space="preserve">Rent</t>
        </is>
      </c>
      <c r="J359" t="inlineStr">
        <is>
          <t xml:space="preserve">Compartir piso</t>
        </is>
      </c>
      <c r="K359" t="inlineStr">
        <is>
          <t xml:space="preserve">ES</t>
        </is>
      </c>
      <c r="L359"/>
      <c r="M359" t="inlineStr">
        <is>
          <t xml:space="preserve">Valencia</t>
        </is>
      </c>
      <c r="N359" t="inlineStr">
        <is>
          <t xml:space="preserve">Burjassot</t>
        </is>
      </c>
      <c r="O359"/>
      <c r="P359"/>
      <c r="Q359"/>
      <c r="R359"/>
      <c r="S359">
        <v>330</v>
      </c>
      <c r="T359"/>
      <c r="U359">
        <f>IFERROR((S359-T359)/T359,"")</f>
      </c>
      <c r="V359">
        <v>3</v>
      </c>
      <c r="W359"/>
      <c r="X359"/>
      <c r="Y359"/>
      <c r="Z359">
        <f>IFERROR(S359/W359,"")</f>
      </c>
      <c r="AA359">
        <f>IFERROR(INDEX(04_Area_Stats!$C$5:$C$7,MATCH(N359,04_Area_Stats!$A$5:$A$7,0)),"")</f>
      </c>
      <c r="AB359">
        <f>IFERROR((Z359-AA359)/AA359,"")</f>
      </c>
      <c r="AC359">
        <v>5</v>
      </c>
      <c r="AD359"/>
      <c r="AE359"/>
      <c r="AF359"/>
      <c r="AG359" t="inlineStr">
        <is>
          <t xml:space="preserve">Good</t>
        </is>
      </c>
      <c r="AH359"/>
      <c r="AI359"/>
      <c r="AJ359"/>
      <c r="AK359"/>
      <c r="AL359"/>
      <c r="AM359"/>
      <c r="AN359"/>
      <c r="AO359"/>
      <c r="AP359"/>
      <c r="AQ359" t="inlineStr">
        <is>
          <t xml:space="preserve">Y</t>
        </is>
      </c>
      <c r="AR359"/>
      <c r="AS359"/>
      <c r="AT359">
        <f>IFERROR(INDEX(04_Area_Stats!$E$5:$E$7,MATCH(N359,04_Area_Stats!$A$5:$A$7,0)),"")</f>
      </c>
      <c r="AU359">
        <f>IFERROR(ROUND(W359*AT359,0),"")</f>
      </c>
      <c r="AV359">
        <f>IFERROR(AU359*12/S359,"")</f>
      </c>
      <c r="AW359">
        <f>IFERROR(ROUND(100*(03_Assumptions!$B$18*MIN(AV359/03_Assumptions!$B$13,1)+03_Assumptions!$B$19*MIN(MAX(-AB359/0.25,0),1)+03_Assumptions!$B$20*IFERROR(INDEX(03_Assumptions!$B$28:$B$33,MATCH(AG359,03_Assumptions!$A$28:$A$33,0)),0.5)+03_Assumptions!$B$21*MIN(V359/180,1)+03_Assumptions!$B$22*(COUNTIF(AI359:AQ359,"Y")/9)),0),"")</f>
      </c>
      <c r="AX359"/>
      <c r="AY359"/>
      <c r="AZ359"/>
      <c r="BA359" t="inlineStr">
        <is>
          <t xml:space="preserve">https://images-re.milanuncios.com/images/ads/38c86b38-8c2d-4150-a9af-236c4c7a9f25</t>
        </is>
      </c>
      <c r="BB359"/>
      <c r="BC359">
        <v>1</v>
      </c>
      <c r="BD359"/>
      <c r="BE359">
        <v>0</v>
      </c>
      <c r="BF359"/>
      <c r="BG359"/>
      <c r="BH359"/>
      <c r="BI359"/>
      <c r="BJ359"/>
      <c r="BK359"/>
      <c r="BL359" t="inlineStr">
        <is>
          <t xml:space="preserve">En delad lägenhet med 5 rum i Burjassot, Valencia, helt möblerad med utrustad kök och gemensam tvättstuga. Det är en temporär hyra som erbjuder bekvämt samboende med minimal underhållsbelastning.</t>
        </is>
      </c>
      <c r="BM359" t="inlineStr">
        <is>
          <t xml:space="preserve">rooms, condition, furnished</t>
        </is>
      </c>
      <c r="BN359"/>
    </row>
    <row r="360">
      <c r="A360" t="inlineStr">
        <is>
          <t xml:space="preserve">MIL-578898372</t>
        </is>
      </c>
      <c r="B360" t="inlineStr">
        <is>
          <t xml:space="preserve">Milanuncios</t>
        </is>
      </c>
      <c r="C360" t="inlineStr">
        <is>
          <t xml:space="preserve">578898372</t>
        </is>
      </c>
      <c r="D360" t="inlineStr">
        <is>
          <t xml:space="preserve">https://www.milanuncios.com/pisos-compartidos-en-vigo-pontevedra/garcia-barbon-r-de-garcia-barbon-578898372.htm</t>
        </is>
      </c>
      <c r="E360" t="inlineStr">
        <is>
          <t xml:space="preserve">2026-08-29</t>
        </is>
      </c>
      <c r="F360" t="inlineStr">
        <is>
          <t xml:space="preserve">2026-08-31</t>
        </is>
      </c>
      <c r="G360" t="inlineStr">
        <is>
          <t xml:space="preserve">New</t>
        </is>
      </c>
      <c r="H360" t="inlineStr">
        <is>
          <t xml:space="preserve">García Barbón - R. de García Barbón</t>
        </is>
      </c>
      <c r="I360" t="inlineStr">
        <is>
          <t xml:space="preserve">Rent</t>
        </is>
      </c>
      <c r="J360" t="inlineStr">
        <is>
          <t xml:space="preserve">Compartir piso</t>
        </is>
      </c>
      <c r="K360" t="inlineStr">
        <is>
          <t xml:space="preserve">ES</t>
        </is>
      </c>
      <c r="L360"/>
      <c r="M360" t="inlineStr">
        <is>
          <t xml:space="preserve">Pontevedra</t>
        </is>
      </c>
      <c r="N360" t="inlineStr">
        <is>
          <t xml:space="preserve">Vigo</t>
        </is>
      </c>
      <c r="O360"/>
      <c r="P360"/>
      <c r="Q360"/>
      <c r="R360"/>
      <c r="S360">
        <v>325</v>
      </c>
      <c r="T360"/>
      <c r="U360">
        <f>IFERROR((S360-T360)/T360,"")</f>
      </c>
      <c r="V360">
        <v>3</v>
      </c>
      <c r="W360"/>
      <c r="X360"/>
      <c r="Y360"/>
      <c r="Z360">
        <f>IFERROR(S360/W360,"")</f>
      </c>
      <c r="AA360">
        <f>IFERROR(INDEX(04_Area_Stats!$C$5:$C$7,MATCH(N360,04_Area_Stats!$A$5:$A$7,0)),"")</f>
      </c>
      <c r="AB360">
        <f>IFERROR((Z360-AA360)/AA360,"")</f>
      </c>
      <c r="AC360"/>
      <c r="AD360"/>
      <c r="AE360"/>
      <c r="AF360"/>
      <c r="AG360"/>
      <c r="AH360"/>
      <c r="AI360"/>
      <c r="AJ360"/>
      <c r="AK360"/>
      <c r="AL360"/>
      <c r="AM360"/>
      <c r="AN360"/>
      <c r="AO360"/>
      <c r="AP360"/>
      <c r="AQ360"/>
      <c r="AR360"/>
      <c r="AS360"/>
      <c r="AT360">
        <f>IFERROR(INDEX(04_Area_Stats!$E$5:$E$7,MATCH(N360,04_Area_Stats!$A$5:$A$7,0)),"")</f>
      </c>
      <c r="AU360">
        <f>IFERROR(ROUND(W360*AT360,0),"")</f>
      </c>
      <c r="AV360">
        <f>IFERROR(AU360*12/S360,"")</f>
      </c>
      <c r="AW360">
        <f>IFERROR(ROUND(100*(03_Assumptions!$B$18*MIN(AV360/03_Assumptions!$B$13,1)+03_Assumptions!$B$19*MIN(MAX(-AB360/0.25,0),1)+03_Assumptions!$B$20*IFERROR(INDEX(03_Assumptions!$B$28:$B$33,MATCH(AG360,03_Assumptions!$A$28:$A$33,0)),0.5)+03_Assumptions!$B$21*MIN(V360/180,1)+03_Assumptions!$B$22*(COUNTIF(AI360:AQ360,"Y")/9)),0),"")</f>
      </c>
      <c r="AX360"/>
      <c r="AY360"/>
      <c r="AZ360"/>
      <c r="BA360"/>
      <c r="BB360"/>
      <c r="BC360">
        <v>1</v>
      </c>
      <c r="BD360"/>
      <c r="BE360">
        <v>0</v>
      </c>
      <c r="BF360"/>
      <c r="BG360"/>
      <c r="BH360"/>
      <c r="BI360"/>
      <c r="BJ360"/>
      <c r="BK360"/>
      <c r="BL360" t="inlineStr">
        <is>
          <t xml:space="preserve">Rum att hyra i en delad lägenhet i Vigo, García Barbón-området. Nästan ingen information tillgänglig om storlek, skick eller bekvämligheter.</t>
        </is>
      </c>
      <c r="BM360"/>
      <c r="BN360"/>
    </row>
    <row r="361">
      <c r="A361" t="inlineStr">
        <is>
          <t xml:space="preserve">MIL-612202990</t>
        </is>
      </c>
      <c r="B361" t="inlineStr">
        <is>
          <t xml:space="preserve">Milanuncios</t>
        </is>
      </c>
      <c r="C361" t="inlineStr">
        <is>
          <t xml:space="preserve">612202990</t>
        </is>
      </c>
      <c r="D361" t="inlineStr">
        <is>
          <t xml:space="preserve">https://www.milanuncios.com/pisos-compartidos-en-las-arenas-vizcaya/romo-612202990.htm</t>
        </is>
      </c>
      <c r="E361" t="inlineStr">
        <is>
          <t xml:space="preserve">2026-08-29</t>
        </is>
      </c>
      <c r="F361" t="inlineStr">
        <is>
          <t xml:space="preserve">2026-08-31</t>
        </is>
      </c>
      <c r="G361" t="inlineStr">
        <is>
          <t xml:space="preserve">New</t>
        </is>
      </c>
      <c r="H361" t="inlineStr">
        <is>
          <t xml:space="preserve">Romo</t>
        </is>
      </c>
      <c r="I361" t="inlineStr">
        <is>
          <t xml:space="preserve">Rent</t>
        </is>
      </c>
      <c r="J361" t="inlineStr">
        <is>
          <t xml:space="preserve">Compartir piso</t>
        </is>
      </c>
      <c r="K361" t="inlineStr">
        <is>
          <t xml:space="preserve">ES</t>
        </is>
      </c>
      <c r="L361"/>
      <c r="M361" t="inlineStr">
        <is>
          <t xml:space="preserve">Bizkaia</t>
        </is>
      </c>
      <c r="N361" t="inlineStr">
        <is>
          <t xml:space="preserve">Las Arenas</t>
        </is>
      </c>
      <c r="O361"/>
      <c r="P361"/>
      <c r="Q361"/>
      <c r="R361"/>
      <c r="S361">
        <v>350</v>
      </c>
      <c r="T361"/>
      <c r="U361">
        <f>IFERROR((S361-T361)/T361,"")</f>
      </c>
      <c r="V361">
        <v>3</v>
      </c>
      <c r="W361"/>
      <c r="X361"/>
      <c r="Y361"/>
      <c r="Z361">
        <f>IFERROR(S361/W361,"")</f>
      </c>
      <c r="AA361">
        <f>IFERROR(INDEX(04_Area_Stats!$C$5:$C$7,MATCH(N361,04_Area_Stats!$A$5:$A$7,0)),"")</f>
      </c>
      <c r="AB361">
        <f>IFERROR((Z361-AA361)/AA361,"")</f>
      </c>
      <c r="AC361">
        <v>4</v>
      </c>
      <c r="AD361"/>
      <c r="AE361"/>
      <c r="AF361"/>
      <c r="AG361"/>
      <c r="AH361"/>
      <c r="AI361"/>
      <c r="AJ361"/>
      <c r="AK361"/>
      <c r="AL361"/>
      <c r="AM361"/>
      <c r="AN361"/>
      <c r="AO361"/>
      <c r="AP361"/>
      <c r="AQ361"/>
      <c r="AR361"/>
      <c r="AS361"/>
      <c r="AT361">
        <f>IFERROR(INDEX(04_Area_Stats!$E$5:$E$7,MATCH(N361,04_Area_Stats!$A$5:$A$7,0)),"")</f>
      </c>
      <c r="AU361">
        <f>IFERROR(ROUND(W361*AT361,0),"")</f>
      </c>
      <c r="AV361">
        <f>IFERROR(AU361*12/S361,"")</f>
      </c>
      <c r="AW361">
        <f>IFERROR(ROUND(100*(03_Assumptions!$B$18*MIN(AV361/03_Assumptions!$B$13,1)+03_Assumptions!$B$19*MIN(MAX(-AB361/0.25,0),1)+03_Assumptions!$B$20*IFERROR(INDEX(03_Assumptions!$B$28:$B$33,MATCH(AG361,03_Assumptions!$A$28:$A$33,0)),0.5)+03_Assumptions!$B$21*MIN(V361/180,1)+03_Assumptions!$B$22*(COUNTIF(AI361:AQ361,"Y")/9)),0),"")</f>
      </c>
      <c r="AX361"/>
      <c r="AY361"/>
      <c r="AZ361"/>
      <c r="BA361"/>
      <c r="BB361"/>
      <c r="BC361">
        <v>1</v>
      </c>
      <c r="BD361"/>
      <c r="BE361">
        <v>0</v>
      </c>
      <c r="BF361"/>
      <c r="BG361"/>
      <c r="BH361"/>
      <c r="BI361"/>
      <c r="BJ361"/>
      <c r="BK361"/>
      <c r="BL361" t="inlineStr">
        <is>
          <t xml:space="preserve">Det här är ett rum att hyra i en delad lägenhet (4 rum) i Romo-området nära Las Arenas tunnelbanestation; få detaljer om själva fastigheten anges.</t>
        </is>
      </c>
      <c r="BM361" t="inlineStr">
        <is>
          <t xml:space="preserve">rooms</t>
        </is>
      </c>
      <c r="BN361"/>
    </row>
    <row r="362">
      <c r="A362" t="inlineStr">
        <is>
          <t xml:space="preserve">MIL-611901569</t>
        </is>
      </c>
      <c r="B362" t="inlineStr">
        <is>
          <t xml:space="preserve">Milanuncios</t>
        </is>
      </c>
      <c r="C362" t="inlineStr">
        <is>
          <t xml:space="preserve">611901569</t>
        </is>
      </c>
      <c r="D362" t="inlineStr">
        <is>
          <t xml:space="preserve">https://www.milanuncios.com/pisos-compartidos-en-sevilla-sevilla/macarena-611901569.htm</t>
        </is>
      </c>
      <c r="E362" t="inlineStr">
        <is>
          <t xml:space="preserve">2026-08-29</t>
        </is>
      </c>
      <c r="F362" t="inlineStr">
        <is>
          <t xml:space="preserve">2026-08-31</t>
        </is>
      </c>
      <c r="G362" t="inlineStr">
        <is>
          <t xml:space="preserve">New</t>
        </is>
      </c>
      <c r="H362" t="inlineStr">
        <is>
          <t xml:space="preserve">Macarena</t>
        </is>
      </c>
      <c r="I362" t="inlineStr">
        <is>
          <t xml:space="preserve">Rent</t>
        </is>
      </c>
      <c r="J362" t="inlineStr">
        <is>
          <t xml:space="preserve">Compartir piso</t>
        </is>
      </c>
      <c r="K362" t="inlineStr">
        <is>
          <t xml:space="preserve">ES</t>
        </is>
      </c>
      <c r="L362"/>
      <c r="M362" t="inlineStr">
        <is>
          <t xml:space="preserve">Sevilla</t>
        </is>
      </c>
      <c r="N362" t="inlineStr">
        <is>
          <t xml:space="preserve">Sevilla</t>
        </is>
      </c>
      <c r="O362"/>
      <c r="P362"/>
      <c r="Q362"/>
      <c r="R362"/>
      <c r="S362">
        <v>333</v>
      </c>
      <c r="T362"/>
      <c r="U362">
        <f>IFERROR((S362-T362)/T362,"")</f>
      </c>
      <c r="V362">
        <v>3</v>
      </c>
      <c r="W362"/>
      <c r="X362"/>
      <c r="Y362"/>
      <c r="Z362">
        <f>IFERROR(S362/W362,"")</f>
      </c>
      <c r="AA362">
        <f>IFERROR(INDEX(04_Area_Stats!$C$5:$C$7,MATCH(N362,04_Area_Stats!$A$5:$A$7,0)),"")</f>
      </c>
      <c r="AB362">
        <f>IFERROR((Z362-AA362)/AA362,"")</f>
      </c>
      <c r="AC362"/>
      <c r="AD362"/>
      <c r="AE362"/>
      <c r="AF362"/>
      <c r="AG362" t="inlineStr">
        <is>
          <t xml:space="preserve">New build</t>
        </is>
      </c>
      <c r="AH362"/>
      <c r="AI362"/>
      <c r="AJ362"/>
      <c r="AK362"/>
      <c r="AL362"/>
      <c r="AM362"/>
      <c r="AN362"/>
      <c r="AO362"/>
      <c r="AP362"/>
      <c r="AQ362"/>
      <c r="AR362"/>
      <c r="AS362"/>
      <c r="AT362">
        <f>IFERROR(INDEX(04_Area_Stats!$E$5:$E$7,MATCH(N362,04_Area_Stats!$A$5:$A$7,0)),"")</f>
      </c>
      <c r="AU362">
        <f>IFERROR(ROUND(W362*AT362,0),"")</f>
      </c>
      <c r="AV362">
        <f>IFERROR(AU362*12/S362,"")</f>
      </c>
      <c r="AW362">
        <f>IFERROR(ROUND(100*(03_Assumptions!$B$18*MIN(AV362/03_Assumptions!$B$13,1)+03_Assumptions!$B$19*MIN(MAX(-AB362/0.25,0),1)+03_Assumptions!$B$20*IFERROR(INDEX(03_Assumptions!$B$28:$B$33,MATCH(AG362,03_Assumptions!$A$28:$A$33,0)),0.5)+03_Assumptions!$B$21*MIN(V362/180,1)+03_Assumptions!$B$22*(COUNTIF(AI362:AQ362,"Y")/9)),0),"")</f>
      </c>
      <c r="AX362"/>
      <c r="AY362"/>
      <c r="AZ362"/>
      <c r="BA362" t="inlineStr">
        <is>
          <t xml:space="preserve">https://images.milanuncios.com/api/v1/ma-ad-media-pro/images/6f474eb2-9bca-482a-9ad0-eb41003704b6</t>
        </is>
      </c>
      <c r="BB362"/>
      <c r="BC362">
        <v>1</v>
      </c>
      <c r="BD362"/>
      <c r="BE362">
        <v>0</v>
      </c>
      <c r="BF362"/>
      <c r="BG362"/>
      <c r="BH362"/>
      <c r="BI362"/>
      <c r="BJ362"/>
      <c r="BK362"/>
      <c r="BL362" t="inlineStr">
        <is>
          <t xml:space="preserve">Rum tillgängligt i en ny, modern och ljus lägenhet nära Hospital Virgen del Rocío i Sevilla, delad med två 22-åriga mastersstudenter. Hyran är €333 per månad.</t>
        </is>
      </c>
      <c r="BM362" t="inlineStr">
        <is>
          <t xml:space="preserve">condition</t>
        </is>
      </c>
      <c r="BN362"/>
    </row>
    <row r="363">
      <c r="A363" t="inlineStr">
        <is>
          <t xml:space="preserve">MIL-611494582</t>
        </is>
      </c>
      <c r="B363" t="inlineStr">
        <is>
          <t xml:space="preserve">Milanuncios</t>
        </is>
      </c>
      <c r="C363" t="inlineStr">
        <is>
          <t xml:space="preserve">611494582</t>
        </is>
      </c>
      <c r="D363" t="inlineStr">
        <is>
          <t xml:space="preserve">https://www.milanuncios.com/pisos-compartidos-en-malaga-malaga/ciudad-jardin-611494582.htm</t>
        </is>
      </c>
      <c r="E363" t="inlineStr">
        <is>
          <t xml:space="preserve">2026-08-29</t>
        </is>
      </c>
      <c r="F363" t="inlineStr">
        <is>
          <t xml:space="preserve">2026-08-31</t>
        </is>
      </c>
      <c r="G363" t="inlineStr">
        <is>
          <t xml:space="preserve">New</t>
        </is>
      </c>
      <c r="H363" t="inlineStr">
        <is>
          <t xml:space="preserve">Ciudad Jardin</t>
        </is>
      </c>
      <c r="I363" t="inlineStr">
        <is>
          <t xml:space="preserve">Rent</t>
        </is>
      </c>
      <c r="J363" t="inlineStr">
        <is>
          <t xml:space="preserve">Compartir piso</t>
        </is>
      </c>
      <c r="K363" t="inlineStr">
        <is>
          <t xml:space="preserve">ES</t>
        </is>
      </c>
      <c r="L363"/>
      <c r="M363" t="inlineStr">
        <is>
          <t xml:space="preserve">Málaga</t>
        </is>
      </c>
      <c r="N363" t="inlineStr">
        <is>
          <t xml:space="preserve">Málaga</t>
        </is>
      </c>
      <c r="O363"/>
      <c r="P363"/>
      <c r="Q363"/>
      <c r="R363"/>
      <c r="S363">
        <v>383</v>
      </c>
      <c r="T363"/>
      <c r="U363">
        <f>IFERROR((S363-T363)/T363,"")</f>
      </c>
      <c r="V363">
        <v>3</v>
      </c>
      <c r="W363"/>
      <c r="X363"/>
      <c r="Y363"/>
      <c r="Z363">
        <f>IFERROR(S363/W363,"")</f>
      </c>
      <c r="AA363">
        <f>IFERROR(INDEX(04_Area_Stats!$C$5:$C$7,MATCH(N363,04_Area_Stats!$A$5:$A$7,0)),"")</f>
      </c>
      <c r="AB363">
        <f>IFERROR((Z363-AA363)/AA363,"")</f>
      </c>
      <c r="AC363"/>
      <c r="AD363"/>
      <c r="AE363" t="inlineStr">
        <is>
          <t xml:space="preserve">1°</t>
        </is>
      </c>
      <c r="AF363"/>
      <c r="AG363" t="inlineStr">
        <is>
          <t xml:space="preserve">Good</t>
        </is>
      </c>
      <c r="AH363"/>
      <c r="AI363"/>
      <c r="AJ363"/>
      <c r="AK363"/>
      <c r="AL363"/>
      <c r="AM363"/>
      <c r="AN363"/>
      <c r="AO363"/>
      <c r="AP363"/>
      <c r="AQ363" t="inlineStr">
        <is>
          <t xml:space="preserve">Y</t>
        </is>
      </c>
      <c r="AR363"/>
      <c r="AS363"/>
      <c r="AT363">
        <f>IFERROR(INDEX(04_Area_Stats!$E$5:$E$7,MATCH(N363,04_Area_Stats!$A$5:$A$7,0)),"")</f>
      </c>
      <c r="AU363">
        <f>IFERROR(ROUND(W363*AT363,0),"")</f>
      </c>
      <c r="AV363">
        <f>IFERROR(AU363*12/S363,"")</f>
      </c>
      <c r="AW363">
        <f>IFERROR(ROUND(100*(03_Assumptions!$B$18*MIN(AV363/03_Assumptions!$B$13,1)+03_Assumptions!$B$19*MIN(MAX(-AB363/0.25,0),1)+03_Assumptions!$B$20*IFERROR(INDEX(03_Assumptions!$B$28:$B$33,MATCH(AG363,03_Assumptions!$A$28:$A$33,0)),0.5)+03_Assumptions!$B$21*MIN(V363/180,1)+03_Assumptions!$B$22*(COUNTIF(AI363:AQ363,"Y")/9)),0),"")</f>
      </c>
      <c r="AX363"/>
      <c r="AY363"/>
      <c r="AZ363"/>
      <c r="BA363" t="inlineStr">
        <is>
          <t xml:space="preserve">https://images.milanuncios.com/api/v1/ma-ad-media-pro/images/4cfd4842-17f9-4897-abbc-55dad4fc3688</t>
        </is>
      </c>
      <c r="BB363"/>
      <c r="BC363">
        <v>1</v>
      </c>
      <c r="BD363"/>
      <c r="BE363">
        <v>0</v>
      </c>
      <c r="BF363"/>
      <c r="BG363" t="inlineStr">
        <is>
          <t xml:space="preserve">TENANTED</t>
        </is>
      </c>
      <c r="BH363" t="inlineStr">
        <is>
          <t xml:space="preserve">Negotiable</t>
        </is>
      </c>
      <c r="BI363"/>
      <c r="BJ363"/>
      <c r="BK363"/>
      <c r="BL363" t="inlineStr">
        <is>
          <t xml:space="preserve">En 3-rums, 2-badrums studentlägenhet i Ciudad Jardín-området (första våningen) tillgänglig för läsåret 2026/27 (september till juni). Lägenheten är möblerad med skrivbord och rullstolstillgänglighet, väl belägen nära kollektivtrafik och matbutiker, hyras för 383€/månad plus el och vatten.</t>
        </is>
      </c>
      <c r="BM363" t="inlineStr">
        <is>
          <t xml:space="preserve">floor, condition, furnished</t>
        </is>
      </c>
      <c r="BN363"/>
    </row>
    <row r="364">
      <c r="A364" t="inlineStr">
        <is>
          <t xml:space="preserve">MIL-611457707</t>
        </is>
      </c>
      <c r="B364" t="inlineStr">
        <is>
          <t xml:space="preserve">Milanuncios</t>
        </is>
      </c>
      <c r="C364" t="inlineStr">
        <is>
          <t xml:space="preserve">611457707</t>
        </is>
      </c>
      <c r="D364" t="inlineStr">
        <is>
          <t xml:space="preserve">https://www.milanuncios.com/pisos-compartidos-en-cordoba-cordoba/avenida-de-barcelona-plaza-la-oca-611457707.htm</t>
        </is>
      </c>
      <c r="E364" t="inlineStr">
        <is>
          <t xml:space="preserve">2026-08-29</t>
        </is>
      </c>
      <c r="F364" t="inlineStr">
        <is>
          <t xml:space="preserve">2026-08-31</t>
        </is>
      </c>
      <c r="G364" t="inlineStr">
        <is>
          <t xml:space="preserve">New</t>
        </is>
      </c>
      <c r="H364" t="inlineStr">
        <is>
          <t xml:space="preserve">Avenida de Barcelona - Plaza la Oca</t>
        </is>
      </c>
      <c r="I364" t="inlineStr">
        <is>
          <t xml:space="preserve">Rent</t>
        </is>
      </c>
      <c r="J364" t="inlineStr">
        <is>
          <t xml:space="preserve">Compartir piso</t>
        </is>
      </c>
      <c r="K364" t="inlineStr">
        <is>
          <t xml:space="preserve">ES</t>
        </is>
      </c>
      <c r="L364"/>
      <c r="M364" t="inlineStr">
        <is>
          <t xml:space="preserve">Córdoba</t>
        </is>
      </c>
      <c r="N364" t="inlineStr">
        <is>
          <t xml:space="preserve">Córdoba</t>
        </is>
      </c>
      <c r="O364"/>
      <c r="P364"/>
      <c r="Q364"/>
      <c r="R364"/>
      <c r="S364">
        <v>125</v>
      </c>
      <c r="T364"/>
      <c r="U364">
        <f>IFERROR((S364-T364)/T364,"")</f>
      </c>
      <c r="V364">
        <v>3</v>
      </c>
      <c r="W364"/>
      <c r="X364"/>
      <c r="Y364"/>
      <c r="Z364">
        <f>IFERROR(S364/W364,"")</f>
      </c>
      <c r="AA364">
        <f>IFERROR(INDEX(04_Area_Stats!$C$5:$C$7,MATCH(N364,04_Area_Stats!$A$5:$A$7,0)),"")</f>
      </c>
      <c r="AB364">
        <f>IFERROR((Z364-AA364)/AA364,"")</f>
      </c>
      <c r="AC364"/>
      <c r="AD364"/>
      <c r="AE364"/>
      <c r="AF364"/>
      <c r="AG364"/>
      <c r="AH364"/>
      <c r="AI364"/>
      <c r="AJ364"/>
      <c r="AK364"/>
      <c r="AL364"/>
      <c r="AM364"/>
      <c r="AN364"/>
      <c r="AO364"/>
      <c r="AP364" t="inlineStr">
        <is>
          <t xml:space="preserve">Y</t>
        </is>
      </c>
      <c r="AQ364"/>
      <c r="AR364"/>
      <c r="AS364"/>
      <c r="AT364">
        <f>IFERROR(INDEX(04_Area_Stats!$E$5:$E$7,MATCH(N364,04_Area_Stats!$A$5:$A$7,0)),"")</f>
      </c>
      <c r="AU364">
        <f>IFERROR(ROUND(W364*AT364,0),"")</f>
      </c>
      <c r="AV364">
        <f>IFERROR(AU364*12/S364,"")</f>
      </c>
      <c r="AW364">
        <f>IFERROR(ROUND(100*(03_Assumptions!$B$18*MIN(AV364/03_Assumptions!$B$13,1)+03_Assumptions!$B$19*MIN(MAX(-AB364/0.25,0),1)+03_Assumptions!$B$20*IFERROR(INDEX(03_Assumptions!$B$28:$B$33,MATCH(AG364,03_Assumptions!$A$28:$A$33,0)),0.5)+03_Assumptions!$B$21*MIN(V364/180,1)+03_Assumptions!$B$22*(COUNTIF(AI364:AQ364,"Y")/9)),0),"")</f>
      </c>
      <c r="AX364"/>
      <c r="AY364"/>
      <c r="AZ364"/>
      <c r="BA364" t="inlineStr">
        <is>
          <t xml:space="preserve">https://images.milanuncios.com/api/v1/ma-ad-media-pro/images/cbe619ee-b363-4fa5-80b8-cfd20d9cf803</t>
        </is>
      </c>
      <c r="BB364"/>
      <c r="BC364">
        <v>1</v>
      </c>
      <c r="BD364"/>
      <c r="BE364">
        <v>0</v>
      </c>
      <c r="BF364"/>
      <c r="BG364"/>
      <c r="BH364"/>
      <c r="BI364"/>
      <c r="BJ364"/>
      <c r="BK364"/>
      <c r="BL364" t="inlineStr">
        <is>
          <t xml:space="preserve">En delad lägenhet i Córdoba nära Avenida Barcelona söker en kvinnlig rumskamrat; hyran är €125/månad plus utilities. Lägenheten har luftkonditionering, utrustat kök och två badrum, med en god samhörighet.</t>
        </is>
      </c>
      <c r="BM364" t="inlineStr">
        <is>
          <t xml:space="preserve">air_con</t>
        </is>
      </c>
      <c r="BN364"/>
    </row>
    <row r="365">
      <c r="A365" t="inlineStr">
        <is>
          <t xml:space="preserve">MIL-538663390</t>
        </is>
      </c>
      <c r="B365" t="inlineStr">
        <is>
          <t xml:space="preserve">Milanuncios</t>
        </is>
      </c>
      <c r="C365" t="inlineStr">
        <is>
          <t xml:space="preserve">538663390</t>
        </is>
      </c>
      <c r="D365" t="inlineStr">
        <is>
          <t xml:space="preserve">https://www.milanuncios.com/pisos-compartidos-en-madrid-madrid/madrid-capital-538663390.htm</t>
        </is>
      </c>
      <c r="E365" t="inlineStr">
        <is>
          <t xml:space="preserve">2026-08-29</t>
        </is>
      </c>
      <c r="F365" t="inlineStr">
        <is>
          <t xml:space="preserve">2026-08-31</t>
        </is>
      </c>
      <c r="G365" t="inlineStr">
        <is>
          <t xml:space="preserve">New</t>
        </is>
      </c>
      <c r="H365" t="inlineStr">
        <is>
          <t xml:space="preserve">Madrid Capital</t>
        </is>
      </c>
      <c r="I365" t="inlineStr">
        <is>
          <t xml:space="preserve">Rent</t>
        </is>
      </c>
      <c r="J365" t="inlineStr">
        <is>
          <t xml:space="preserve">Compartir piso</t>
        </is>
      </c>
      <c r="K365" t="inlineStr">
        <is>
          <t xml:space="preserve">ES</t>
        </is>
      </c>
      <c r="L365"/>
      <c r="M365" t="inlineStr">
        <is>
          <t xml:space="preserve">Madrid</t>
        </is>
      </c>
      <c r="N365" t="inlineStr">
        <is>
          <t xml:space="preserve">Madrid</t>
        </is>
      </c>
      <c r="O365"/>
      <c r="P365"/>
      <c r="Q365"/>
      <c r="R365"/>
      <c r="S365">
        <v>880</v>
      </c>
      <c r="T365"/>
      <c r="U365">
        <f>IFERROR((S365-T365)/T365,"")</f>
      </c>
      <c r="V365">
        <v>3</v>
      </c>
      <c r="W365"/>
      <c r="X365"/>
      <c r="Y365"/>
      <c r="Z365">
        <f>IFERROR(S365/W365,"")</f>
      </c>
      <c r="AA365">
        <f>IFERROR(INDEX(04_Area_Stats!$C$5:$C$7,MATCH(N365,04_Area_Stats!$A$5:$A$7,0)),"")</f>
      </c>
      <c r="AB365">
        <f>IFERROR((Z365-AA365)/AA365,"")</f>
      </c>
      <c r="AC365"/>
      <c r="AD365"/>
      <c r="AE365"/>
      <c r="AF365"/>
      <c r="AG365"/>
      <c r="AH365"/>
      <c r="AI365" t="inlineStr">
        <is>
          <t xml:space="preserve">Y</t>
        </is>
      </c>
      <c r="AJ365"/>
      <c r="AK365"/>
      <c r="AL365"/>
      <c r="AM365"/>
      <c r="AN365"/>
      <c r="AO365"/>
      <c r="AP365"/>
      <c r="AQ365" t="inlineStr">
        <is>
          <t xml:space="preserve">Y</t>
        </is>
      </c>
      <c r="AR365"/>
      <c r="AS365"/>
      <c r="AT365">
        <f>IFERROR(INDEX(04_Area_Stats!$E$5:$E$7,MATCH(N365,04_Area_Stats!$A$5:$A$7,0)),"")</f>
      </c>
      <c r="AU365">
        <f>IFERROR(ROUND(W365*AT365,0),"")</f>
      </c>
      <c r="AV365">
        <f>IFERROR(AU365*12/S365,"")</f>
      </c>
      <c r="AW365">
        <f>IFERROR(ROUND(100*(03_Assumptions!$B$18*MIN(AV365/03_Assumptions!$B$13,1)+03_Assumptions!$B$19*MIN(MAX(-AB365/0.25,0),1)+03_Assumptions!$B$20*IFERROR(INDEX(03_Assumptions!$B$28:$B$33,MATCH(AG365,03_Assumptions!$A$28:$A$33,0)),0.5)+03_Assumptions!$B$21*MIN(V365/180,1)+03_Assumptions!$B$22*(COUNTIF(AI365:AQ365,"Y")/9)),0),"")</f>
      </c>
      <c r="AX365"/>
      <c r="AY365"/>
      <c r="AZ365"/>
      <c r="BA365" t="inlineStr">
        <is>
          <t xml:space="preserve">https://images-re.milanuncios.com/images/ads/f78c7bad-2e3b-436e-a4d4-860eee650f6b</t>
        </is>
      </c>
      <c r="BB365"/>
      <c r="BC365">
        <v>1</v>
      </c>
      <c r="BD365"/>
      <c r="BE365">
        <v>0</v>
      </c>
      <c r="BF365"/>
      <c r="BG365"/>
      <c r="BH365"/>
      <c r="BI365"/>
      <c r="BJ365"/>
      <c r="BK365"/>
      <c r="BL365" t="inlineStr">
        <is>
          <t xml:space="preserve">Möblerat rum i en delad 8-rumslägenhet i Almagro, Madrid med hiss, privat tvättmaskin och alla utgifter inkluderade; rök och husdjur är inte tillåtna. Fastigheten ligger i en utmärkt gastronomi-område och har verifierats av Spotahome.</t>
        </is>
      </c>
      <c r="BM365" t="inlineStr">
        <is>
          <t xml:space="preserve">lift, furnished</t>
        </is>
      </c>
      <c r="BN365"/>
    </row>
    <row r="366">
      <c r="A366" t="inlineStr">
        <is>
          <t xml:space="preserve">MIL-604770054</t>
        </is>
      </c>
      <c r="B366" t="inlineStr">
        <is>
          <t xml:space="preserve">Milanuncios</t>
        </is>
      </c>
      <c r="C366" t="inlineStr">
        <is>
          <t xml:space="preserve">604770054</t>
        </is>
      </c>
      <c r="D366" t="inlineStr">
        <is>
          <t xml:space="preserve">https://www.milanuncios.com/pisos-compartidos-en-mostoles-madrid/mostoles-c-avila-604770054.htm</t>
        </is>
      </c>
      <c r="E366" t="inlineStr">
        <is>
          <t xml:space="preserve">2026-08-29</t>
        </is>
      </c>
      <c r="F366" t="inlineStr">
        <is>
          <t xml:space="preserve">2026-08-31</t>
        </is>
      </c>
      <c r="G366" t="inlineStr">
        <is>
          <t xml:space="preserve">New</t>
        </is>
      </c>
      <c r="H366" t="inlineStr">
        <is>
          <t xml:space="preserve">Mostoles - C. Ávila</t>
        </is>
      </c>
      <c r="I366" t="inlineStr">
        <is>
          <t xml:space="preserve">Rent</t>
        </is>
      </c>
      <c r="J366" t="inlineStr">
        <is>
          <t xml:space="preserve">Compartir piso</t>
        </is>
      </c>
      <c r="K366" t="inlineStr">
        <is>
          <t xml:space="preserve">ES</t>
        </is>
      </c>
      <c r="L366"/>
      <c r="M366" t="inlineStr">
        <is>
          <t xml:space="preserve">Madrid</t>
        </is>
      </c>
      <c r="N366" t="inlineStr">
        <is>
          <t xml:space="preserve">Móstoles</t>
        </is>
      </c>
      <c r="O366"/>
      <c r="P366"/>
      <c r="Q366"/>
      <c r="R366"/>
      <c r="S366">
        <v>590</v>
      </c>
      <c r="T366"/>
      <c r="U366">
        <f>IFERROR((S366-T366)/T366,"")</f>
      </c>
      <c r="V366">
        <v>3</v>
      </c>
      <c r="W366"/>
      <c r="X366"/>
      <c r="Y366"/>
      <c r="Z366">
        <f>IFERROR(S366/W366,"")</f>
      </c>
      <c r="AA366">
        <f>IFERROR(INDEX(04_Area_Stats!$C$5:$C$7,MATCH(N366,04_Area_Stats!$A$5:$A$7,0)),"")</f>
      </c>
      <c r="AB366">
        <f>IFERROR((Z366-AA366)/AA366,"")</f>
      </c>
      <c r="AC366"/>
      <c r="AD366"/>
      <c r="AE366"/>
      <c r="AF366"/>
      <c r="AG366"/>
      <c r="AH366"/>
      <c r="AI366" t="inlineStr">
        <is>
          <t xml:space="preserve">Y</t>
        </is>
      </c>
      <c r="AJ366" t="inlineStr">
        <is>
          <t xml:space="preserve">Y</t>
        </is>
      </c>
      <c r="AK366"/>
      <c r="AL366"/>
      <c r="AM366"/>
      <c r="AN366"/>
      <c r="AO366"/>
      <c r="AP366"/>
      <c r="AQ366"/>
      <c r="AR366"/>
      <c r="AS366"/>
      <c r="AT366">
        <f>IFERROR(INDEX(04_Area_Stats!$E$5:$E$7,MATCH(N366,04_Area_Stats!$A$5:$A$7,0)),"")</f>
      </c>
      <c r="AU366">
        <f>IFERROR(ROUND(W366*AT366,0),"")</f>
      </c>
      <c r="AV366">
        <f>IFERROR(AU366*12/S366,"")</f>
      </c>
      <c r="AW366">
        <f>IFERROR(ROUND(100*(03_Assumptions!$B$18*MIN(AV366/03_Assumptions!$B$13,1)+03_Assumptions!$B$19*MIN(MAX(-AB366/0.25,0),1)+03_Assumptions!$B$20*IFERROR(INDEX(03_Assumptions!$B$28:$B$33,MATCH(AG366,03_Assumptions!$A$28:$A$33,0)),0.5)+03_Assumptions!$B$21*MIN(V366/180,1)+03_Assumptions!$B$22*(COUNTIF(AI366:AQ366,"Y")/9)),0),"")</f>
      </c>
      <c r="AX366"/>
      <c r="AY366"/>
      <c r="AZ366"/>
      <c r="BA366" t="inlineStr">
        <is>
          <t xml:space="preserve">https://images.milanuncios.com/api/v1/ma-ad-media-pro/images/60179917-a86c-4fca-ab6e-0a2f50835196</t>
        </is>
      </c>
      <c r="BB366"/>
      <c r="BC366">
        <v>1</v>
      </c>
      <c r="BD366"/>
      <c r="BE366">
        <v>0</v>
      </c>
      <c r="BF366"/>
      <c r="BG366"/>
      <c r="BH366"/>
      <c r="BI366"/>
      <c r="BJ366"/>
      <c r="BK366"/>
      <c r="BL366" t="inlineStr">
        <is>
          <t xml:space="preserve">Rum att hyra i en delad lägenhet nära Móstoles centrum med terrass och hiss i byggnaden. Mycket lugn miljö för €590 plus avgifter, med en månads depositionskrav.</t>
        </is>
      </c>
      <c r="BM366" t="inlineStr">
        <is>
          <t xml:space="preserve">lift, terrace</t>
        </is>
      </c>
      <c r="BN366"/>
    </row>
    <row r="367">
      <c r="A367" t="inlineStr">
        <is>
          <t xml:space="preserve">MIL-516445300</t>
        </is>
      </c>
      <c r="B367" t="inlineStr">
        <is>
          <t xml:space="preserve">Milanuncios</t>
        </is>
      </c>
      <c r="C367" t="inlineStr">
        <is>
          <t xml:space="preserve">516445300</t>
        </is>
      </c>
      <c r="D367" t="inlineStr">
        <is>
          <t xml:space="preserve">https://www.milanuncios.com/pisos-compartidos-en-madrid-madrid/madrid-capital-516445300.htm</t>
        </is>
      </c>
      <c r="E367" t="inlineStr">
        <is>
          <t xml:space="preserve">2026-08-29</t>
        </is>
      </c>
      <c r="F367" t="inlineStr">
        <is>
          <t xml:space="preserve">2026-08-31</t>
        </is>
      </c>
      <c r="G367" t="inlineStr">
        <is>
          <t xml:space="preserve">New</t>
        </is>
      </c>
      <c r="H367" t="inlineStr">
        <is>
          <t xml:space="preserve">Madrid Capital</t>
        </is>
      </c>
      <c r="I367" t="inlineStr">
        <is>
          <t xml:space="preserve">Rent</t>
        </is>
      </c>
      <c r="J367" t="inlineStr">
        <is>
          <t xml:space="preserve">Compartir piso</t>
        </is>
      </c>
      <c r="K367" t="inlineStr">
        <is>
          <t xml:space="preserve">ES</t>
        </is>
      </c>
      <c r="L367"/>
      <c r="M367" t="inlineStr">
        <is>
          <t xml:space="preserve">Madrid</t>
        </is>
      </c>
      <c r="N367" t="inlineStr">
        <is>
          <t xml:space="preserve">Madrid</t>
        </is>
      </c>
      <c r="O367"/>
      <c r="P367"/>
      <c r="Q367"/>
      <c r="R367"/>
      <c r="S367">
        <v>750</v>
      </c>
      <c r="T367"/>
      <c r="U367">
        <f>IFERROR((S367-T367)/T367,"")</f>
      </c>
      <c r="V367">
        <v>3</v>
      </c>
      <c r="W367"/>
      <c r="X367"/>
      <c r="Y367"/>
      <c r="Z367">
        <f>IFERROR(S367/W367,"")</f>
      </c>
      <c r="AA367">
        <f>IFERROR(INDEX(04_Area_Stats!$C$5:$C$7,MATCH(N367,04_Area_Stats!$A$5:$A$7,0)),"")</f>
      </c>
      <c r="AB367">
        <f>IFERROR((Z367-AA367)/AA367,"")</f>
      </c>
      <c r="AC367">
        <v>1</v>
      </c>
      <c r="AD367"/>
      <c r="AE367"/>
      <c r="AF367"/>
      <c r="AG367" t="inlineStr">
        <is>
          <t xml:space="preserve">Good</t>
        </is>
      </c>
      <c r="AH367"/>
      <c r="AI367"/>
      <c r="AJ367"/>
      <c r="AK367"/>
      <c r="AL367"/>
      <c r="AM367"/>
      <c r="AN367"/>
      <c r="AO367"/>
      <c r="AP367" t="inlineStr">
        <is>
          <t xml:space="preserve">N</t>
        </is>
      </c>
      <c r="AQ367" t="inlineStr">
        <is>
          <t xml:space="preserve">Y</t>
        </is>
      </c>
      <c r="AR367"/>
      <c r="AS367"/>
      <c r="AT367">
        <f>IFERROR(INDEX(04_Area_Stats!$E$5:$E$7,MATCH(N367,04_Area_Stats!$A$5:$A$7,0)),"")</f>
      </c>
      <c r="AU367">
        <f>IFERROR(ROUND(W367*AT367,0),"")</f>
      </c>
      <c r="AV367">
        <f>IFERROR(AU367*12/S367,"")</f>
      </c>
      <c r="AW367">
        <f>IFERROR(ROUND(100*(03_Assumptions!$B$18*MIN(AV367/03_Assumptions!$B$13,1)+03_Assumptions!$B$19*MIN(MAX(-AB367/0.25,0),1)+03_Assumptions!$B$20*IFERROR(INDEX(03_Assumptions!$B$28:$B$33,MATCH(AG367,03_Assumptions!$A$28:$A$33,0)),0.5)+03_Assumptions!$B$21*MIN(V367/180,1)+03_Assumptions!$B$22*(COUNTIF(AI367:AQ367,"Y")/9)),0),"")</f>
      </c>
      <c r="AX367"/>
      <c r="AY367"/>
      <c r="AZ367"/>
      <c r="BA367" t="inlineStr">
        <is>
          <t xml:space="preserve">https://images-re.milanuncios.com/images/ads/bdae0784-1ce6-4b4f-8736-56dfba00ace1</t>
        </is>
      </c>
      <c r="BB367"/>
      <c r="BC367">
        <v>1</v>
      </c>
      <c r="BD367"/>
      <c r="BE367">
        <v>0</v>
      </c>
      <c r="BF367"/>
      <c r="BG367" t="inlineStr">
        <is>
          <t xml:space="preserve">TENANTED</t>
        </is>
      </c>
      <c r="BH367" t="inlineStr">
        <is>
          <t xml:space="preserve">Negotiable</t>
        </is>
      </c>
      <c r="BI367"/>
      <c r="BJ367"/>
      <c r="BK367"/>
      <c r="BL367" t="inlineStr">
        <is>
          <t xml:space="preserve">Ett möblerat rum i en 6-rumsdelad lägenhet i Goya, Madrid, tillgänglig för uthyrning med alla verktyg och WiFi inkluderat. Egendomen saknar luftkonditionering men erbjuder ett väl utrustat kök och gemensamt tvätt, begränsat till yrkesverksamma hyresgäster eller studenter endast.</t>
        </is>
      </c>
      <c r="BM367" t="inlineStr">
        <is>
          <t xml:space="preserve">rooms, condition, air_con, furnished</t>
        </is>
      </c>
      <c r="BN367"/>
    </row>
    <row r="368">
      <c r="A368" t="inlineStr">
        <is>
          <t xml:space="preserve">MIL-516442267</t>
        </is>
      </c>
      <c r="B368" t="inlineStr">
        <is>
          <t xml:space="preserve">Milanuncios</t>
        </is>
      </c>
      <c r="C368" t="inlineStr">
        <is>
          <t xml:space="preserve">516442267</t>
        </is>
      </c>
      <c r="D368" t="inlineStr">
        <is>
          <t xml:space="preserve">https://www.milanuncios.com/pisos-compartidos-en-madrid-madrid/madrid-capital-516442267.htm</t>
        </is>
      </c>
      <c r="E368" t="inlineStr">
        <is>
          <t xml:space="preserve">2026-08-29</t>
        </is>
      </c>
      <c r="F368" t="inlineStr">
        <is>
          <t xml:space="preserve">2026-08-31</t>
        </is>
      </c>
      <c r="G368" t="inlineStr">
        <is>
          <t xml:space="preserve">New</t>
        </is>
      </c>
      <c r="H368" t="inlineStr">
        <is>
          <t xml:space="preserve">Madrid Capital</t>
        </is>
      </c>
      <c r="I368" t="inlineStr">
        <is>
          <t xml:space="preserve">Rent</t>
        </is>
      </c>
      <c r="J368" t="inlineStr">
        <is>
          <t xml:space="preserve">Compartir piso</t>
        </is>
      </c>
      <c r="K368" t="inlineStr">
        <is>
          <t xml:space="preserve">ES</t>
        </is>
      </c>
      <c r="L368"/>
      <c r="M368" t="inlineStr">
        <is>
          <t xml:space="preserve">Madrid</t>
        </is>
      </c>
      <c r="N368" t="inlineStr">
        <is>
          <t xml:space="preserve">Madrid</t>
        </is>
      </c>
      <c r="O368"/>
      <c r="P368"/>
      <c r="Q368"/>
      <c r="R368"/>
      <c r="S368">
        <v>800</v>
      </c>
      <c r="T368"/>
      <c r="U368">
        <f>IFERROR((S368-T368)/T368,"")</f>
      </c>
      <c r="V368">
        <v>3</v>
      </c>
      <c r="W368"/>
      <c r="X368"/>
      <c r="Y368"/>
      <c r="Z368">
        <f>IFERROR(S368/W368,"")</f>
      </c>
      <c r="AA368">
        <f>IFERROR(INDEX(04_Area_Stats!$C$5:$C$7,MATCH(N368,04_Area_Stats!$A$5:$A$7,0)),"")</f>
      </c>
      <c r="AB368">
        <f>IFERROR((Z368-AA368)/AA368,"")</f>
      </c>
      <c r="AC368"/>
      <c r="AD368"/>
      <c r="AE368"/>
      <c r="AF368"/>
      <c r="AG368" t="inlineStr">
        <is>
          <t xml:space="preserve">Good</t>
        </is>
      </c>
      <c r="AH368"/>
      <c r="AI368"/>
      <c r="AJ368"/>
      <c r="AK368"/>
      <c r="AL368"/>
      <c r="AM368"/>
      <c r="AN368"/>
      <c r="AO368"/>
      <c r="AP368" t="inlineStr">
        <is>
          <t xml:space="preserve">N</t>
        </is>
      </c>
      <c r="AQ368" t="inlineStr">
        <is>
          <t xml:space="preserve">Y</t>
        </is>
      </c>
      <c r="AR368"/>
      <c r="AS368"/>
      <c r="AT368">
        <f>IFERROR(INDEX(04_Area_Stats!$E$5:$E$7,MATCH(N368,04_Area_Stats!$A$5:$A$7,0)),"")</f>
      </c>
      <c r="AU368">
        <f>IFERROR(ROUND(W368*AT368,0),"")</f>
      </c>
      <c r="AV368">
        <f>IFERROR(AU368*12/S368,"")</f>
      </c>
      <c r="AW368">
        <f>IFERROR(ROUND(100*(03_Assumptions!$B$18*MIN(AV368/03_Assumptions!$B$13,1)+03_Assumptions!$B$19*MIN(MAX(-AB368/0.25,0),1)+03_Assumptions!$B$20*IFERROR(INDEX(03_Assumptions!$B$28:$B$33,MATCH(AG368,03_Assumptions!$A$28:$A$33,0)),0.5)+03_Assumptions!$B$21*MIN(V368/180,1)+03_Assumptions!$B$22*(COUNTIF(AI368:AQ368,"Y")/9)),0),"")</f>
      </c>
      <c r="AX368"/>
      <c r="AY368"/>
      <c r="AZ368"/>
      <c r="BA368" t="inlineStr">
        <is>
          <t xml:space="preserve">https://images-re.milanuncios.com/images/ads/b3b5ae08-b725-486f-8651-8662030f12de</t>
        </is>
      </c>
      <c r="BB368"/>
      <c r="BC368">
        <v>1</v>
      </c>
      <c r="BD368"/>
      <c r="BE368">
        <v>0</v>
      </c>
      <c r="BF368"/>
      <c r="BG368"/>
      <c r="BH368"/>
      <c r="BI368"/>
      <c r="BJ368"/>
      <c r="BK368"/>
      <c r="BL368" t="inlineStr">
        <is>
          <t xml:space="preserve">Ett fullt möblerat rum i en delad lägenhet med 6 rum i Goya, Madrid, i gott skick med alla utgifter inkluderade. Anmärkningsvärd: ingen luftkonditionering och strikta regler som utesluter par och övernattande gäster.</t>
        </is>
      </c>
      <c r="BM368" t="inlineStr">
        <is>
          <t xml:space="preserve">condition, air_con, furnished</t>
        </is>
      </c>
      <c r="BN368"/>
    </row>
    <row r="369">
      <c r="A369" t="inlineStr">
        <is>
          <t xml:space="preserve">MIL-474256527</t>
        </is>
      </c>
      <c r="B369" t="inlineStr">
        <is>
          <t xml:space="preserve">Milanuncios</t>
        </is>
      </c>
      <c r="C369" t="inlineStr">
        <is>
          <t xml:space="preserve">474256527</t>
        </is>
      </c>
      <c r="D369" t="inlineStr">
        <is>
          <t xml:space="preserve">https://www.milanuncios.com/pisos-compartidos-en-a-coruna-la_coruna/centro-rua-juan-florez-474256527.htm</t>
        </is>
      </c>
      <c r="E369" t="inlineStr">
        <is>
          <t xml:space="preserve">2026-08-29</t>
        </is>
      </c>
      <c r="F369" t="inlineStr">
        <is>
          <t xml:space="preserve">2026-08-31</t>
        </is>
      </c>
      <c r="G369" t="inlineStr">
        <is>
          <t xml:space="preserve">New</t>
        </is>
      </c>
      <c r="H369" t="inlineStr">
        <is>
          <t xml:space="preserve">Centro - Rúa Juan Flórez</t>
        </is>
      </c>
      <c r="I369" t="inlineStr">
        <is>
          <t xml:space="preserve">Rent</t>
        </is>
      </c>
      <c r="J369" t="inlineStr">
        <is>
          <t xml:space="preserve">Compartir piso</t>
        </is>
      </c>
      <c r="K369" t="inlineStr">
        <is>
          <t xml:space="preserve">ES</t>
        </is>
      </c>
      <c r="L369"/>
      <c r="M369" t="inlineStr">
        <is>
          <t xml:space="preserve">A Coruña</t>
        </is>
      </c>
      <c r="N369" t="inlineStr">
        <is>
          <t xml:space="preserve">A Coruña</t>
        </is>
      </c>
      <c r="O369"/>
      <c r="P369"/>
      <c r="Q369"/>
      <c r="R369"/>
      <c r="S369">
        <v>360</v>
      </c>
      <c r="T369"/>
      <c r="U369">
        <f>IFERROR((S369-T369)/T369,"")</f>
      </c>
      <c r="V369">
        <v>3</v>
      </c>
      <c r="W369"/>
      <c r="X369"/>
      <c r="Y369"/>
      <c r="Z369">
        <f>IFERROR(S369/W369,"")</f>
      </c>
      <c r="AA369">
        <f>IFERROR(INDEX(04_Area_Stats!$C$5:$C$7,MATCH(N369,04_Area_Stats!$A$5:$A$7,0)),"")</f>
      </c>
      <c r="AB369">
        <f>IFERROR((Z369-AA369)/AA369,"")</f>
      </c>
      <c r="AC369"/>
      <c r="AD369"/>
      <c r="AE369"/>
      <c r="AF369"/>
      <c r="AG369"/>
      <c r="AH369"/>
      <c r="AI369"/>
      <c r="AJ369"/>
      <c r="AK369"/>
      <c r="AL369"/>
      <c r="AM369"/>
      <c r="AN369"/>
      <c r="AO369"/>
      <c r="AP369"/>
      <c r="AQ369"/>
      <c r="AR369"/>
      <c r="AS369"/>
      <c r="AT369">
        <f>IFERROR(INDEX(04_Area_Stats!$E$5:$E$7,MATCH(N369,04_Area_Stats!$A$5:$A$7,0)),"")</f>
      </c>
      <c r="AU369">
        <f>IFERROR(ROUND(W369*AT369,0),"")</f>
      </c>
      <c r="AV369">
        <f>IFERROR(AU369*12/S369,"")</f>
      </c>
      <c r="AW369">
        <f>IFERROR(ROUND(100*(03_Assumptions!$B$18*MIN(AV369/03_Assumptions!$B$13,1)+03_Assumptions!$B$19*MIN(MAX(-AB369/0.25,0),1)+03_Assumptions!$B$20*IFERROR(INDEX(03_Assumptions!$B$28:$B$33,MATCH(AG369,03_Assumptions!$A$28:$A$33,0)),0.5)+03_Assumptions!$B$21*MIN(V369/180,1)+03_Assumptions!$B$22*(COUNTIF(AI369:AQ369,"Y")/9)),0),"")</f>
      </c>
      <c r="AX369"/>
      <c r="AY369"/>
      <c r="AZ369"/>
      <c r="BA369"/>
      <c r="BB369"/>
      <c r="BC369">
        <v>1</v>
      </c>
      <c r="BD369"/>
      <c r="BE369">
        <v>0</v>
      </c>
      <c r="BF369"/>
      <c r="BG369"/>
      <c r="BH369"/>
      <c r="BI369"/>
      <c r="BJ369"/>
      <c r="BK369"/>
      <c r="BL369" t="inlineStr">
        <is>
          <t xml:space="preserve">En delad studentlägenhet i centrala A Coruña nära Plaza Pontevedra och universitets busshållplatser, tillgänglig för uthyrning till kvinnliga universitetsstudenter och Erasmus-/doktorandstudenter från nästa termin. Inga fysiska detaljer, skick eller enhetsspecifikationer tillhandahålls.</t>
        </is>
      </c>
      <c r="BM369"/>
      <c r="BN369"/>
    </row>
    <row r="370">
      <c r="A370" t="inlineStr">
        <is>
          <t xml:space="preserve">MIL-608772992</t>
        </is>
      </c>
      <c r="B370" t="inlineStr">
        <is>
          <t xml:space="preserve">Milanuncios</t>
        </is>
      </c>
      <c r="C370" t="inlineStr">
        <is>
          <t xml:space="preserve">608772992</t>
        </is>
      </c>
      <c r="D370" t="inlineStr">
        <is>
          <t xml:space="preserve">https://www.milanuncios.com/pisos-compartidos-en-badajoz-badajoz/valdepasillas-av-sinforiano-madronero-608772992.htm</t>
        </is>
      </c>
      <c r="E370" t="inlineStr">
        <is>
          <t xml:space="preserve">2026-08-29</t>
        </is>
      </c>
      <c r="F370" t="inlineStr">
        <is>
          <t xml:space="preserve">2026-08-31</t>
        </is>
      </c>
      <c r="G370" t="inlineStr">
        <is>
          <t xml:space="preserve">New</t>
        </is>
      </c>
      <c r="H370" t="inlineStr">
        <is>
          <t xml:space="preserve">Valdepasillas - Av. Sinforiano Madroñero</t>
        </is>
      </c>
      <c r="I370" t="inlineStr">
        <is>
          <t xml:space="preserve">Rent</t>
        </is>
      </c>
      <c r="J370" t="inlineStr">
        <is>
          <t xml:space="preserve">Compartir piso</t>
        </is>
      </c>
      <c r="K370" t="inlineStr">
        <is>
          <t xml:space="preserve">ES</t>
        </is>
      </c>
      <c r="L370"/>
      <c r="M370" t="inlineStr">
        <is>
          <t xml:space="preserve">Badajoz</t>
        </is>
      </c>
      <c r="N370" t="inlineStr">
        <is>
          <t xml:space="preserve">Badajoz</t>
        </is>
      </c>
      <c r="O370"/>
      <c r="P370"/>
      <c r="Q370"/>
      <c r="R370"/>
      <c r="S370">
        <v>210</v>
      </c>
      <c r="T370"/>
      <c r="U370">
        <f>IFERROR((S370-T370)/T370,"")</f>
      </c>
      <c r="V370">
        <v>3</v>
      </c>
      <c r="W370"/>
      <c r="X370"/>
      <c r="Y370"/>
      <c r="Z370">
        <f>IFERROR(S370/W370,"")</f>
      </c>
      <c r="AA370">
        <f>IFERROR(INDEX(04_Area_Stats!$C$5:$C$7,MATCH(N370,04_Area_Stats!$A$5:$A$7,0)),"")</f>
      </c>
      <c r="AB370">
        <f>IFERROR((Z370-AA370)/AA370,"")</f>
      </c>
      <c r="AC370">
        <v>3</v>
      </c>
      <c r="AD370">
        <v>2</v>
      </c>
      <c r="AE370"/>
      <c r="AF370"/>
      <c r="AG370" t="inlineStr">
        <is>
          <t xml:space="preserve">Good</t>
        </is>
      </c>
      <c r="AH370"/>
      <c r="AI370"/>
      <c r="AJ370"/>
      <c r="AK370"/>
      <c r="AL370"/>
      <c r="AM370"/>
      <c r="AN370"/>
      <c r="AO370"/>
      <c r="AP370"/>
      <c r="AQ370"/>
      <c r="AR370"/>
      <c r="AS370"/>
      <c r="AT370">
        <f>IFERROR(INDEX(04_Area_Stats!$E$5:$E$7,MATCH(N370,04_Area_Stats!$A$5:$A$7,0)),"")</f>
      </c>
      <c r="AU370">
        <f>IFERROR(ROUND(W370*AT370,0),"")</f>
      </c>
      <c r="AV370">
        <f>IFERROR(AU370*12/S370,"")</f>
      </c>
      <c r="AW370">
        <f>IFERROR(ROUND(100*(03_Assumptions!$B$18*MIN(AV370/03_Assumptions!$B$13,1)+03_Assumptions!$B$19*MIN(MAX(-AB370/0.25,0),1)+03_Assumptions!$B$20*IFERROR(INDEX(03_Assumptions!$B$28:$B$33,MATCH(AG370,03_Assumptions!$A$28:$A$33,0)),0.5)+03_Assumptions!$B$21*MIN(V370/180,1)+03_Assumptions!$B$22*(COUNTIF(AI370:AQ370,"Y")/9)),0),"")</f>
      </c>
      <c r="AX370"/>
      <c r="AY370"/>
      <c r="AZ370"/>
      <c r="BA370" t="inlineStr">
        <is>
          <t xml:space="preserve">https://images.milanuncios.com/api/v1/ma-ad-media-pro/images/b1b60405-de51-4d54-9984-11d53f933075</t>
        </is>
      </c>
      <c r="BB370"/>
      <c r="BC370">
        <v>1</v>
      </c>
      <c r="BD370"/>
      <c r="BE370">
        <v>0</v>
      </c>
      <c r="BF370"/>
      <c r="BG370"/>
      <c r="BH370"/>
      <c r="BI370"/>
      <c r="BJ370"/>
      <c r="BK370"/>
      <c r="BL370" t="inlineStr">
        <is>
          <t xml:space="preserve">Det här är en delad lägenhet (compartir piso) i Valdepasillas med 3 sovrum och 2 badrum, ett rum tillgängligt för en student. Utrymmet beskrivs som rymligt och ljust med en studieambiös atmosfär.</t>
        </is>
      </c>
      <c r="BM370" t="inlineStr">
        <is>
          <t xml:space="preserve">rooms, bathrooms, condition</t>
        </is>
      </c>
      <c r="BN370"/>
    </row>
    <row r="371">
      <c r="A371" t="inlineStr">
        <is>
          <t xml:space="preserve">MIL-611186893</t>
        </is>
      </c>
      <c r="B371" t="inlineStr">
        <is>
          <t xml:space="preserve">Milanuncios</t>
        </is>
      </c>
      <c r="C371" t="inlineStr">
        <is>
          <t xml:space="preserve">611186893</t>
        </is>
      </c>
      <c r="D371" t="inlineStr">
        <is>
          <t xml:space="preserve">https://www.milanuncios.com/pisos-compartidos-en-plasencia-caceres/miralvalle-611186893.htm</t>
        </is>
      </c>
      <c r="E371" t="inlineStr">
        <is>
          <t xml:space="preserve">2026-08-29</t>
        </is>
      </c>
      <c r="F371" t="inlineStr">
        <is>
          <t xml:space="preserve">2026-08-31</t>
        </is>
      </c>
      <c r="G371" t="inlineStr">
        <is>
          <t xml:space="preserve">New</t>
        </is>
      </c>
      <c r="H371" t="inlineStr">
        <is>
          <t xml:space="preserve">Miralvalle</t>
        </is>
      </c>
      <c r="I371" t="inlineStr">
        <is>
          <t xml:space="preserve">Rent</t>
        </is>
      </c>
      <c r="J371" t="inlineStr">
        <is>
          <t xml:space="preserve">Compartir piso</t>
        </is>
      </c>
      <c r="K371" t="inlineStr">
        <is>
          <t xml:space="preserve">ES</t>
        </is>
      </c>
      <c r="L371"/>
      <c r="M371" t="inlineStr">
        <is>
          <t xml:space="preserve">Cáceres</t>
        </is>
      </c>
      <c r="N371" t="inlineStr">
        <is>
          <t xml:space="preserve">Plasencia</t>
        </is>
      </c>
      <c r="O371"/>
      <c r="P371"/>
      <c r="Q371"/>
      <c r="R371"/>
      <c r="S371">
        <v>150</v>
      </c>
      <c r="T371"/>
      <c r="U371">
        <f>IFERROR((S371-T371)/T371,"")</f>
      </c>
      <c r="V371">
        <v>3</v>
      </c>
      <c r="W371"/>
      <c r="X371"/>
      <c r="Y371"/>
      <c r="Z371">
        <f>IFERROR(S371/W371,"")</f>
      </c>
      <c r="AA371">
        <f>IFERROR(INDEX(04_Area_Stats!$C$5:$C$7,MATCH(N371,04_Area_Stats!$A$5:$A$7,0)),"")</f>
      </c>
      <c r="AB371">
        <f>IFERROR((Z371-AA371)/AA371,"")</f>
      </c>
      <c r="AC371">
        <v>4</v>
      </c>
      <c r="AD371"/>
      <c r="AE371"/>
      <c r="AF371"/>
      <c r="AG371"/>
      <c r="AH371"/>
      <c r="AI371"/>
      <c r="AJ371"/>
      <c r="AK371"/>
      <c r="AL371"/>
      <c r="AM371"/>
      <c r="AN371"/>
      <c r="AO371"/>
      <c r="AP371"/>
      <c r="AQ371"/>
      <c r="AR371"/>
      <c r="AS371"/>
      <c r="AT371">
        <f>IFERROR(INDEX(04_Area_Stats!$E$5:$E$7,MATCH(N371,04_Area_Stats!$A$5:$A$7,0)),"")</f>
      </c>
      <c r="AU371">
        <f>IFERROR(ROUND(W371*AT371,0),"")</f>
      </c>
      <c r="AV371">
        <f>IFERROR(AU371*12/S371,"")</f>
      </c>
      <c r="AW371">
        <f>IFERROR(ROUND(100*(03_Assumptions!$B$18*MIN(AV371/03_Assumptions!$B$13,1)+03_Assumptions!$B$19*MIN(MAX(-AB371/0.25,0),1)+03_Assumptions!$B$20*IFERROR(INDEX(03_Assumptions!$B$28:$B$33,MATCH(AG371,03_Assumptions!$A$28:$A$33,0)),0.5)+03_Assumptions!$B$21*MIN(V371/180,1)+03_Assumptions!$B$22*(COUNTIF(AI371:AQ371,"Y")/9)),0),"")</f>
      </c>
      <c r="AX371"/>
      <c r="AY371"/>
      <c r="AZ371"/>
      <c r="BA371" t="inlineStr">
        <is>
          <t xml:space="preserve">https://images.milanuncios.com/api/v1/ma-ad-media-pro/images/c595f25c-ed9d-4929-98f5-4cd397201918</t>
        </is>
      </c>
      <c r="BB371"/>
      <c r="BC371">
        <v>1</v>
      </c>
      <c r="BD371"/>
      <c r="BE371">
        <v>0</v>
      </c>
      <c r="BF371"/>
      <c r="BG371"/>
      <c r="BH371"/>
      <c r="BI371"/>
      <c r="BJ371"/>
      <c r="BK371"/>
      <c r="BL371" t="inlineStr">
        <is>
          <t xml:space="preserve">En delad studentlägenhet med 4 rum i Plasencia, med 2 lediga rum till €150/rum. Annonsen innehåller ingen information om skick, bekvämligheter eller andra detaljer om fastigheten.</t>
        </is>
      </c>
      <c r="BM371" t="inlineStr">
        <is>
          <t xml:space="preserve">rooms</t>
        </is>
      </c>
      <c r="BN371"/>
    </row>
    <row r="372">
      <c r="A372" t="inlineStr">
        <is>
          <t xml:space="preserve">MIL-606989253</t>
        </is>
      </c>
      <c r="B372" t="inlineStr">
        <is>
          <t xml:space="preserve">Milanuncios</t>
        </is>
      </c>
      <c r="C372" t="inlineStr">
        <is>
          <t xml:space="preserve">606989253</t>
        </is>
      </c>
      <c r="D372" t="inlineStr">
        <is>
          <t xml:space="preserve">https://www.milanuncios.com/pisos-compartidos-en-madrid-madrid/madrid-capital-606989253.htm</t>
        </is>
      </c>
      <c r="E372" t="inlineStr">
        <is>
          <t xml:space="preserve">2026-08-29</t>
        </is>
      </c>
      <c r="F372" t="inlineStr">
        <is>
          <t xml:space="preserve">2026-08-31</t>
        </is>
      </c>
      <c r="G372" t="inlineStr">
        <is>
          <t xml:space="preserve">New</t>
        </is>
      </c>
      <c r="H372" t="inlineStr">
        <is>
          <t xml:space="preserve">Madrid Capital</t>
        </is>
      </c>
      <c r="I372" t="inlineStr">
        <is>
          <t xml:space="preserve">Rent</t>
        </is>
      </c>
      <c r="J372" t="inlineStr">
        <is>
          <t xml:space="preserve">Compartir piso</t>
        </is>
      </c>
      <c r="K372" t="inlineStr">
        <is>
          <t xml:space="preserve">ES</t>
        </is>
      </c>
      <c r="L372"/>
      <c r="M372" t="inlineStr">
        <is>
          <t xml:space="preserve">Madrid</t>
        </is>
      </c>
      <c r="N372" t="inlineStr">
        <is>
          <t xml:space="preserve">Madrid</t>
        </is>
      </c>
      <c r="O372"/>
      <c r="P372"/>
      <c r="Q372"/>
      <c r="R372"/>
      <c r="S372">
        <v>990</v>
      </c>
      <c r="T372"/>
      <c r="U372">
        <f>IFERROR((S372-T372)/T372,"")</f>
      </c>
      <c r="V372">
        <v>3</v>
      </c>
      <c r="W372"/>
      <c r="X372"/>
      <c r="Y372"/>
      <c r="Z372">
        <f>IFERROR(S372/W372,"")</f>
      </c>
      <c r="AA372">
        <f>IFERROR(INDEX(04_Area_Stats!$C$5:$C$7,MATCH(N372,04_Area_Stats!$A$5:$A$7,0)),"")</f>
      </c>
      <c r="AB372">
        <f>IFERROR((Z372-AA372)/AA372,"")</f>
      </c>
      <c r="AC372"/>
      <c r="AD372"/>
      <c r="AE372"/>
      <c r="AF372"/>
      <c r="AG372"/>
      <c r="AH372"/>
      <c r="AI372"/>
      <c r="AJ372" t="inlineStr">
        <is>
          <t xml:space="preserve">Y</t>
        </is>
      </c>
      <c r="AK372"/>
      <c r="AL372"/>
      <c r="AM372"/>
      <c r="AN372"/>
      <c r="AO372"/>
      <c r="AP372" t="inlineStr">
        <is>
          <t xml:space="preserve">Y</t>
        </is>
      </c>
      <c r="AQ372" t="inlineStr">
        <is>
          <t xml:space="preserve">Y</t>
        </is>
      </c>
      <c r="AR372"/>
      <c r="AS372"/>
      <c r="AT372">
        <f>IFERROR(INDEX(04_Area_Stats!$E$5:$E$7,MATCH(N372,04_Area_Stats!$A$5:$A$7,0)),"")</f>
      </c>
      <c r="AU372">
        <f>IFERROR(ROUND(W372*AT372,0),"")</f>
      </c>
      <c r="AV372">
        <f>IFERROR(AU372*12/S372,"")</f>
      </c>
      <c r="AW372">
        <f>IFERROR(ROUND(100*(03_Assumptions!$B$18*MIN(AV372/03_Assumptions!$B$13,1)+03_Assumptions!$B$19*MIN(MAX(-AB372/0.25,0),1)+03_Assumptions!$B$20*IFERROR(INDEX(03_Assumptions!$B$28:$B$33,MATCH(AG372,03_Assumptions!$A$28:$A$33,0)),0.5)+03_Assumptions!$B$21*MIN(V372/180,1)+03_Assumptions!$B$22*(COUNTIF(AI372:AQ372,"Y")/9)),0),"")</f>
      </c>
      <c r="AX372"/>
      <c r="AY372"/>
      <c r="AZ372"/>
      <c r="BA372" t="inlineStr">
        <is>
          <t xml:space="preserve">https://images-re.milanuncios.com/images/ads/8a02af6c-6c2d-44c8-b23c-ef60983b22fe</t>
        </is>
      </c>
      <c r="BB372"/>
      <c r="BC372">
        <v>1</v>
      </c>
      <c r="BD372"/>
      <c r="BE372">
        <v>0</v>
      </c>
      <c r="BF372"/>
      <c r="BG372"/>
      <c r="BH372"/>
      <c r="BI372"/>
      <c r="BJ372"/>
      <c r="BK372"/>
      <c r="BL372" t="inlineStr">
        <is>
          <t xml:space="preserve">En 14-rumslägenhet för delad uthyrning i Valdeacederas, Madrid, möblerad med utrustad kök, balkong/terrass och individuell luftkonditionering. Alla utgifter och wifi är inkluderade, vilket gör den perfekt för studenter och unga yrkesmän.</t>
        </is>
      </c>
      <c r="BM372" t="inlineStr">
        <is>
          <t xml:space="preserve">terrace, balcony, air_con, furnished</t>
        </is>
      </c>
      <c r="BN372"/>
    </row>
    <row r="373">
      <c r="A373" t="inlineStr">
        <is>
          <t xml:space="preserve">MIL-611612670</t>
        </is>
      </c>
      <c r="B373" t="inlineStr">
        <is>
          <t xml:space="preserve">Milanuncios</t>
        </is>
      </c>
      <c r="C373" t="inlineStr">
        <is>
          <t xml:space="preserve">611612670</t>
        </is>
      </c>
      <c r="D373" t="inlineStr">
        <is>
          <t xml:space="preserve">https://www.milanuncios.com/pisos-compartidos-en-almeria-almeria/zapillo-611612670.htm</t>
        </is>
      </c>
      <c r="E373" t="inlineStr">
        <is>
          <t xml:space="preserve">2026-08-29</t>
        </is>
      </c>
      <c r="F373" t="inlineStr">
        <is>
          <t xml:space="preserve">2026-08-31</t>
        </is>
      </c>
      <c r="G373" t="inlineStr">
        <is>
          <t xml:space="preserve">New</t>
        </is>
      </c>
      <c r="H373" t="inlineStr">
        <is>
          <t xml:space="preserve">Zapillo</t>
        </is>
      </c>
      <c r="I373" t="inlineStr">
        <is>
          <t xml:space="preserve">Rent</t>
        </is>
      </c>
      <c r="J373" t="inlineStr">
        <is>
          <t xml:space="preserve">Compartir piso</t>
        </is>
      </c>
      <c r="K373" t="inlineStr">
        <is>
          <t xml:space="preserve">ES</t>
        </is>
      </c>
      <c r="L373"/>
      <c r="M373" t="inlineStr">
        <is>
          <t xml:space="preserve">Almería</t>
        </is>
      </c>
      <c r="N373" t="inlineStr">
        <is>
          <t xml:space="preserve">Almería</t>
        </is>
      </c>
      <c r="O373"/>
      <c r="P373"/>
      <c r="Q373"/>
      <c r="R373"/>
      <c r="S373">
        <v>188</v>
      </c>
      <c r="T373"/>
      <c r="U373">
        <f>IFERROR((S373-T373)/T373,"")</f>
      </c>
      <c r="V373">
        <v>3</v>
      </c>
      <c r="W373"/>
      <c r="X373"/>
      <c r="Y373"/>
      <c r="Z373">
        <f>IFERROR(S373/W373,"")</f>
      </c>
      <c r="AA373">
        <f>IFERROR(INDEX(04_Area_Stats!$C$5:$C$7,MATCH(N373,04_Area_Stats!$A$5:$A$7,0)),"")</f>
      </c>
      <c r="AB373">
        <f>IFERROR((Z373-AA373)/AA373,"")</f>
      </c>
      <c r="AC373"/>
      <c r="AD373"/>
      <c r="AE373"/>
      <c r="AF373"/>
      <c r="AG373"/>
      <c r="AH373"/>
      <c r="AI373"/>
      <c r="AJ373" t="inlineStr">
        <is>
          <t xml:space="preserve">Y</t>
        </is>
      </c>
      <c r="AK373"/>
      <c r="AL373"/>
      <c r="AM373"/>
      <c r="AN373"/>
      <c r="AO373"/>
      <c r="AP373"/>
      <c r="AQ373"/>
      <c r="AR373"/>
      <c r="AS373"/>
      <c r="AT373">
        <f>IFERROR(INDEX(04_Area_Stats!$E$5:$E$7,MATCH(N373,04_Area_Stats!$A$5:$A$7,0)),"")</f>
      </c>
      <c r="AU373">
        <f>IFERROR(ROUND(W373*AT373,0),"")</f>
      </c>
      <c r="AV373">
        <f>IFERROR(AU373*12/S373,"")</f>
      </c>
      <c r="AW373">
        <f>IFERROR(ROUND(100*(03_Assumptions!$B$18*MIN(AV373/03_Assumptions!$B$13,1)+03_Assumptions!$B$19*MIN(MAX(-AB373/0.25,0),1)+03_Assumptions!$B$20*IFERROR(INDEX(03_Assumptions!$B$28:$B$33,MATCH(AG373,03_Assumptions!$A$28:$A$33,0)),0.5)+03_Assumptions!$B$21*MIN(V373/180,1)+03_Assumptions!$B$22*(COUNTIF(AI373:AQ373,"Y")/9)),0),"")</f>
      </c>
      <c r="AX373"/>
      <c r="AY373"/>
      <c r="AZ373"/>
      <c r="BA373"/>
      <c r="BB373"/>
      <c r="BC373">
        <v>1</v>
      </c>
      <c r="BD373"/>
      <c r="BE373">
        <v>0</v>
      </c>
      <c r="BF373"/>
      <c r="BG373"/>
      <c r="BH373"/>
      <c r="BI373"/>
      <c r="BJ373"/>
      <c r="BK373"/>
      <c r="BL373" t="inlineStr">
        <is>
          <t xml:space="preserve">Delad lägenhet i Zapillo, Almería med 2 sovrum (ett med balkong) och 2 badrum nära stranden, söker för närvarande rumskamrater. Begränsad information om skick och faciliteter.</t>
        </is>
      </c>
      <c r="BM373" t="inlineStr">
        <is>
          <t xml:space="preserve">terrace, balcony</t>
        </is>
      </c>
      <c r="BN373"/>
    </row>
    <row r="374">
      <c r="A374" t="inlineStr">
        <is>
          <t xml:space="preserve">MIL-609263526</t>
        </is>
      </c>
      <c r="B374" t="inlineStr">
        <is>
          <t xml:space="preserve">Milanuncios</t>
        </is>
      </c>
      <c r="C374" t="inlineStr">
        <is>
          <t xml:space="preserve">609263526</t>
        </is>
      </c>
      <c r="D374" t="inlineStr">
        <is>
          <t xml:space="preserve">https://www.milanuncios.com/pisos-compartidos-en-malaga-malaga/la-merced-609263526.htm</t>
        </is>
      </c>
      <c r="E374" t="inlineStr">
        <is>
          <t xml:space="preserve">2026-08-29</t>
        </is>
      </c>
      <c r="F374" t="inlineStr">
        <is>
          <t xml:space="preserve">2026-08-31</t>
        </is>
      </c>
      <c r="G374" t="inlineStr">
        <is>
          <t xml:space="preserve">New</t>
        </is>
      </c>
      <c r="H374" t="inlineStr">
        <is>
          <t xml:space="preserve">La Merced</t>
        </is>
      </c>
      <c r="I374" t="inlineStr">
        <is>
          <t xml:space="preserve">Rent</t>
        </is>
      </c>
      <c r="J374" t="inlineStr">
        <is>
          <t xml:space="preserve">Compartir piso</t>
        </is>
      </c>
      <c r="K374" t="inlineStr">
        <is>
          <t xml:space="preserve">ES</t>
        </is>
      </c>
      <c r="L374"/>
      <c r="M374" t="inlineStr">
        <is>
          <t xml:space="preserve">Málaga</t>
        </is>
      </c>
      <c r="N374" t="inlineStr">
        <is>
          <t xml:space="preserve">Málaga</t>
        </is>
      </c>
      <c r="O374"/>
      <c r="P374"/>
      <c r="Q374"/>
      <c r="R374"/>
      <c r="S374">
        <v>400</v>
      </c>
      <c r="T374"/>
      <c r="U374">
        <f>IFERROR((S374-T374)/T374,"")</f>
      </c>
      <c r="V374">
        <v>3</v>
      </c>
      <c r="W374"/>
      <c r="X374"/>
      <c r="Y374"/>
      <c r="Z374">
        <f>IFERROR(S374/W374,"")</f>
      </c>
      <c r="AA374">
        <f>IFERROR(INDEX(04_Area_Stats!$C$5:$C$7,MATCH(N374,04_Area_Stats!$A$5:$A$7,0)),"")</f>
      </c>
      <c r="AB374">
        <f>IFERROR((Z374-AA374)/AA374,"")</f>
      </c>
      <c r="AC374"/>
      <c r="AD374"/>
      <c r="AE374"/>
      <c r="AF374"/>
      <c r="AG374"/>
      <c r="AH374"/>
      <c r="AI374"/>
      <c r="AJ374"/>
      <c r="AK374"/>
      <c r="AL374"/>
      <c r="AM374"/>
      <c r="AN374"/>
      <c r="AO374"/>
      <c r="AP374"/>
      <c r="AQ374"/>
      <c r="AR374"/>
      <c r="AS374"/>
      <c r="AT374">
        <f>IFERROR(INDEX(04_Area_Stats!$E$5:$E$7,MATCH(N374,04_Area_Stats!$A$5:$A$7,0)),"")</f>
      </c>
      <c r="AU374">
        <f>IFERROR(ROUND(W374*AT374,0),"")</f>
      </c>
      <c r="AV374">
        <f>IFERROR(AU374*12/S374,"")</f>
      </c>
      <c r="AW374">
        <f>IFERROR(ROUND(100*(03_Assumptions!$B$18*MIN(AV374/03_Assumptions!$B$13,1)+03_Assumptions!$B$19*MIN(MAX(-AB374/0.25,0),1)+03_Assumptions!$B$20*IFERROR(INDEX(03_Assumptions!$B$28:$B$33,MATCH(AG374,03_Assumptions!$A$28:$A$33,0)),0.5)+03_Assumptions!$B$21*MIN(V374/180,1)+03_Assumptions!$B$22*(COUNTIF(AI374:AQ374,"Y")/9)),0),"")</f>
      </c>
      <c r="AX374"/>
      <c r="AY374"/>
      <c r="AZ374"/>
      <c r="BA374"/>
      <c r="BB374"/>
      <c r="BC374">
        <v>1</v>
      </c>
      <c r="BD374"/>
      <c r="BE374">
        <v>0</v>
      </c>
      <c r="BF374"/>
      <c r="BG374"/>
      <c r="BH374"/>
      <c r="BI374"/>
      <c r="BJ374"/>
      <c r="BK374"/>
      <c r="BL374" t="inlineStr">
        <is>
          <t xml:space="preserve">Detta är en annons om att dela lägenhet med universitetsstudenter som söker två kvinnliga lägenhetskamrater i centrala Málaga; minimal information om fastigheten ges utöver läget och närheten till universitetsområden.</t>
        </is>
      </c>
      <c r="BM374"/>
      <c r="BN374"/>
    </row>
    <row r="375">
      <c r="A375" t="inlineStr">
        <is>
          <t xml:space="preserve">MIL-612204263</t>
        </is>
      </c>
      <c r="B375" t="inlineStr">
        <is>
          <t xml:space="preserve">Milanuncios</t>
        </is>
      </c>
      <c r="C375" t="inlineStr">
        <is>
          <t xml:space="preserve">612204263</t>
        </is>
      </c>
      <c r="D375" t="inlineStr">
        <is>
          <t xml:space="preserve">https://www.milanuncios.com/pisos-compartidos-en-madrid-madrid/carpetana-c-de-carlos-daban-612204263.htm</t>
        </is>
      </c>
      <c r="E375" t="inlineStr">
        <is>
          <t xml:space="preserve">2026-08-29</t>
        </is>
      </c>
      <c r="F375" t="inlineStr">
        <is>
          <t xml:space="preserve">2026-08-31</t>
        </is>
      </c>
      <c r="G375" t="inlineStr">
        <is>
          <t xml:space="preserve">New</t>
        </is>
      </c>
      <c r="H375" t="inlineStr">
        <is>
          <t xml:space="preserve">Carpetana - C. de Carlos Dabán</t>
        </is>
      </c>
      <c r="I375" t="inlineStr">
        <is>
          <t xml:space="preserve">Rent</t>
        </is>
      </c>
      <c r="J375" t="inlineStr">
        <is>
          <t xml:space="preserve">Compartir piso</t>
        </is>
      </c>
      <c r="K375" t="inlineStr">
        <is>
          <t xml:space="preserve">ES</t>
        </is>
      </c>
      <c r="L375"/>
      <c r="M375" t="inlineStr">
        <is>
          <t xml:space="preserve">Madrid</t>
        </is>
      </c>
      <c r="N375" t="inlineStr">
        <is>
          <t xml:space="preserve">Madrid</t>
        </is>
      </c>
      <c r="O375"/>
      <c r="P375"/>
      <c r="Q375"/>
      <c r="R375"/>
      <c r="S375">
        <v>400</v>
      </c>
      <c r="T375"/>
      <c r="U375">
        <f>IFERROR((S375-T375)/T375,"")</f>
      </c>
      <c r="V375">
        <v>3</v>
      </c>
      <c r="W375"/>
      <c r="X375"/>
      <c r="Y375"/>
      <c r="Z375">
        <f>IFERROR(S375/W375,"")</f>
      </c>
      <c r="AA375">
        <f>IFERROR(INDEX(04_Area_Stats!$C$5:$C$7,MATCH(N375,04_Area_Stats!$A$5:$A$7,0)),"")</f>
      </c>
      <c r="AB375">
        <f>IFERROR((Z375-AA375)/AA375,"")</f>
      </c>
      <c r="AC375"/>
      <c r="AD375"/>
      <c r="AE375" t="inlineStr">
        <is>
          <t xml:space="preserve">4</t>
        </is>
      </c>
      <c r="AF375"/>
      <c r="AG375"/>
      <c r="AH375"/>
      <c r="AI375" t="inlineStr">
        <is>
          <t xml:space="preserve">N</t>
        </is>
      </c>
      <c r="AJ375"/>
      <c r="AK375"/>
      <c r="AL375"/>
      <c r="AM375"/>
      <c r="AN375"/>
      <c r="AO375"/>
      <c r="AP375"/>
      <c r="AQ375"/>
      <c r="AR375"/>
      <c r="AS375"/>
      <c r="AT375">
        <f>IFERROR(INDEX(04_Area_Stats!$E$5:$E$7,MATCH(N375,04_Area_Stats!$A$5:$A$7,0)),"")</f>
      </c>
      <c r="AU375">
        <f>IFERROR(ROUND(W375*AT375,0),"")</f>
      </c>
      <c r="AV375">
        <f>IFERROR(AU375*12/S375,"")</f>
      </c>
      <c r="AW375">
        <f>IFERROR(ROUND(100*(03_Assumptions!$B$18*MIN(AV375/03_Assumptions!$B$13,1)+03_Assumptions!$B$19*MIN(MAX(-AB375/0.25,0),1)+03_Assumptions!$B$20*IFERROR(INDEX(03_Assumptions!$B$28:$B$33,MATCH(AG375,03_Assumptions!$A$28:$A$33,0)),0.5)+03_Assumptions!$B$21*MIN(V375/180,1)+03_Assumptions!$B$22*(COUNTIF(AI375:AQ375,"Y")/9)),0),"")</f>
      </c>
      <c r="AX375"/>
      <c r="AY375"/>
      <c r="AZ375"/>
      <c r="BA375" t="inlineStr">
        <is>
          <t xml:space="preserve">https://images.milanuncios.com/api/v1/ma-ad-media-pro/images/356a02cd-3623-487e-8a48-4ceca431e858</t>
        </is>
      </c>
      <c r="BB375"/>
      <c r="BC375">
        <v>1</v>
      </c>
      <c r="BD375"/>
      <c r="BE375">
        <v>0</v>
      </c>
      <c r="BF375"/>
      <c r="BG375"/>
      <c r="BH375"/>
      <c r="BI375"/>
      <c r="BJ375"/>
      <c r="BK375"/>
      <c r="BL375" t="inlineStr">
        <is>
          <t xml:space="preserve">Ett rum att hyra i en delad lägenhet på 4:e våningen i en byggnad utan hiss i Carpetana-området i Madrid. Minimal information tillhandahålls; mer information tillgänglig via privat kontakt.</t>
        </is>
      </c>
      <c r="BM375" t="inlineStr">
        <is>
          <t xml:space="preserve">floor, lift</t>
        </is>
      </c>
      <c r="BN375"/>
    </row>
    <row r="376">
      <c r="A376" t="inlineStr">
        <is>
          <t xml:space="preserve">MIL-606989252</t>
        </is>
      </c>
      <c r="B376" t="inlineStr">
        <is>
          <t xml:space="preserve">Milanuncios</t>
        </is>
      </c>
      <c r="C376" t="inlineStr">
        <is>
          <t xml:space="preserve">606989252</t>
        </is>
      </c>
      <c r="D376" t="inlineStr">
        <is>
          <t xml:space="preserve">https://www.milanuncios.com/pisos-compartidos-en-madrid-madrid/madrid-capital-606989252.htm</t>
        </is>
      </c>
      <c r="E376" t="inlineStr">
        <is>
          <t xml:space="preserve">2026-08-29</t>
        </is>
      </c>
      <c r="F376" t="inlineStr">
        <is>
          <t xml:space="preserve">2026-08-31</t>
        </is>
      </c>
      <c r="G376" t="inlineStr">
        <is>
          <t xml:space="preserve">New</t>
        </is>
      </c>
      <c r="H376" t="inlineStr">
        <is>
          <t xml:space="preserve">Madrid Capital</t>
        </is>
      </c>
      <c r="I376" t="inlineStr">
        <is>
          <t xml:space="preserve">Rent</t>
        </is>
      </c>
      <c r="J376" t="inlineStr">
        <is>
          <t xml:space="preserve">Compartir piso</t>
        </is>
      </c>
      <c r="K376" t="inlineStr">
        <is>
          <t xml:space="preserve">ES</t>
        </is>
      </c>
      <c r="L376"/>
      <c r="M376" t="inlineStr">
        <is>
          <t xml:space="preserve">Madrid</t>
        </is>
      </c>
      <c r="N376" t="inlineStr">
        <is>
          <t xml:space="preserve">Madrid</t>
        </is>
      </c>
      <c r="O376"/>
      <c r="P376"/>
      <c r="Q376"/>
      <c r="R376"/>
      <c r="S376">
        <v>990</v>
      </c>
      <c r="T376"/>
      <c r="U376">
        <f>IFERROR((S376-T376)/T376,"")</f>
      </c>
      <c r="V376">
        <v>3</v>
      </c>
      <c r="W376"/>
      <c r="X376"/>
      <c r="Y376"/>
      <c r="Z376">
        <f>IFERROR(S376/W376,"")</f>
      </c>
      <c r="AA376">
        <f>IFERROR(INDEX(04_Area_Stats!$C$5:$C$7,MATCH(N376,04_Area_Stats!$A$5:$A$7,0)),"")</f>
      </c>
      <c r="AB376">
        <f>IFERROR((Z376-AA376)/AA376,"")</f>
      </c>
      <c r="AC376"/>
      <c r="AD376"/>
      <c r="AE376"/>
      <c r="AF376"/>
      <c r="AG376"/>
      <c r="AH376"/>
      <c r="AI376"/>
      <c r="AJ376" t="inlineStr">
        <is>
          <t xml:space="preserve">Y</t>
        </is>
      </c>
      <c r="AK376"/>
      <c r="AL376"/>
      <c r="AM376"/>
      <c r="AN376"/>
      <c r="AO376"/>
      <c r="AP376" t="inlineStr">
        <is>
          <t xml:space="preserve">Y</t>
        </is>
      </c>
      <c r="AQ376" t="inlineStr">
        <is>
          <t xml:space="preserve">Y</t>
        </is>
      </c>
      <c r="AR376"/>
      <c r="AS376"/>
      <c r="AT376">
        <f>IFERROR(INDEX(04_Area_Stats!$E$5:$E$7,MATCH(N376,04_Area_Stats!$A$5:$A$7,0)),"")</f>
      </c>
      <c r="AU376">
        <f>IFERROR(ROUND(W376*AT376,0),"")</f>
      </c>
      <c r="AV376">
        <f>IFERROR(AU376*12/S376,"")</f>
      </c>
      <c r="AW376">
        <f>IFERROR(ROUND(100*(03_Assumptions!$B$18*MIN(AV376/03_Assumptions!$B$13,1)+03_Assumptions!$B$19*MIN(MAX(-AB376/0.25,0),1)+03_Assumptions!$B$20*IFERROR(INDEX(03_Assumptions!$B$28:$B$33,MATCH(AG376,03_Assumptions!$A$28:$A$33,0)),0.5)+03_Assumptions!$B$21*MIN(V376/180,1)+03_Assumptions!$B$22*(COUNTIF(AI376:AQ376,"Y")/9)),0),"")</f>
      </c>
      <c r="AX376"/>
      <c r="AY376"/>
      <c r="AZ376"/>
      <c r="BA376" t="inlineStr">
        <is>
          <t xml:space="preserve">https://images-re.milanuncios.com/images/ads/a7e8b420-d2a0-4eb0-bbea-9a231f108e4e</t>
        </is>
      </c>
      <c r="BB376"/>
      <c r="BC376">
        <v>1</v>
      </c>
      <c r="BD376"/>
      <c r="BE376">
        <v>0</v>
      </c>
      <c r="BF376"/>
      <c r="BG376"/>
      <c r="BH376"/>
      <c r="BI376"/>
      <c r="BJ376"/>
      <c r="BK376"/>
      <c r="BL376" t="inlineStr">
        <is>
          <t xml:space="preserve">En möblerad andrahandslägenhet med 14 rum i Valdeacederas, Madrid, ideal för studenter och yrkesarbetare med alla kostnader inklusive. Fastigheten är i gott skick med luftkonditionering, balkong/terrass, utrustat kök och gemensamma bekvämligheter.</t>
        </is>
      </c>
      <c r="BM376" t="inlineStr">
        <is>
          <t xml:space="preserve">terrace, balcony, air_con, furnished</t>
        </is>
      </c>
      <c r="BN376"/>
    </row>
    <row r="377">
      <c r="A377" t="inlineStr">
        <is>
          <t xml:space="preserve">MIL-611616430</t>
        </is>
      </c>
      <c r="B377" t="inlineStr">
        <is>
          <t xml:space="preserve">Milanuncios</t>
        </is>
      </c>
      <c r="C377" t="inlineStr">
        <is>
          <t xml:space="preserve">611616430</t>
        </is>
      </c>
      <c r="D377" t="inlineStr">
        <is>
          <t xml:space="preserve">https://www.milanuncios.com/pisos-compartidos-en-alcorcon-madrid/ensanche-sur-poligono-pp-ensanche-sur-611616430.htm</t>
        </is>
      </c>
      <c r="E377" t="inlineStr">
        <is>
          <t xml:space="preserve">2026-08-29</t>
        </is>
      </c>
      <c r="F377" t="inlineStr">
        <is>
          <t xml:space="preserve">2026-08-31</t>
        </is>
      </c>
      <c r="G377" t="inlineStr">
        <is>
          <t xml:space="preserve">New</t>
        </is>
      </c>
      <c r="H377" t="inlineStr">
        <is>
          <t xml:space="preserve">Ensanche Sur - Poligono Pp Ensanche Sur</t>
        </is>
      </c>
      <c r="I377" t="inlineStr">
        <is>
          <t xml:space="preserve">Rent</t>
        </is>
      </c>
      <c r="J377" t="inlineStr">
        <is>
          <t xml:space="preserve">Compartir piso</t>
        </is>
      </c>
      <c r="K377" t="inlineStr">
        <is>
          <t xml:space="preserve">ES</t>
        </is>
      </c>
      <c r="L377"/>
      <c r="M377" t="inlineStr">
        <is>
          <t xml:space="preserve">Madrid</t>
        </is>
      </c>
      <c r="N377" t="inlineStr">
        <is>
          <t xml:space="preserve">Alcorcón</t>
        </is>
      </c>
      <c r="O377"/>
      <c r="P377"/>
      <c r="Q377"/>
      <c r="R377"/>
      <c r="S377">
        <v>400</v>
      </c>
      <c r="T377"/>
      <c r="U377">
        <f>IFERROR((S377-T377)/T377,"")</f>
      </c>
      <c r="V377">
        <v>3</v>
      </c>
      <c r="W377"/>
      <c r="X377"/>
      <c r="Y377"/>
      <c r="Z377">
        <f>IFERROR(S377/W377,"")</f>
      </c>
      <c r="AA377">
        <f>IFERROR(INDEX(04_Area_Stats!$C$5:$C$7,MATCH(N377,04_Area_Stats!$A$5:$A$7,0)),"")</f>
      </c>
      <c r="AB377">
        <f>IFERROR((Z377-AA377)/AA377,"")</f>
      </c>
      <c r="AC377"/>
      <c r="AD377"/>
      <c r="AE377"/>
      <c r="AF377"/>
      <c r="AG377"/>
      <c r="AH377"/>
      <c r="AI377"/>
      <c r="AJ377"/>
      <c r="AK377"/>
      <c r="AL377"/>
      <c r="AM377"/>
      <c r="AN377"/>
      <c r="AO377"/>
      <c r="AP377"/>
      <c r="AQ377"/>
      <c r="AR377"/>
      <c r="AS377"/>
      <c r="AT377">
        <f>IFERROR(INDEX(04_Area_Stats!$E$5:$E$7,MATCH(N377,04_Area_Stats!$A$5:$A$7,0)),"")</f>
      </c>
      <c r="AU377">
        <f>IFERROR(ROUND(W377*AT377,0),"")</f>
      </c>
      <c r="AV377">
        <f>IFERROR(AU377*12/S377,"")</f>
      </c>
      <c r="AW377">
        <f>IFERROR(ROUND(100*(03_Assumptions!$B$18*MIN(AV377/03_Assumptions!$B$13,1)+03_Assumptions!$B$19*MIN(MAX(-AB377/0.25,0),1)+03_Assumptions!$B$20*IFERROR(INDEX(03_Assumptions!$B$28:$B$33,MATCH(AG377,03_Assumptions!$A$28:$A$33,0)),0.5)+03_Assumptions!$B$21*MIN(V377/180,1)+03_Assumptions!$B$22*(COUNTIF(AI377:AQ377,"Y")/9)),0),"")</f>
      </c>
      <c r="AX377"/>
      <c r="AY377"/>
      <c r="AZ377"/>
      <c r="BA377" t="inlineStr">
        <is>
          <t xml:space="preserve">https://images.milanuncios.com/api/v1/ma-ad-media-pro/images/47b61b12-2ee7-4e69-837c-086a4d3f7517</t>
        </is>
      </c>
      <c r="BB377"/>
      <c r="BC377">
        <v>1</v>
      </c>
      <c r="BD377"/>
      <c r="BE377">
        <v>0</v>
      </c>
      <c r="BF377"/>
      <c r="BG377"/>
      <c r="BH377"/>
      <c r="BI377"/>
      <c r="BJ377"/>
      <c r="BK377"/>
      <c r="BL377" t="inlineStr">
        <is>
          <t xml:space="preserve">Ett rum att hyra i en delad lägenhet i Alcorcóns Ensanche Sur, lämplig för en ensamstående kvinna och tillgänglig från september. Området har goda bekvämligheter inklusive närhet till kollektiv trafik, shoppingcentra och lokala faciliteter.</t>
        </is>
      </c>
      <c r="BM377"/>
      <c r="BN377"/>
    </row>
    <row r="378">
      <c r="A378" t="inlineStr">
        <is>
          <t xml:space="preserve">MIL-612002400</t>
        </is>
      </c>
      <c r="B378" t="inlineStr">
        <is>
          <t xml:space="preserve">Milanuncios</t>
        </is>
      </c>
      <c r="C378" t="inlineStr">
        <is>
          <t xml:space="preserve">612002400</t>
        </is>
      </c>
      <c r="D378" t="inlineStr">
        <is>
          <t xml:space="preserve">https://www.milanuncios.com/pisos-compartidos-en-castellon-de-la-plana-castellon/gran-via-carrer-de-la-figuera-612002400.htm</t>
        </is>
      </c>
      <c r="E378" t="inlineStr">
        <is>
          <t xml:space="preserve">2026-08-29</t>
        </is>
      </c>
      <c r="F378" t="inlineStr">
        <is>
          <t xml:space="preserve">2026-08-31</t>
        </is>
      </c>
      <c r="G378" t="inlineStr">
        <is>
          <t xml:space="preserve">New</t>
        </is>
      </c>
      <c r="H378" t="inlineStr">
        <is>
          <t xml:space="preserve">Gran Vía - Carrer de la Figuera</t>
        </is>
      </c>
      <c r="I378" t="inlineStr">
        <is>
          <t xml:space="preserve">Rent</t>
        </is>
      </c>
      <c r="J378" t="inlineStr">
        <is>
          <t xml:space="preserve">Compartir piso</t>
        </is>
      </c>
      <c r="K378" t="inlineStr">
        <is>
          <t xml:space="preserve">ES</t>
        </is>
      </c>
      <c r="L378"/>
      <c r="M378" t="inlineStr">
        <is>
          <t xml:space="preserve">Castellón</t>
        </is>
      </c>
      <c r="N378" t="inlineStr">
        <is>
          <t xml:space="preserve">Castellón de la Plana</t>
        </is>
      </c>
      <c r="O378"/>
      <c r="P378"/>
      <c r="Q378"/>
      <c r="R378"/>
      <c r="S378">
        <v>250</v>
      </c>
      <c r="T378"/>
      <c r="U378">
        <f>IFERROR((S378-T378)/T378,"")</f>
      </c>
      <c r="V378">
        <v>3</v>
      </c>
      <c r="W378"/>
      <c r="X378"/>
      <c r="Y378"/>
      <c r="Z378">
        <f>IFERROR(S378/W378,"")</f>
      </c>
      <c r="AA378">
        <f>IFERROR(INDEX(04_Area_Stats!$C$5:$C$7,MATCH(N378,04_Area_Stats!$A$5:$A$7,0)),"")</f>
      </c>
      <c r="AB378">
        <f>IFERROR((Z378-AA378)/AA378,"")</f>
      </c>
      <c r="AC378"/>
      <c r="AD378"/>
      <c r="AE378"/>
      <c r="AF378"/>
      <c r="AG378"/>
      <c r="AH378"/>
      <c r="AI378"/>
      <c r="AJ378"/>
      <c r="AK378"/>
      <c r="AL378"/>
      <c r="AM378"/>
      <c r="AN378"/>
      <c r="AO378"/>
      <c r="AP378"/>
      <c r="AQ378"/>
      <c r="AR378"/>
      <c r="AS378"/>
      <c r="AT378">
        <f>IFERROR(INDEX(04_Area_Stats!$E$5:$E$7,MATCH(N378,04_Area_Stats!$A$5:$A$7,0)),"")</f>
      </c>
      <c r="AU378">
        <f>IFERROR(ROUND(W378*AT378,0),"")</f>
      </c>
      <c r="AV378">
        <f>IFERROR(AU378*12/S378,"")</f>
      </c>
      <c r="AW378">
        <f>IFERROR(ROUND(100*(03_Assumptions!$B$18*MIN(AV378/03_Assumptions!$B$13,1)+03_Assumptions!$B$19*MIN(MAX(-AB378/0.25,0),1)+03_Assumptions!$B$20*IFERROR(INDEX(03_Assumptions!$B$28:$B$33,MATCH(AG378,03_Assumptions!$A$28:$A$33,0)),0.5)+03_Assumptions!$B$21*MIN(V378/180,1)+03_Assumptions!$B$22*(COUNTIF(AI378:AQ378,"Y")/9)),0),"")</f>
      </c>
      <c r="AX378"/>
      <c r="AY378"/>
      <c r="AZ378"/>
      <c r="BA378" t="inlineStr">
        <is>
          <t xml:space="preserve">https://images.milanuncios.com/api/v1/ma-ad-media-pro/images/bdc0f48e-fddb-4231-b52e-34a7afb41d66</t>
        </is>
      </c>
      <c r="BB378"/>
      <c r="BC378">
        <v>1</v>
      </c>
      <c r="BD378"/>
      <c r="BE378">
        <v>0</v>
      </c>
      <c r="BF378"/>
      <c r="BG378"/>
      <c r="BH378"/>
      <c r="BI378"/>
      <c r="BJ378"/>
      <c r="BK378"/>
      <c r="BL378" t="inlineStr">
        <is>
          <t xml:space="preserve">Rum att hyra i en delad lägenhet med en peruansk familj på Gran Vía, Castellón de la Plana. Väldigt lite information finns tillgänglig utöver denna grundläggande beskrivning.</t>
        </is>
      </c>
      <c r="BM378"/>
      <c r="BN378"/>
    </row>
    <row r="379">
      <c r="A379" t="inlineStr">
        <is>
          <t xml:space="preserve">MIL-516444041</t>
        </is>
      </c>
      <c r="B379" t="inlineStr">
        <is>
          <t xml:space="preserve">Milanuncios</t>
        </is>
      </c>
      <c r="C379" t="inlineStr">
        <is>
          <t xml:space="preserve">516444041</t>
        </is>
      </c>
      <c r="D379" t="inlineStr">
        <is>
          <t xml:space="preserve">https://www.milanuncios.com/pisos-compartidos-en-barcelona-barcelona/barcelona-capital-516444041.htm</t>
        </is>
      </c>
      <c r="E379" t="inlineStr">
        <is>
          <t xml:space="preserve">2026-08-29</t>
        </is>
      </c>
      <c r="F379" t="inlineStr">
        <is>
          <t xml:space="preserve">2026-08-31</t>
        </is>
      </c>
      <c r="G379" t="inlineStr">
        <is>
          <t xml:space="preserve">New</t>
        </is>
      </c>
      <c r="H379" t="inlineStr">
        <is>
          <t xml:space="preserve">Barcelona Capital</t>
        </is>
      </c>
      <c r="I379" t="inlineStr">
        <is>
          <t xml:space="preserve">Rent</t>
        </is>
      </c>
      <c r="J379" t="inlineStr">
        <is>
          <t xml:space="preserve">Compartir piso</t>
        </is>
      </c>
      <c r="K379" t="inlineStr">
        <is>
          <t xml:space="preserve">ES</t>
        </is>
      </c>
      <c r="L379"/>
      <c r="M379" t="inlineStr">
        <is>
          <t xml:space="preserve">Barcelona</t>
        </is>
      </c>
      <c r="N379" t="inlineStr">
        <is>
          <t xml:space="preserve">Barcelona</t>
        </is>
      </c>
      <c r="O379"/>
      <c r="P379"/>
      <c r="Q379"/>
      <c r="R379"/>
      <c r="S379">
        <v>407</v>
      </c>
      <c r="T379"/>
      <c r="U379">
        <f>IFERROR((S379-T379)/T379,"")</f>
      </c>
      <c r="V379">
        <v>3</v>
      </c>
      <c r="W379"/>
      <c r="X379"/>
      <c r="Y379"/>
      <c r="Z379">
        <f>IFERROR(S379/W379,"")</f>
      </c>
      <c r="AA379">
        <f>IFERROR(INDEX(04_Area_Stats!$C$5:$C$7,MATCH(N379,04_Area_Stats!$A$5:$A$7,0)),"")</f>
      </c>
      <c r="AB379">
        <f>IFERROR((Z379-AA379)/AA379,"")</f>
      </c>
      <c r="AC379"/>
      <c r="AD379"/>
      <c r="AE379"/>
      <c r="AF379"/>
      <c r="AG379"/>
      <c r="AH379"/>
      <c r="AI379"/>
      <c r="AJ379"/>
      <c r="AK379"/>
      <c r="AL379"/>
      <c r="AM379"/>
      <c r="AN379"/>
      <c r="AO379"/>
      <c r="AP379"/>
      <c r="AQ379" t="inlineStr">
        <is>
          <t xml:space="preserve">Y</t>
        </is>
      </c>
      <c r="AR379"/>
      <c r="AS379"/>
      <c r="AT379">
        <f>IFERROR(INDEX(04_Area_Stats!$E$5:$E$7,MATCH(N379,04_Area_Stats!$A$5:$A$7,0)),"")</f>
      </c>
      <c r="AU379">
        <f>IFERROR(ROUND(W379*AT379,0),"")</f>
      </c>
      <c r="AV379">
        <f>IFERROR(AU379*12/S379,"")</f>
      </c>
      <c r="AW379">
        <f>IFERROR(ROUND(100*(03_Assumptions!$B$18*MIN(AV379/03_Assumptions!$B$13,1)+03_Assumptions!$B$19*MIN(MAX(-AB379/0.25,0),1)+03_Assumptions!$B$20*IFERROR(INDEX(03_Assumptions!$B$28:$B$33,MATCH(AG379,03_Assumptions!$A$28:$A$33,0)),0.5)+03_Assumptions!$B$21*MIN(V379/180,1)+03_Assumptions!$B$22*(COUNTIF(AI379:AQ379,"Y")/9)),0),"")</f>
      </c>
      <c r="AX379"/>
      <c r="AY379"/>
      <c r="AZ379"/>
      <c r="BA379" t="inlineStr">
        <is>
          <t xml:space="preserve">https://images-re.milanuncios.com/images/ads/015b7fb7-587c-4d88-8e92-07952c0bf490</t>
        </is>
      </c>
      <c r="BB379"/>
      <c r="BC379">
        <v>1</v>
      </c>
      <c r="BD379"/>
      <c r="BE379">
        <v>0</v>
      </c>
      <c r="BF379"/>
      <c r="BG379"/>
      <c r="BH379"/>
      <c r="BI379"/>
      <c r="BJ379"/>
      <c r="BK379"/>
      <c r="BL379" t="inlineStr">
        <is>
          <t xml:space="preserve">Ett möblerat rum i en delad lägenhet med 7 sovrum i Eixample, Barcelona, endast för kvinnor. Fastigheten är utrustad med modernt kök och ligger nära stora attraktioner som Passeig de Gràcia och Casa Milà, vilket erbjuder ett idealiskt läge i Barcelona centrum.</t>
        </is>
      </c>
      <c r="BM379" t="inlineStr">
        <is>
          <t xml:space="preserve">furnished</t>
        </is>
      </c>
      <c r="BN379"/>
    </row>
    <row r="380">
      <c r="A380" t="inlineStr">
        <is>
          <t xml:space="preserve">MIL-606528636</t>
        </is>
      </c>
      <c r="B380" t="inlineStr">
        <is>
          <t xml:space="preserve">Milanuncios</t>
        </is>
      </c>
      <c r="C380" t="inlineStr">
        <is>
          <t xml:space="preserve">606528636</t>
        </is>
      </c>
      <c r="D380" t="inlineStr">
        <is>
          <t xml:space="preserve">https://www.milanuncios.com/pisos-compartidos-en-sevilla-sevilla/sevilla-capital-606528636.htm</t>
        </is>
      </c>
      <c r="E380" t="inlineStr">
        <is>
          <t xml:space="preserve">2026-08-29</t>
        </is>
      </c>
      <c r="F380" t="inlineStr">
        <is>
          <t xml:space="preserve">2026-08-31</t>
        </is>
      </c>
      <c r="G380" t="inlineStr">
        <is>
          <t xml:space="preserve">New</t>
        </is>
      </c>
      <c r="H380" t="inlineStr">
        <is>
          <t xml:space="preserve">Sevilla Capital</t>
        </is>
      </c>
      <c r="I380" t="inlineStr">
        <is>
          <t xml:space="preserve">Rent</t>
        </is>
      </c>
      <c r="J380" t="inlineStr">
        <is>
          <t xml:space="preserve">Compartir piso</t>
        </is>
      </c>
      <c r="K380" t="inlineStr">
        <is>
          <t xml:space="preserve">ES</t>
        </is>
      </c>
      <c r="L380"/>
      <c r="M380" t="inlineStr">
        <is>
          <t xml:space="preserve">Sevilla</t>
        </is>
      </c>
      <c r="N380" t="inlineStr">
        <is>
          <t xml:space="preserve">Sevilla</t>
        </is>
      </c>
      <c r="O380"/>
      <c r="P380"/>
      <c r="Q380"/>
      <c r="R380"/>
      <c r="S380">
        <v>425</v>
      </c>
      <c r="T380"/>
      <c r="U380">
        <f>IFERROR((S380-T380)/T380,"")</f>
      </c>
      <c r="V380">
        <v>3</v>
      </c>
      <c r="W380"/>
      <c r="X380"/>
      <c r="Y380"/>
      <c r="Z380">
        <f>IFERROR(S380/W380,"")</f>
      </c>
      <c r="AA380">
        <f>IFERROR(INDEX(04_Area_Stats!$C$5:$C$7,MATCH(N380,04_Area_Stats!$A$5:$A$7,0)),"")</f>
      </c>
      <c r="AB380">
        <f>IFERROR((Z380-AA380)/AA380,"")</f>
      </c>
      <c r="AC380">
        <v>1</v>
      </c>
      <c r="AD380"/>
      <c r="AE380"/>
      <c r="AF380"/>
      <c r="AG380" t="inlineStr">
        <is>
          <t xml:space="preserve">Good</t>
        </is>
      </c>
      <c r="AH380"/>
      <c r="AI380"/>
      <c r="AJ380"/>
      <c r="AK380"/>
      <c r="AL380"/>
      <c r="AM380"/>
      <c r="AN380"/>
      <c r="AO380"/>
      <c r="AP380" t="inlineStr">
        <is>
          <t xml:space="preserve">Y</t>
        </is>
      </c>
      <c r="AQ380" t="inlineStr">
        <is>
          <t xml:space="preserve">Y</t>
        </is>
      </c>
      <c r="AR380"/>
      <c r="AS380"/>
      <c r="AT380">
        <f>IFERROR(INDEX(04_Area_Stats!$E$5:$E$7,MATCH(N380,04_Area_Stats!$A$5:$A$7,0)),"")</f>
      </c>
      <c r="AU380">
        <f>IFERROR(ROUND(W380*AT380,0),"")</f>
      </c>
      <c r="AV380">
        <f>IFERROR(AU380*12/S380,"")</f>
      </c>
      <c r="AW380">
        <f>IFERROR(ROUND(100*(03_Assumptions!$B$18*MIN(AV380/03_Assumptions!$B$13,1)+03_Assumptions!$B$19*MIN(MAX(-AB380/0.25,0),1)+03_Assumptions!$B$20*IFERROR(INDEX(03_Assumptions!$B$28:$B$33,MATCH(AG380,03_Assumptions!$A$28:$A$33,0)),0.5)+03_Assumptions!$B$21*MIN(V380/180,1)+03_Assumptions!$B$22*(COUNTIF(AI380:AQ380,"Y")/9)),0),"")</f>
      </c>
      <c r="AX380"/>
      <c r="AY380"/>
      <c r="AZ380"/>
      <c r="BA380" t="inlineStr">
        <is>
          <t xml:space="preserve">https://images-re.milanuncios.com/images/ads/9bb146b9-bebf-4c28-a4e0-a69282cfe14a</t>
        </is>
      </c>
      <c r="BB380"/>
      <c r="BC380">
        <v>1</v>
      </c>
      <c r="BD380"/>
      <c r="BE380">
        <v>0</v>
      </c>
      <c r="BF380"/>
      <c r="BG380"/>
      <c r="BH380"/>
      <c r="BI380"/>
      <c r="BJ380"/>
      <c r="BK380"/>
      <c r="BL380" t="inlineStr">
        <is>
          <t xml:space="preserve">Ett rymligt rum i en delad lägenhet med 4 sovrum i La Palmilla, Sevilla, fullt möblerat med central luftkonditionering och utrustat kök. Fastigheten är verifierad av Spotahome och ligger bekvämt nära restauranger och lokala sevärdheter, vilket gör den lämplig för yrkesverksamma och studenter.</t>
        </is>
      </c>
      <c r="BM380" t="inlineStr">
        <is>
          <t xml:space="preserve">rooms, condition, air_con, furnished</t>
        </is>
      </c>
      <c r="BN380"/>
    </row>
    <row r="381">
      <c r="A381" t="inlineStr">
        <is>
          <t xml:space="preserve">MIL-493107916</t>
        </is>
      </c>
      <c r="B381" t="inlineStr">
        <is>
          <t xml:space="preserve">Milanuncios</t>
        </is>
      </c>
      <c r="C381" t="inlineStr">
        <is>
          <t xml:space="preserve">493107916</t>
        </is>
      </c>
      <c r="D381" t="inlineStr">
        <is>
          <t xml:space="preserve">https://www.milanuncios.com/pisos-compartidos-en-alicante|alacant-alicante/alicante-alacant-493107916.htm</t>
        </is>
      </c>
      <c r="E381" t="inlineStr">
        <is>
          <t xml:space="preserve">2026-08-29</t>
        </is>
      </c>
      <c r="F381" t="inlineStr">
        <is>
          <t xml:space="preserve">2026-08-31</t>
        </is>
      </c>
      <c r="G381" t="inlineStr">
        <is>
          <t xml:space="preserve">New</t>
        </is>
      </c>
      <c r="H381" t="inlineStr">
        <is>
          <t xml:space="preserve">Alicante / Alacant</t>
        </is>
      </c>
      <c r="I381" t="inlineStr">
        <is>
          <t xml:space="preserve">Rent</t>
        </is>
      </c>
      <c r="J381" t="inlineStr">
        <is>
          <t xml:space="preserve">Compartir piso</t>
        </is>
      </c>
      <c r="K381" t="inlineStr">
        <is>
          <t xml:space="preserve">ES</t>
        </is>
      </c>
      <c r="L381"/>
      <c r="M381" t="inlineStr">
        <is>
          <t xml:space="preserve">Alicante</t>
        </is>
      </c>
      <c r="N381" t="inlineStr">
        <is>
          <t xml:space="preserve">Alicante/Alacant</t>
        </is>
      </c>
      <c r="O381"/>
      <c r="P381"/>
      <c r="Q381"/>
      <c r="R381"/>
      <c r="S381">
        <v>750</v>
      </c>
      <c r="T381"/>
      <c r="U381">
        <f>IFERROR((S381-T381)/T381,"")</f>
      </c>
      <c r="V381">
        <v>3</v>
      </c>
      <c r="W381"/>
      <c r="X381"/>
      <c r="Y381"/>
      <c r="Z381">
        <f>IFERROR(S381/W381,"")</f>
      </c>
      <c r="AA381">
        <f>IFERROR(INDEX(04_Area_Stats!$C$5:$C$7,MATCH(N381,04_Area_Stats!$A$5:$A$7,0)),"")</f>
      </c>
      <c r="AB381">
        <f>IFERROR((Z381-AA381)/AA381,"")</f>
      </c>
      <c r="AC381">
        <v>1</v>
      </c>
      <c r="AD381"/>
      <c r="AE381" t="inlineStr">
        <is>
          <t xml:space="preserve">8</t>
        </is>
      </c>
      <c r="AF381"/>
      <c r="AG381" t="inlineStr">
        <is>
          <t xml:space="preserve">Good</t>
        </is>
      </c>
      <c r="AH381"/>
      <c r="AI381" t="inlineStr">
        <is>
          <t xml:space="preserve">Y</t>
        </is>
      </c>
      <c r="AJ381"/>
      <c r="AK381"/>
      <c r="AL381"/>
      <c r="AM381"/>
      <c r="AN381"/>
      <c r="AO381" t="inlineStr">
        <is>
          <t xml:space="preserve">Y</t>
        </is>
      </c>
      <c r="AP381"/>
      <c r="AQ381" t="inlineStr">
        <is>
          <t xml:space="preserve">Y</t>
        </is>
      </c>
      <c r="AR381"/>
      <c r="AS381"/>
      <c r="AT381">
        <f>IFERROR(INDEX(04_Area_Stats!$E$5:$E$7,MATCH(N381,04_Area_Stats!$A$5:$A$7,0)),"")</f>
      </c>
      <c r="AU381">
        <f>IFERROR(ROUND(W381*AT381,0),"")</f>
      </c>
      <c r="AV381">
        <f>IFERROR(AU381*12/S381,"")</f>
      </c>
      <c r="AW381">
        <f>IFERROR(ROUND(100*(03_Assumptions!$B$18*MIN(AV381/03_Assumptions!$B$13,1)+03_Assumptions!$B$19*MIN(MAX(-AB381/0.25,0),1)+03_Assumptions!$B$20*IFERROR(INDEX(03_Assumptions!$B$28:$B$33,MATCH(AG381,03_Assumptions!$A$28:$A$33,0)),0.5)+03_Assumptions!$B$21*MIN(V381/180,1)+03_Assumptions!$B$22*(COUNTIF(AI381:AQ381,"Y")/9)),0),"")</f>
      </c>
      <c r="AX381"/>
      <c r="AY381"/>
      <c r="AZ381"/>
      <c r="BA381" t="inlineStr">
        <is>
          <t xml:space="preserve">https://images-re.milanuncios.com/images/ads/dd2456c3-d2e4-4c04-b859-66ab2b96a58f</t>
        </is>
      </c>
      <c r="BB381"/>
      <c r="BC381">
        <v>1</v>
      </c>
      <c r="BD381"/>
      <c r="BE381">
        <v>0</v>
      </c>
      <c r="BF381"/>
      <c r="BG381"/>
      <c r="BH381"/>
      <c r="BI381"/>
      <c r="BJ381"/>
      <c r="BK381"/>
      <c r="BL381" t="inlineStr">
        <is>
          <t xml:space="preserve">Möblerad 1-rumsvåning på 8:e våningen i en byggnad med hiss i centrala Alicante, tillgänglig för säsongsuthyrning. Havsvy och närhet till stranden är huvudattraktionerna, med bekvämligheter inklusive TV, sovrumssoffa och vitvaror.</t>
        </is>
      </c>
      <c r="BM381" t="inlineStr">
        <is>
          <t xml:space="preserve">rooms, floor, condition, lift, furnished</t>
        </is>
      </c>
      <c r="BN381"/>
    </row>
    <row r="382">
      <c r="A382" t="inlineStr">
        <is>
          <t xml:space="preserve">MIL-358288693</t>
        </is>
      </c>
      <c r="B382" t="inlineStr">
        <is>
          <t xml:space="preserve">Milanuncios</t>
        </is>
      </c>
      <c r="C382" t="inlineStr">
        <is>
          <t xml:space="preserve">358288693</t>
        </is>
      </c>
      <c r="D382" t="inlineStr">
        <is>
          <t xml:space="preserve">https://www.milanuncios.com/pisos-compartidos-en-huelva-huelva/isla-chica-358288693.htm</t>
        </is>
      </c>
      <c r="E382" t="inlineStr">
        <is>
          <t xml:space="preserve">2026-08-29</t>
        </is>
      </c>
      <c r="F382" t="inlineStr">
        <is>
          <t xml:space="preserve">2026-08-31</t>
        </is>
      </c>
      <c r="G382" t="inlineStr">
        <is>
          <t xml:space="preserve">New</t>
        </is>
      </c>
      <c r="H382" t="inlineStr">
        <is>
          <t xml:space="preserve">Isla Chica</t>
        </is>
      </c>
      <c r="I382" t="inlineStr">
        <is>
          <t xml:space="preserve">Rent</t>
        </is>
      </c>
      <c r="J382" t="inlineStr">
        <is>
          <t xml:space="preserve">Compartir piso</t>
        </is>
      </c>
      <c r="K382" t="inlineStr">
        <is>
          <t xml:space="preserve">ES</t>
        </is>
      </c>
      <c r="L382"/>
      <c r="M382" t="inlineStr">
        <is>
          <t xml:space="preserve">Huelva</t>
        </is>
      </c>
      <c r="N382" t="inlineStr">
        <is>
          <t xml:space="preserve">Huelva</t>
        </is>
      </c>
      <c r="O382"/>
      <c r="P382"/>
      <c r="Q382"/>
      <c r="R382"/>
      <c r="S382">
        <v>350</v>
      </c>
      <c r="T382"/>
      <c r="U382">
        <f>IFERROR((S382-T382)/T382,"")</f>
      </c>
      <c r="V382">
        <v>3</v>
      </c>
      <c r="W382"/>
      <c r="X382"/>
      <c r="Y382"/>
      <c r="Z382">
        <f>IFERROR(S382/W382,"")</f>
      </c>
      <c r="AA382">
        <f>IFERROR(INDEX(04_Area_Stats!$C$5:$C$7,MATCH(N382,04_Area_Stats!$A$5:$A$7,0)),"")</f>
      </c>
      <c r="AB382">
        <f>IFERROR((Z382-AA382)/AA382,"")</f>
      </c>
      <c r="AC382"/>
      <c r="AD382"/>
      <c r="AE382"/>
      <c r="AF382"/>
      <c r="AG382"/>
      <c r="AH382"/>
      <c r="AI382"/>
      <c r="AJ382"/>
      <c r="AK382"/>
      <c r="AL382"/>
      <c r="AM382"/>
      <c r="AN382"/>
      <c r="AO382"/>
      <c r="AP382"/>
      <c r="AQ382"/>
      <c r="AR382"/>
      <c r="AS382"/>
      <c r="AT382">
        <f>IFERROR(INDEX(04_Area_Stats!$E$5:$E$7,MATCH(N382,04_Area_Stats!$A$5:$A$7,0)),"")</f>
      </c>
      <c r="AU382">
        <f>IFERROR(ROUND(W382*AT382,0),"")</f>
      </c>
      <c r="AV382">
        <f>IFERROR(AU382*12/S382,"")</f>
      </c>
      <c r="AW382">
        <f>IFERROR(ROUND(100*(03_Assumptions!$B$18*MIN(AV382/03_Assumptions!$B$13,1)+03_Assumptions!$B$19*MIN(MAX(-AB382/0.25,0),1)+03_Assumptions!$B$20*IFERROR(INDEX(03_Assumptions!$B$28:$B$33,MATCH(AG382,03_Assumptions!$A$28:$A$33,0)),0.5)+03_Assumptions!$B$21*MIN(V382/180,1)+03_Assumptions!$B$22*(COUNTIF(AI382:AQ382,"Y")/9)),0),"")</f>
      </c>
      <c r="AX382"/>
      <c r="AY382"/>
      <c r="AZ382"/>
      <c r="BA382"/>
      <c r="BB382"/>
      <c r="BC382">
        <v>1</v>
      </c>
      <c r="BD382"/>
      <c r="BE382">
        <v>0</v>
      </c>
      <c r="BF382"/>
      <c r="BG382"/>
      <c r="BH382"/>
      <c r="BI382"/>
      <c r="BJ382"/>
      <c r="BK382"/>
      <c r="BL382" t="inlineStr">
        <is>
          <t xml:space="preserve">Ett rum att hyra i en delad lägenhet för kvinnor i Isla Chica-området i Huelva; mycket liten information ges om fastigheten eller dess skick.</t>
        </is>
      </c>
      <c r="BM382"/>
      <c r="BN382"/>
    </row>
    <row r="383">
      <c r="A383" t="inlineStr">
        <is>
          <t xml:space="preserve">MIL-611873960</t>
        </is>
      </c>
      <c r="B383" t="inlineStr">
        <is>
          <t xml:space="preserve">Milanuncios</t>
        </is>
      </c>
      <c r="C383" t="inlineStr">
        <is>
          <t xml:space="preserve">611873960</t>
        </is>
      </c>
      <c r="D383" t="inlineStr">
        <is>
          <t xml:space="preserve">https://www.milanuncios.com/pisos-compartidos-en-madrid-madrid/busco-piso-de-tres-o-mas-habitaciones-611873960.htm</t>
        </is>
      </c>
      <c r="E383" t="inlineStr">
        <is>
          <t xml:space="preserve">2026-08-29</t>
        </is>
      </c>
      <c r="F383" t="inlineStr">
        <is>
          <t xml:space="preserve">2026-08-31</t>
        </is>
      </c>
      <c r="G383" t="inlineStr">
        <is>
          <t xml:space="preserve">New</t>
        </is>
      </c>
      <c r="H383" t="inlineStr">
        <is>
          <t xml:space="preserve">busco piso de tres o más habitaciones</t>
        </is>
      </c>
      <c r="I383" t="inlineStr">
        <is>
          <t xml:space="preserve">Rent</t>
        </is>
      </c>
      <c r="J383" t="inlineStr">
        <is>
          <t xml:space="preserve">Compartir piso</t>
        </is>
      </c>
      <c r="K383" t="inlineStr">
        <is>
          <t xml:space="preserve">ES</t>
        </is>
      </c>
      <c r="L383"/>
      <c r="M383" t="inlineStr">
        <is>
          <t xml:space="preserve">Madrid</t>
        </is>
      </c>
      <c r="N383" t="inlineStr">
        <is>
          <t xml:space="preserve">Madrid</t>
        </is>
      </c>
      <c r="O383"/>
      <c r="P383"/>
      <c r="Q383"/>
      <c r="R383"/>
      <c r="S383">
        <v>800</v>
      </c>
      <c r="T383"/>
      <c r="U383">
        <f>IFERROR((S383-T383)/T383,"")</f>
      </c>
      <c r="V383">
        <v>3</v>
      </c>
      <c r="W383"/>
      <c r="X383"/>
      <c r="Y383"/>
      <c r="Z383">
        <f>IFERROR(S383/W383,"")</f>
      </c>
      <c r="AA383">
        <f>IFERROR(INDEX(04_Area_Stats!$C$5:$C$7,MATCH(N383,04_Area_Stats!$A$5:$A$7,0)),"")</f>
      </c>
      <c r="AB383">
        <f>IFERROR((Z383-AA383)/AA383,"")</f>
      </c>
      <c r="AC383"/>
      <c r="AD383"/>
      <c r="AE383"/>
      <c r="AF383"/>
      <c r="AG383"/>
      <c r="AH383"/>
      <c r="AI383"/>
      <c r="AJ383"/>
      <c r="AK383"/>
      <c r="AL383"/>
      <c r="AM383"/>
      <c r="AN383"/>
      <c r="AO383"/>
      <c r="AP383"/>
      <c r="AQ383"/>
      <c r="AR383"/>
      <c r="AS383"/>
      <c r="AT383">
        <f>IFERROR(INDEX(04_Area_Stats!$E$5:$E$7,MATCH(N383,04_Area_Stats!$A$5:$A$7,0)),"")</f>
      </c>
      <c r="AU383">
        <f>IFERROR(ROUND(W383*AT383,0),"")</f>
      </c>
      <c r="AV383">
        <f>IFERROR(AU383*12/S383,"")</f>
      </c>
      <c r="AW383">
        <f>IFERROR(ROUND(100*(03_Assumptions!$B$18*MIN(AV383/03_Assumptions!$B$13,1)+03_Assumptions!$B$19*MIN(MAX(-AB383/0.25,0),1)+03_Assumptions!$B$20*IFERROR(INDEX(03_Assumptions!$B$28:$B$33,MATCH(AG383,03_Assumptions!$A$28:$A$33,0)),0.5)+03_Assumptions!$B$21*MIN(V383/180,1)+03_Assumptions!$B$22*(COUNTIF(AI383:AQ383,"Y")/9)),0),"")</f>
      </c>
      <c r="AX383"/>
      <c r="AY383"/>
      <c r="AZ383"/>
      <c r="BA383"/>
      <c r="BB383"/>
      <c r="BC383">
        <v>1</v>
      </c>
      <c r="BD383"/>
      <c r="BE383">
        <v>0</v>
      </c>
      <c r="BF383"/>
      <c r="BG383"/>
      <c r="BH383"/>
      <c r="BI383"/>
      <c r="BJ383"/>
      <c r="BK383"/>
      <c r="BL383" t="inlineStr">
        <is>
          <t xml:space="preserve">Detta är en sökning efter boendekompisar (compartir piso), inte en fastighetannons. Det beskriver någon som söker hyra eller dela en lägenhet med tre eller flera sovrum var som helst i Madrid. Ingen information om fastigheten tillhandahålls.</t>
        </is>
      </c>
      <c r="BM383"/>
      <c r="BN383"/>
    </row>
    <row r="384">
      <c r="A384" t="inlineStr">
        <is>
          <t xml:space="preserve">MIL-611031358</t>
        </is>
      </c>
      <c r="B384" t="inlineStr">
        <is>
          <t xml:space="preserve">Milanuncios</t>
        </is>
      </c>
      <c r="C384" t="inlineStr">
        <is>
          <t xml:space="preserve">611031358</t>
        </is>
      </c>
      <c r="D384" t="inlineStr">
        <is>
          <t xml:space="preserve">https://www.milanuncios.com/pisos-compartidos-en-huelva-huelva/fuentepina-calle-sanlucar-de-guadiana-611031358.htm</t>
        </is>
      </c>
      <c r="E384" t="inlineStr">
        <is>
          <t xml:space="preserve">2026-08-29</t>
        </is>
      </c>
      <c r="F384" t="inlineStr">
        <is>
          <t xml:space="preserve">2026-08-31</t>
        </is>
      </c>
      <c r="G384" t="inlineStr">
        <is>
          <t xml:space="preserve">New</t>
        </is>
      </c>
      <c r="H384" t="inlineStr">
        <is>
          <t xml:space="preserve">Fuentepiña - Calle Sanlúcar de Guadiana</t>
        </is>
      </c>
      <c r="I384" t="inlineStr">
        <is>
          <t xml:space="preserve">Rent</t>
        </is>
      </c>
      <c r="J384" t="inlineStr">
        <is>
          <t xml:space="preserve">Compartir piso</t>
        </is>
      </c>
      <c r="K384" t="inlineStr">
        <is>
          <t xml:space="preserve">ES</t>
        </is>
      </c>
      <c r="L384"/>
      <c r="M384" t="inlineStr">
        <is>
          <t xml:space="preserve">Huelva</t>
        </is>
      </c>
      <c r="N384" t="inlineStr">
        <is>
          <t xml:space="preserve">Huelva</t>
        </is>
      </c>
      <c r="O384"/>
      <c r="P384"/>
      <c r="Q384"/>
      <c r="R384"/>
      <c r="S384">
        <v>350</v>
      </c>
      <c r="T384"/>
      <c r="U384">
        <f>IFERROR((S384-T384)/T384,"")</f>
      </c>
      <c r="V384">
        <v>3</v>
      </c>
      <c r="W384"/>
      <c r="X384"/>
      <c r="Y384"/>
      <c r="Z384">
        <f>IFERROR(S384/W384,"")</f>
      </c>
      <c r="AA384">
        <f>IFERROR(INDEX(04_Area_Stats!$C$5:$C$7,MATCH(N384,04_Area_Stats!$A$5:$A$7,0)),"")</f>
      </c>
      <c r="AB384">
        <f>IFERROR((Z384-AA384)/AA384,"")</f>
      </c>
      <c r="AC384"/>
      <c r="AD384"/>
      <c r="AE384" t="inlineStr">
        <is>
          <t xml:space="preserve">3º</t>
        </is>
      </c>
      <c r="AF384"/>
      <c r="AG384"/>
      <c r="AH384"/>
      <c r="AI384" t="inlineStr">
        <is>
          <t xml:space="preserve">Y</t>
        </is>
      </c>
      <c r="AJ384"/>
      <c r="AK384"/>
      <c r="AL384"/>
      <c r="AM384"/>
      <c r="AN384"/>
      <c r="AO384"/>
      <c r="AP384"/>
      <c r="AQ384" t="inlineStr">
        <is>
          <t xml:space="preserve">Y</t>
        </is>
      </c>
      <c r="AR384"/>
      <c r="AS384"/>
      <c r="AT384">
        <f>IFERROR(INDEX(04_Area_Stats!$E$5:$E$7,MATCH(N384,04_Area_Stats!$A$5:$A$7,0)),"")</f>
      </c>
      <c r="AU384">
        <f>IFERROR(ROUND(W384*AT384,0),"")</f>
      </c>
      <c r="AV384">
        <f>IFERROR(AU384*12/S384,"")</f>
      </c>
      <c r="AW384">
        <f>IFERROR(ROUND(100*(03_Assumptions!$B$18*MIN(AV384/03_Assumptions!$B$13,1)+03_Assumptions!$B$19*MIN(MAX(-AB384/0.25,0),1)+03_Assumptions!$B$20*IFERROR(INDEX(03_Assumptions!$B$28:$B$33,MATCH(AG384,03_Assumptions!$A$28:$A$33,0)),0.5)+03_Assumptions!$B$21*MIN(V384/180,1)+03_Assumptions!$B$22*(COUNTIF(AI384:AQ384,"Y")/9)),0),"")</f>
      </c>
      <c r="AX384"/>
      <c r="AY384"/>
      <c r="AZ384"/>
      <c r="BA384" t="inlineStr">
        <is>
          <t xml:space="preserve">https://images.milanuncios.com/api/v1/ma-ad-media-pro/images/8a7f34b4-0718-4f0d-9572-0803d7592af7</t>
        </is>
      </c>
      <c r="BB384"/>
      <c r="BC384">
        <v>1</v>
      </c>
      <c r="BD384"/>
      <c r="BE384">
        <v>0</v>
      </c>
      <c r="BF384"/>
      <c r="BG384"/>
      <c r="BH384"/>
      <c r="BI384"/>
      <c r="BJ384"/>
      <c r="BK384"/>
      <c r="BL384" t="inlineStr">
        <is>
          <t xml:space="preserve">Studentrum för uthyrning i en delad lägenhet på 3:e våningen med hiss i Huelva, 3 minuter från Campus del Carmen. Det 16 m² stora sovrummet har ett eget badrum och ingår i en fullt utrustad lägenhet med gemensam kostnad, vatten och wifi inkluderade, men husdjur är inte tillåtna.</t>
        </is>
      </c>
      <c r="BM384" t="inlineStr">
        <is>
          <t xml:space="preserve">floor, lift, balcony, furnished</t>
        </is>
      </c>
      <c r="BN384"/>
    </row>
    <row r="385">
      <c r="A385" t="inlineStr">
        <is>
          <t xml:space="preserve">MIL-611898720</t>
        </is>
      </c>
      <c r="B385" t="inlineStr">
        <is>
          <t xml:space="preserve">Milanuncios</t>
        </is>
      </c>
      <c r="C385" t="inlineStr">
        <is>
          <t xml:space="preserve">611898720</t>
        </is>
      </c>
      <c r="D385" t="inlineStr">
        <is>
          <t xml:space="preserve">https://www.milanuncios.com/pisos-compartidos-en-avila-avila/centro-611898720.htm</t>
        </is>
      </c>
      <c r="E385" t="inlineStr">
        <is>
          <t xml:space="preserve">2026-08-29</t>
        </is>
      </c>
      <c r="F385" t="inlineStr">
        <is>
          <t xml:space="preserve">2026-08-31</t>
        </is>
      </c>
      <c r="G385" t="inlineStr">
        <is>
          <t xml:space="preserve">New</t>
        </is>
      </c>
      <c r="H385" t="inlineStr">
        <is>
          <t xml:space="preserve">Centro</t>
        </is>
      </c>
      <c r="I385" t="inlineStr">
        <is>
          <t xml:space="preserve">Rent</t>
        </is>
      </c>
      <c r="J385" t="inlineStr">
        <is>
          <t xml:space="preserve">Compartir piso</t>
        </is>
      </c>
      <c r="K385" t="inlineStr">
        <is>
          <t xml:space="preserve">ES</t>
        </is>
      </c>
      <c r="L385"/>
      <c r="M385" t="inlineStr">
        <is>
          <t xml:space="preserve">Ávila</t>
        </is>
      </c>
      <c r="N385" t="inlineStr">
        <is>
          <t xml:space="preserve">Avila</t>
        </is>
      </c>
      <c r="O385"/>
      <c r="P385"/>
      <c r="Q385"/>
      <c r="R385"/>
      <c r="S385">
        <v>945</v>
      </c>
      <c r="T385"/>
      <c r="U385">
        <f>IFERROR((S385-T385)/T385,"")</f>
      </c>
      <c r="V385">
        <v>3</v>
      </c>
      <c r="W385"/>
      <c r="X385"/>
      <c r="Y385"/>
      <c r="Z385">
        <f>IFERROR(S385/W385,"")</f>
      </c>
      <c r="AA385">
        <f>IFERROR(INDEX(04_Area_Stats!$C$5:$C$7,MATCH(N385,04_Area_Stats!$A$5:$A$7,0)),"")</f>
      </c>
      <c r="AB385">
        <f>IFERROR((Z385-AA385)/AA385,"")</f>
      </c>
      <c r="AC385"/>
      <c r="AD385"/>
      <c r="AE385"/>
      <c r="AF385"/>
      <c r="AG385"/>
      <c r="AH385"/>
      <c r="AI385"/>
      <c r="AJ385"/>
      <c r="AK385"/>
      <c r="AL385"/>
      <c r="AM385"/>
      <c r="AN385"/>
      <c r="AO385"/>
      <c r="AP385"/>
      <c r="AQ385"/>
      <c r="AR385"/>
      <c r="AS385"/>
      <c r="AT385">
        <f>IFERROR(INDEX(04_Area_Stats!$E$5:$E$7,MATCH(N385,04_Area_Stats!$A$5:$A$7,0)),"")</f>
      </c>
      <c r="AU385">
        <f>IFERROR(ROUND(W385*AT385,0),"")</f>
      </c>
      <c r="AV385">
        <f>IFERROR(AU385*12/S385,"")</f>
      </c>
      <c r="AW385">
        <f>IFERROR(ROUND(100*(03_Assumptions!$B$18*MIN(AV385/03_Assumptions!$B$13,1)+03_Assumptions!$B$19*MIN(MAX(-AB385/0.25,0),1)+03_Assumptions!$B$20*IFERROR(INDEX(03_Assumptions!$B$28:$B$33,MATCH(AG385,03_Assumptions!$A$28:$A$33,0)),0.5)+03_Assumptions!$B$21*MIN(V385/180,1)+03_Assumptions!$B$22*(COUNTIF(AI385:AQ385,"Y")/9)),0),"")</f>
      </c>
      <c r="AX385"/>
      <c r="AY385"/>
      <c r="AZ385"/>
      <c r="BA385"/>
      <c r="BB385"/>
      <c r="BC385">
        <v>1</v>
      </c>
      <c r="BD385"/>
      <c r="BE385">
        <v>0</v>
      </c>
      <c r="BF385"/>
      <c r="BG385"/>
      <c r="BH385"/>
      <c r="BI385"/>
      <c r="BJ385"/>
      <c r="BK385"/>
      <c r="BL385" t="inlineStr">
        <is>
          <t xml:space="preserve">Rumdelning i centrala Ávila för läsåret 2026/27 (september till juni) erbjudet av 2 universitetsstudenter som söker lägenhetskamrater. Läget är praktiskt med busshållplatser, supermarknader och apotek i närheten, men minimal information om fastigheten tillhandahålls.</t>
        </is>
      </c>
      <c r="BM385"/>
      <c r="BN385"/>
    </row>
    <row r="386">
      <c r="A386" t="inlineStr">
        <is>
          <t xml:space="preserve">MIL-573519392</t>
        </is>
      </c>
      <c r="B386" t="inlineStr">
        <is>
          <t xml:space="preserve">Milanuncios</t>
        </is>
      </c>
      <c r="C386" t="inlineStr">
        <is>
          <t xml:space="preserve">573519392</t>
        </is>
      </c>
      <c r="D386" t="inlineStr">
        <is>
          <t xml:space="preserve">https://www.milanuncios.com/pisos-compartidos-en-valladolid-valladolid/pilarica-p-o-del-cauce-573519392.htm</t>
        </is>
      </c>
      <c r="E386" t="inlineStr">
        <is>
          <t xml:space="preserve">2026-08-29</t>
        </is>
      </c>
      <c r="F386" t="inlineStr">
        <is>
          <t xml:space="preserve">2026-08-31</t>
        </is>
      </c>
      <c r="G386" t="inlineStr">
        <is>
          <t xml:space="preserve">New</t>
        </is>
      </c>
      <c r="H386" t="inlineStr">
        <is>
          <t xml:space="preserve">Pilarica - P.º del Cauce</t>
        </is>
      </c>
      <c r="I386" t="inlineStr">
        <is>
          <t xml:space="preserve">Rent</t>
        </is>
      </c>
      <c r="J386" t="inlineStr">
        <is>
          <t xml:space="preserve">Compartir piso</t>
        </is>
      </c>
      <c r="K386" t="inlineStr">
        <is>
          <t xml:space="preserve">ES</t>
        </is>
      </c>
      <c r="L386"/>
      <c r="M386" t="inlineStr">
        <is>
          <t xml:space="preserve">Valladolid</t>
        </is>
      </c>
      <c r="N386" t="inlineStr">
        <is>
          <t xml:space="preserve">Valladolid</t>
        </is>
      </c>
      <c r="O386"/>
      <c r="P386"/>
      <c r="Q386"/>
      <c r="R386"/>
      <c r="S386">
        <v>375</v>
      </c>
      <c r="T386"/>
      <c r="U386">
        <f>IFERROR((S386-T386)/T386,"")</f>
      </c>
      <c r="V386">
        <v>3</v>
      </c>
      <c r="W386"/>
      <c r="X386"/>
      <c r="Y386"/>
      <c r="Z386">
        <f>IFERROR(S386/W386,"")</f>
      </c>
      <c r="AA386">
        <f>IFERROR(INDEX(04_Area_Stats!$C$5:$C$7,MATCH(N386,04_Area_Stats!$A$5:$A$7,0)),"")</f>
      </c>
      <c r="AB386">
        <f>IFERROR((Z386-AA386)/AA386,"")</f>
      </c>
      <c r="AC386"/>
      <c r="AD386"/>
      <c r="AE386"/>
      <c r="AF386"/>
      <c r="AG386"/>
      <c r="AH386"/>
      <c r="AI386"/>
      <c r="AJ386"/>
      <c r="AK386"/>
      <c r="AL386"/>
      <c r="AM386"/>
      <c r="AN386"/>
      <c r="AO386"/>
      <c r="AP386"/>
      <c r="AQ386"/>
      <c r="AR386"/>
      <c r="AS386"/>
      <c r="AT386">
        <f>IFERROR(INDEX(04_Area_Stats!$E$5:$E$7,MATCH(N386,04_Area_Stats!$A$5:$A$7,0)),"")</f>
      </c>
      <c r="AU386">
        <f>IFERROR(ROUND(W386*AT386,0),"")</f>
      </c>
      <c r="AV386">
        <f>IFERROR(AU386*12/S386,"")</f>
      </c>
      <c r="AW386">
        <f>IFERROR(ROUND(100*(03_Assumptions!$B$18*MIN(AV386/03_Assumptions!$B$13,1)+03_Assumptions!$B$19*MIN(MAX(-AB386/0.25,0),1)+03_Assumptions!$B$20*IFERROR(INDEX(03_Assumptions!$B$28:$B$33,MATCH(AG386,03_Assumptions!$A$28:$A$33,0)),0.5)+03_Assumptions!$B$21*MIN(V386/180,1)+03_Assumptions!$B$22*(COUNTIF(AI386:AQ386,"Y")/9)),0),"")</f>
      </c>
      <c r="AX386"/>
      <c r="AY386"/>
      <c r="AZ386"/>
      <c r="BA386" t="inlineStr">
        <is>
          <t xml:space="preserve">https://images.milanuncios.com/api/v1/ma-ad-media-pro/images/91053520-8f98-4156-939b-2c25841d5bbc</t>
        </is>
      </c>
      <c r="BB386"/>
      <c r="BC386">
        <v>1</v>
      </c>
      <c r="BD386"/>
      <c r="BE386">
        <v>0</v>
      </c>
      <c r="BF386"/>
      <c r="BG386"/>
      <c r="BH386"/>
      <c r="BI386"/>
      <c r="BJ386"/>
      <c r="BK386"/>
      <c r="BL386" t="inlineStr">
        <is>
          <t xml:space="preserve">Rumuthyrning i en delad lägenhet i Valladolid med alla utgifter och tjänster inbegripna; begränsningar anges men ingen fysisk information om fastigheten tillhandahålls.</t>
        </is>
      </c>
      <c r="BM386"/>
      <c r="BN386"/>
    </row>
    <row r="387">
      <c r="A387" t="inlineStr">
        <is>
          <t xml:space="preserve">MIL-530865647</t>
        </is>
      </c>
      <c r="B387" t="inlineStr">
        <is>
          <t xml:space="preserve">Milanuncios</t>
        </is>
      </c>
      <c r="C387" t="inlineStr">
        <is>
          <t xml:space="preserve">530865647</t>
        </is>
      </c>
      <c r="D387" t="inlineStr">
        <is>
          <t xml:space="preserve">https://www.milanuncios.com/pisos-compartidos-en-madrid-madrid/madrid-capital-530865647.htm</t>
        </is>
      </c>
      <c r="E387" t="inlineStr">
        <is>
          <t xml:space="preserve">2026-08-29</t>
        </is>
      </c>
      <c r="F387" t="inlineStr">
        <is>
          <t xml:space="preserve">2026-08-31</t>
        </is>
      </c>
      <c r="G387" t="inlineStr">
        <is>
          <t xml:space="preserve">New</t>
        </is>
      </c>
      <c r="H387" t="inlineStr">
        <is>
          <t xml:space="preserve">Madrid Capital</t>
        </is>
      </c>
      <c r="I387" t="inlineStr">
        <is>
          <t xml:space="preserve">Rent</t>
        </is>
      </c>
      <c r="J387" t="inlineStr">
        <is>
          <t xml:space="preserve">Compartir piso</t>
        </is>
      </c>
      <c r="K387" t="inlineStr">
        <is>
          <t xml:space="preserve">ES</t>
        </is>
      </c>
      <c r="L387"/>
      <c r="M387" t="inlineStr">
        <is>
          <t xml:space="preserve">Madrid</t>
        </is>
      </c>
      <c r="N387" t="inlineStr">
        <is>
          <t xml:space="preserve">Madrid</t>
        </is>
      </c>
      <c r="O387"/>
      <c r="P387"/>
      <c r="Q387"/>
      <c r="R387"/>
      <c r="S387">
        <v>400</v>
      </c>
      <c r="T387"/>
      <c r="U387">
        <f>IFERROR((S387-T387)/T387,"")</f>
      </c>
      <c r="V387">
        <v>3</v>
      </c>
      <c r="W387"/>
      <c r="X387"/>
      <c r="Y387"/>
      <c r="Z387">
        <f>IFERROR(S387/W387,"")</f>
      </c>
      <c r="AA387">
        <f>IFERROR(INDEX(04_Area_Stats!$C$5:$C$7,MATCH(N387,04_Area_Stats!$A$5:$A$7,0)),"")</f>
      </c>
      <c r="AB387">
        <f>IFERROR((Z387-AA387)/AA387,"")</f>
      </c>
      <c r="AC387"/>
      <c r="AD387"/>
      <c r="AE387"/>
      <c r="AF387"/>
      <c r="AG387"/>
      <c r="AH387"/>
      <c r="AI387"/>
      <c r="AJ387"/>
      <c r="AK387"/>
      <c r="AL387"/>
      <c r="AM387"/>
      <c r="AN387"/>
      <c r="AO387"/>
      <c r="AP387"/>
      <c r="AQ387"/>
      <c r="AR387"/>
      <c r="AS387"/>
      <c r="AT387">
        <f>IFERROR(INDEX(04_Area_Stats!$E$5:$E$7,MATCH(N387,04_Area_Stats!$A$5:$A$7,0)),"")</f>
      </c>
      <c r="AU387">
        <f>IFERROR(ROUND(W387*AT387,0),"")</f>
      </c>
      <c r="AV387">
        <f>IFERROR(AU387*12/S387,"")</f>
      </c>
      <c r="AW387">
        <f>IFERROR(ROUND(100*(03_Assumptions!$B$18*MIN(AV387/03_Assumptions!$B$13,1)+03_Assumptions!$B$19*MIN(MAX(-AB387/0.25,0),1)+03_Assumptions!$B$20*IFERROR(INDEX(03_Assumptions!$B$28:$B$33,MATCH(AG387,03_Assumptions!$A$28:$A$33,0)),0.5)+03_Assumptions!$B$21*MIN(V387/180,1)+03_Assumptions!$B$22*(COUNTIF(AI387:AQ387,"Y")/9)),0),"")</f>
      </c>
      <c r="AX387"/>
      <c r="AY387"/>
      <c r="AZ387"/>
      <c r="BA387" t="inlineStr">
        <is>
          <t xml:space="preserve">https://images-re.milanuncios.com/images/ads/9738645b-afba-4e8b-b18a-83d5335f6c75</t>
        </is>
      </c>
      <c r="BB387"/>
      <c r="BC387">
        <v>1</v>
      </c>
      <c r="BD387"/>
      <c r="BE387">
        <v>0</v>
      </c>
      <c r="BF387"/>
      <c r="BG387"/>
      <c r="BH387"/>
      <c r="BI387"/>
      <c r="BJ387"/>
      <c r="BK387"/>
      <c r="BL387" t="inlineStr">
        <is>
          <t xml:space="preserve">Detta är en rumannons för ett delat lägenhet i Madrid med minimal beskrivande information tillgänglig. Endast verktygsomkostnader tillhandahålls, med vatten omkring 100 euro och elektricitet omkring 80 euro uppdelat mellan rumskamrater.</t>
        </is>
      </c>
      <c r="BM387"/>
      <c r="BN387"/>
    </row>
    <row r="388">
      <c r="A388" t="inlineStr">
        <is>
          <t xml:space="preserve">MIL-608388401</t>
        </is>
      </c>
      <c r="B388" t="inlineStr">
        <is>
          <t xml:space="preserve">Milanuncios</t>
        </is>
      </c>
      <c r="C388" t="inlineStr">
        <is>
          <t xml:space="preserve">608388401</t>
        </is>
      </c>
      <c r="D388" t="inlineStr">
        <is>
          <t xml:space="preserve">https://www.milanuncios.com/pisos-compartidos-en-jerez-de-la-frontera-cadiz/universidad-pl-los-pinos-608388401.htm</t>
        </is>
      </c>
      <c r="E388" t="inlineStr">
        <is>
          <t xml:space="preserve">2026-08-29</t>
        </is>
      </c>
      <c r="F388" t="inlineStr">
        <is>
          <t xml:space="preserve">2026-08-31</t>
        </is>
      </c>
      <c r="G388" t="inlineStr">
        <is>
          <t xml:space="preserve">New</t>
        </is>
      </c>
      <c r="H388" t="inlineStr">
        <is>
          <t xml:space="preserve">Universidad - Pl. los Pinos</t>
        </is>
      </c>
      <c r="I388" t="inlineStr">
        <is>
          <t xml:space="preserve">Rent</t>
        </is>
      </c>
      <c r="J388" t="inlineStr">
        <is>
          <t xml:space="preserve">Compartir piso</t>
        </is>
      </c>
      <c r="K388" t="inlineStr">
        <is>
          <t xml:space="preserve">ES</t>
        </is>
      </c>
      <c r="L388"/>
      <c r="M388" t="inlineStr">
        <is>
          <t xml:space="preserve">Cádiz</t>
        </is>
      </c>
      <c r="N388" t="inlineStr">
        <is>
          <t xml:space="preserve">Jerez de la Frontera</t>
        </is>
      </c>
      <c r="O388"/>
      <c r="P388"/>
      <c r="Q388"/>
      <c r="R388"/>
      <c r="S388">
        <v>260</v>
      </c>
      <c r="T388"/>
      <c r="U388">
        <f>IFERROR((S388-T388)/T388,"")</f>
      </c>
      <c r="V388">
        <v>3</v>
      </c>
      <c r="W388"/>
      <c r="X388"/>
      <c r="Y388"/>
      <c r="Z388">
        <f>IFERROR(S388/W388,"")</f>
      </c>
      <c r="AA388">
        <f>IFERROR(INDEX(04_Area_Stats!$C$5:$C$7,MATCH(N388,04_Area_Stats!$A$5:$A$7,0)),"")</f>
      </c>
      <c r="AB388">
        <f>IFERROR((Z388-AA388)/AA388,"")</f>
      </c>
      <c r="AC388">
        <v>3</v>
      </c>
      <c r="AD388"/>
      <c r="AE388" t="inlineStr">
        <is>
          <t xml:space="preserve">2</t>
        </is>
      </c>
      <c r="AF388"/>
      <c r="AG388" t="inlineStr">
        <is>
          <t xml:space="preserve">Good</t>
        </is>
      </c>
      <c r="AH388"/>
      <c r="AI388" t="inlineStr">
        <is>
          <t xml:space="preserve">Y</t>
        </is>
      </c>
      <c r="AJ388"/>
      <c r="AK388"/>
      <c r="AL388"/>
      <c r="AM388"/>
      <c r="AN388"/>
      <c r="AO388"/>
      <c r="AP388"/>
      <c r="AQ388"/>
      <c r="AR388"/>
      <c r="AS388"/>
      <c r="AT388">
        <f>IFERROR(INDEX(04_Area_Stats!$E$5:$E$7,MATCH(N388,04_Area_Stats!$A$5:$A$7,0)),"")</f>
      </c>
      <c r="AU388">
        <f>IFERROR(ROUND(W388*AT388,0),"")</f>
      </c>
      <c r="AV388">
        <f>IFERROR(AU388*12/S388,"")</f>
      </c>
      <c r="AW388">
        <f>IFERROR(ROUND(100*(03_Assumptions!$B$18*MIN(AV388/03_Assumptions!$B$13,1)+03_Assumptions!$B$19*MIN(MAX(-AB388/0.25,0),1)+03_Assumptions!$B$20*IFERROR(INDEX(03_Assumptions!$B$28:$B$33,MATCH(AG388,03_Assumptions!$A$28:$A$33,0)),0.5)+03_Assumptions!$B$21*MIN(V388/180,1)+03_Assumptions!$B$22*(COUNTIF(AI388:AQ388,"Y")/9)),0),"")</f>
      </c>
      <c r="AX388"/>
      <c r="AY388"/>
      <c r="AZ388"/>
      <c r="BA388" t="inlineStr">
        <is>
          <t xml:space="preserve">https://images.milanuncios.com/api/v1/ma-ad-media-pro/images/452a1dd6-300d-45b5-8b37-33ab82796f67</t>
        </is>
      </c>
      <c r="BB388"/>
      <c r="BC388">
        <v>1</v>
      </c>
      <c r="BD388"/>
      <c r="BE388">
        <v>0</v>
      </c>
      <c r="BF388"/>
      <c r="BG388"/>
      <c r="BH388"/>
      <c r="BI388"/>
      <c r="BJ388"/>
      <c r="BK388"/>
      <c r="BL388" t="inlineStr">
        <is>
          <t xml:space="preserve">En ljus lägenhet med tre sovrum på andra våningen med hiss i Barriada Los Pinos, rakt mittemot universitetsområdet i Jerez de la Frontera, utbjuden för uthyrning till studenter under läsåret 2026–2027. Lägenhetens utmärkta läge nära universitetets faciliteter och ljusa inomhusmiljö är dess viktigaste fördelar.</t>
        </is>
      </c>
      <c r="BM388" t="inlineStr">
        <is>
          <t xml:space="preserve">rooms, floor, condition, lift</t>
        </is>
      </c>
      <c r="BN388"/>
    </row>
    <row r="389">
      <c r="A389" t="inlineStr">
        <is>
          <t xml:space="preserve">MIL-585313907</t>
        </is>
      </c>
      <c r="B389" t="inlineStr">
        <is>
          <t xml:space="preserve">Milanuncios</t>
        </is>
      </c>
      <c r="C389" t="inlineStr">
        <is>
          <t xml:space="preserve">585313907</t>
        </is>
      </c>
      <c r="D389" t="inlineStr">
        <is>
          <t xml:space="preserve">https://www.milanuncios.com/pisos-compartidos-en-gijon-asturias/el-llano-585313907.htm</t>
        </is>
      </c>
      <c r="E389" t="inlineStr">
        <is>
          <t xml:space="preserve">2026-08-29</t>
        </is>
      </c>
      <c r="F389" t="inlineStr">
        <is>
          <t xml:space="preserve">2026-08-31</t>
        </is>
      </c>
      <c r="G389" t="inlineStr">
        <is>
          <t xml:space="preserve">New</t>
        </is>
      </c>
      <c r="H389" t="inlineStr">
        <is>
          <t xml:space="preserve">El Llano</t>
        </is>
      </c>
      <c r="I389" t="inlineStr">
        <is>
          <t xml:space="preserve">Rent</t>
        </is>
      </c>
      <c r="J389" t="inlineStr">
        <is>
          <t xml:space="preserve">Compartir piso</t>
        </is>
      </c>
      <c r="K389" t="inlineStr">
        <is>
          <t xml:space="preserve">ES</t>
        </is>
      </c>
      <c r="L389"/>
      <c r="M389" t="inlineStr">
        <is>
          <t xml:space="preserve">Asturias</t>
        </is>
      </c>
      <c r="N389" t="inlineStr">
        <is>
          <t xml:space="preserve">Gijón</t>
        </is>
      </c>
      <c r="O389"/>
      <c r="P389"/>
      <c r="Q389"/>
      <c r="R389"/>
      <c r="S389">
        <v>350</v>
      </c>
      <c r="T389"/>
      <c r="U389">
        <f>IFERROR((S389-T389)/T389,"")</f>
      </c>
      <c r="V389">
        <v>3</v>
      </c>
      <c r="W389"/>
      <c r="X389"/>
      <c r="Y389"/>
      <c r="Z389">
        <f>IFERROR(S389/W389,"")</f>
      </c>
      <c r="AA389">
        <f>IFERROR(INDEX(04_Area_Stats!$C$5:$C$7,MATCH(N389,04_Area_Stats!$A$5:$A$7,0)),"")</f>
      </c>
      <c r="AB389">
        <f>IFERROR((Z389-AA389)/AA389,"")</f>
      </c>
      <c r="AC389"/>
      <c r="AD389"/>
      <c r="AE389"/>
      <c r="AF389"/>
      <c r="AG389"/>
      <c r="AH389"/>
      <c r="AI389"/>
      <c r="AJ389"/>
      <c r="AK389"/>
      <c r="AL389"/>
      <c r="AM389"/>
      <c r="AN389"/>
      <c r="AO389"/>
      <c r="AP389"/>
      <c r="AQ389" t="inlineStr">
        <is>
          <t xml:space="preserve">Y</t>
        </is>
      </c>
      <c r="AR389"/>
      <c r="AS389"/>
      <c r="AT389">
        <f>IFERROR(INDEX(04_Area_Stats!$E$5:$E$7,MATCH(N389,04_Area_Stats!$A$5:$A$7,0)),"")</f>
      </c>
      <c r="AU389">
        <f>IFERROR(ROUND(W389*AT389,0),"")</f>
      </c>
      <c r="AV389">
        <f>IFERROR(AU389*12/S389,"")</f>
      </c>
      <c r="AW389">
        <f>IFERROR(ROUND(100*(03_Assumptions!$B$18*MIN(AV389/03_Assumptions!$B$13,1)+03_Assumptions!$B$19*MIN(MAX(-AB389/0.25,0),1)+03_Assumptions!$B$20*IFERROR(INDEX(03_Assumptions!$B$28:$B$33,MATCH(AG389,03_Assumptions!$A$28:$A$33,0)),0.5)+03_Assumptions!$B$21*MIN(V389/180,1)+03_Assumptions!$B$22*(COUNTIF(AI389:AQ389,"Y")/9)),0),"")</f>
      </c>
      <c r="AX389"/>
      <c r="AY389"/>
      <c r="AZ389"/>
      <c r="BA389" t="inlineStr">
        <is>
          <t xml:space="preserve">https://images.milanuncios.com/api/v1/ma-ad-media-pro/images/2d9a55f7-e499-41c6-9d51-a4bea7a242ca</t>
        </is>
      </c>
      <c r="BB389"/>
      <c r="BC389">
        <v>1</v>
      </c>
      <c r="BD389"/>
      <c r="BE389">
        <v>0</v>
      </c>
      <c r="BF389"/>
      <c r="BG389"/>
      <c r="BH389"/>
      <c r="BI389"/>
      <c r="BJ389"/>
      <c r="BK389"/>
      <c r="BL389" t="inlineStr">
        <is>
          <t xml:space="preserve">Ett möblerat 12 m² rum till hyra i delad lägenhet i Gijón med endast en medboende; innehåller säng, skåp, skrivbord, TV och WiFi med tillgång till delat kök och badrum. Annonsen är begränsad till endast kvinnliga hyresgäster.</t>
        </is>
      </c>
      <c r="BM389" t="inlineStr">
        <is>
          <t xml:space="preserve">furnished</t>
        </is>
      </c>
      <c r="BN389"/>
    </row>
    <row r="390">
      <c r="A390" t="inlineStr">
        <is>
          <t xml:space="preserve">MIL-609949911</t>
        </is>
      </c>
      <c r="B390" t="inlineStr">
        <is>
          <t xml:space="preserve">Milanuncios</t>
        </is>
      </c>
      <c r="C390" t="inlineStr">
        <is>
          <t xml:space="preserve">609949911</t>
        </is>
      </c>
      <c r="D390" t="inlineStr">
        <is>
          <t xml:space="preserve">https://www.milanuncios.com/pisos-compartidos-en-sevilla-sevilla/los-remedios-c-asuncion-609949911.htm</t>
        </is>
      </c>
      <c r="E390" t="inlineStr">
        <is>
          <t xml:space="preserve">2026-08-29</t>
        </is>
      </c>
      <c r="F390" t="inlineStr">
        <is>
          <t xml:space="preserve">2026-08-31</t>
        </is>
      </c>
      <c r="G390" t="inlineStr">
        <is>
          <t xml:space="preserve">New</t>
        </is>
      </c>
      <c r="H390" t="inlineStr">
        <is>
          <t xml:space="preserve">Los Remedios - C/ Asunción</t>
        </is>
      </c>
      <c r="I390" t="inlineStr">
        <is>
          <t xml:space="preserve">Rent</t>
        </is>
      </c>
      <c r="J390" t="inlineStr">
        <is>
          <t xml:space="preserve">Compartir piso</t>
        </is>
      </c>
      <c r="K390" t="inlineStr">
        <is>
          <t xml:space="preserve">ES</t>
        </is>
      </c>
      <c r="L390"/>
      <c r="M390" t="inlineStr">
        <is>
          <t xml:space="preserve">Sevilla</t>
        </is>
      </c>
      <c r="N390" t="inlineStr">
        <is>
          <t xml:space="preserve">Sevilla</t>
        </is>
      </c>
      <c r="O390"/>
      <c r="P390"/>
      <c r="Q390"/>
      <c r="R390"/>
      <c r="S390">
        <v>350</v>
      </c>
      <c r="T390"/>
      <c r="U390">
        <f>IFERROR((S390-T390)/T390,"")</f>
      </c>
      <c r="V390">
        <v>3</v>
      </c>
      <c r="W390"/>
      <c r="X390"/>
      <c r="Y390"/>
      <c r="Z390">
        <f>IFERROR(S390/W390,"")</f>
      </c>
      <c r="AA390">
        <f>IFERROR(INDEX(04_Area_Stats!$C$5:$C$7,MATCH(N390,04_Area_Stats!$A$5:$A$7,0)),"")</f>
      </c>
      <c r="AB390">
        <f>IFERROR((Z390-AA390)/AA390,"")</f>
      </c>
      <c r="AC390"/>
      <c r="AD390"/>
      <c r="AE390"/>
      <c r="AF390"/>
      <c r="AG390" t="inlineStr">
        <is>
          <t xml:space="preserve">Good</t>
        </is>
      </c>
      <c r="AH390"/>
      <c r="AI390"/>
      <c r="AJ390"/>
      <c r="AK390"/>
      <c r="AL390"/>
      <c r="AM390"/>
      <c r="AN390"/>
      <c r="AO390"/>
      <c r="AP390"/>
      <c r="AQ390"/>
      <c r="AR390"/>
      <c r="AS390"/>
      <c r="AT390">
        <f>IFERROR(INDEX(04_Area_Stats!$E$5:$E$7,MATCH(N390,04_Area_Stats!$A$5:$A$7,0)),"")</f>
      </c>
      <c r="AU390">
        <f>IFERROR(ROUND(W390*AT390,0),"")</f>
      </c>
      <c r="AV390">
        <f>IFERROR(AU390*12/S390,"")</f>
      </c>
      <c r="AW390">
        <f>IFERROR(ROUND(100*(03_Assumptions!$B$18*MIN(AV390/03_Assumptions!$B$13,1)+03_Assumptions!$B$19*MIN(MAX(-AB390/0.25,0),1)+03_Assumptions!$B$20*IFERROR(INDEX(03_Assumptions!$B$28:$B$33,MATCH(AG390,03_Assumptions!$A$28:$A$33,0)),0.5)+03_Assumptions!$B$21*MIN(V390/180,1)+03_Assumptions!$B$22*(COUNTIF(AI390:AQ390,"Y")/9)),0),"")</f>
      </c>
      <c r="AX390"/>
      <c r="AY390"/>
      <c r="AZ390"/>
      <c r="BA390" t="inlineStr">
        <is>
          <t xml:space="preserve">https://images.milanuncios.com/api/v1/ma-ad-media-pro/images/b0b2a076-5886-48e4-be7e-950164e14a3c</t>
        </is>
      </c>
      <c r="BB390"/>
      <c r="BC390">
        <v>1</v>
      </c>
      <c r="BD390"/>
      <c r="BE390">
        <v>0</v>
      </c>
      <c r="BF390"/>
      <c r="BG390"/>
      <c r="BH390"/>
      <c r="BI390"/>
      <c r="BJ390"/>
      <c r="BK390"/>
      <c r="BL390" t="inlineStr">
        <is>
          <t xml:space="preserve">Studentrum att hyra i en väl belägen lägenhet i Los Remedios, Sevilla, med god naturlig belysning och studieatmosfär. Fastigheten erbjuder bekväm tillgång till kollektivtrafik och närliggande matbutiker.</t>
        </is>
      </c>
      <c r="BM390" t="inlineStr">
        <is>
          <t xml:space="preserve">condition</t>
        </is>
      </c>
      <c r="BN390"/>
    </row>
    <row r="391">
      <c r="A391" t="inlineStr">
        <is>
          <t xml:space="preserve">MIL-612201778</t>
        </is>
      </c>
      <c r="B391" t="inlineStr">
        <is>
          <t xml:space="preserve">Milanuncios</t>
        </is>
      </c>
      <c r="C391" t="inlineStr">
        <is>
          <t xml:space="preserve">612201778</t>
        </is>
      </c>
      <c r="D391" t="inlineStr">
        <is>
          <t xml:space="preserve">https://www.milanuncios.com/pisos-compartidos-en-aleixar-l'-tarragona/busco-habitacion-nudis-612201778.htm</t>
        </is>
      </c>
      <c r="E391" t="inlineStr">
        <is>
          <t xml:space="preserve">2026-08-29</t>
        </is>
      </c>
      <c r="F391" t="inlineStr">
        <is>
          <t xml:space="preserve">2026-08-31</t>
        </is>
      </c>
      <c r="G391" t="inlineStr">
        <is>
          <t xml:space="preserve">New</t>
        </is>
      </c>
      <c r="H391" t="inlineStr">
        <is>
          <t xml:space="preserve">Busco Habitación NUDIS</t>
        </is>
      </c>
      <c r="I391" t="inlineStr">
        <is>
          <t xml:space="preserve">Rent</t>
        </is>
      </c>
      <c r="J391" t="inlineStr">
        <is>
          <t xml:space="preserve">Compartir piso</t>
        </is>
      </c>
      <c r="K391" t="inlineStr">
        <is>
          <t xml:space="preserve">ES</t>
        </is>
      </c>
      <c r="L391"/>
      <c r="M391" t="inlineStr">
        <is>
          <t xml:space="preserve">Tarragona</t>
        </is>
      </c>
      <c r="N391" t="inlineStr">
        <is>
          <t xml:space="preserve">Aleixar L'</t>
        </is>
      </c>
      <c r="O391"/>
      <c r="P391"/>
      <c r="Q391"/>
      <c r="R391"/>
      <c r="S391">
        <v>400</v>
      </c>
      <c r="T391"/>
      <c r="U391">
        <f>IFERROR((S391-T391)/T391,"")</f>
      </c>
      <c r="V391">
        <v>3</v>
      </c>
      <c r="W391"/>
      <c r="X391"/>
      <c r="Y391"/>
      <c r="Z391">
        <f>IFERROR(S391/W391,"")</f>
      </c>
      <c r="AA391">
        <f>IFERROR(INDEX(04_Area_Stats!$C$5:$C$7,MATCH(N391,04_Area_Stats!$A$5:$A$7,0)),"")</f>
      </c>
      <c r="AB391">
        <f>IFERROR((Z391-AA391)/AA391,"")</f>
      </c>
      <c r="AC391"/>
      <c r="AD391"/>
      <c r="AE391"/>
      <c r="AF391"/>
      <c r="AG391"/>
      <c r="AH391"/>
      <c r="AI391"/>
      <c r="AJ391"/>
      <c r="AK391"/>
      <c r="AL391"/>
      <c r="AM391"/>
      <c r="AN391"/>
      <c r="AO391"/>
      <c r="AP391"/>
      <c r="AQ391"/>
      <c r="AR391"/>
      <c r="AS391"/>
      <c r="AT391">
        <f>IFERROR(INDEX(04_Area_Stats!$E$5:$E$7,MATCH(N391,04_Area_Stats!$A$5:$A$7,0)),"")</f>
      </c>
      <c r="AU391">
        <f>IFERROR(ROUND(W391*AT391,0),"")</f>
      </c>
      <c r="AV391">
        <f>IFERROR(AU391*12/S391,"")</f>
      </c>
      <c r="AW391">
        <f>IFERROR(ROUND(100*(03_Assumptions!$B$18*MIN(AV391/03_Assumptions!$B$13,1)+03_Assumptions!$B$19*MIN(MAX(-AB391/0.25,0),1)+03_Assumptions!$B$20*IFERROR(INDEX(03_Assumptions!$B$28:$B$33,MATCH(AG391,03_Assumptions!$A$28:$A$33,0)),0.5)+03_Assumptions!$B$21*MIN(V391/180,1)+03_Assumptions!$B$22*(COUNTIF(AI391:AQ391,"Y")/9)),0),"")</f>
      </c>
      <c r="AX391"/>
      <c r="AY391"/>
      <c r="AZ391"/>
      <c r="BA391"/>
      <c r="BB391"/>
      <c r="BC391">
        <v>1</v>
      </c>
      <c r="BD391"/>
      <c r="BE391">
        <v>0</v>
      </c>
      <c r="BF391"/>
      <c r="BG391"/>
      <c r="BH391"/>
      <c r="BI391"/>
      <c r="BJ391"/>
      <c r="BK391"/>
      <c r="BL391" t="inlineStr">
        <is>
          <t xml:space="preserve">Detta är en hyresförfrågan från en 47-årig fjärrarbetare som söker att dela lägenhet eller rum i ett hushåll med högst 3 personer. Minimal information om någon specifik fastighet ges bortom hyresgästens preferenser för renlighet, lugn och samlevnadskompatibilitet.</t>
        </is>
      </c>
      <c r="BM391"/>
      <c r="BN391"/>
    </row>
    <row r="392">
      <c r="A392" t="inlineStr">
        <is>
          <t xml:space="preserve">MIL-568319311</t>
        </is>
      </c>
      <c r="B392" t="inlineStr">
        <is>
          <t xml:space="preserve">Milanuncios</t>
        </is>
      </c>
      <c r="C392" t="inlineStr">
        <is>
          <t xml:space="preserve">568319311</t>
        </is>
      </c>
      <c r="D392" t="inlineStr">
        <is>
          <t xml:space="preserve">https://www.milanuncios.com/pisos-compartidos-en-jaen-jaen/avenida-de-barcelona-c-goya-568319311.htm</t>
        </is>
      </c>
      <c r="E392" t="inlineStr">
        <is>
          <t xml:space="preserve">2026-08-29</t>
        </is>
      </c>
      <c r="F392" t="inlineStr">
        <is>
          <t xml:space="preserve">2026-08-31</t>
        </is>
      </c>
      <c r="G392" t="inlineStr">
        <is>
          <t xml:space="preserve">New</t>
        </is>
      </c>
      <c r="H392" t="inlineStr">
        <is>
          <t xml:space="preserve">Avenida de Barcelona - C. Goya</t>
        </is>
      </c>
      <c r="I392" t="inlineStr">
        <is>
          <t xml:space="preserve">Rent</t>
        </is>
      </c>
      <c r="J392" t="inlineStr">
        <is>
          <t xml:space="preserve">Compartir piso</t>
        </is>
      </c>
      <c r="K392" t="inlineStr">
        <is>
          <t xml:space="preserve">ES</t>
        </is>
      </c>
      <c r="L392"/>
      <c r="M392" t="inlineStr">
        <is>
          <t xml:space="preserve">Jaén</t>
        </is>
      </c>
      <c r="N392" t="inlineStr">
        <is>
          <t xml:space="preserve">Jaén</t>
        </is>
      </c>
      <c r="O392"/>
      <c r="P392"/>
      <c r="Q392"/>
      <c r="R392"/>
      <c r="S392">
        <v>235</v>
      </c>
      <c r="T392"/>
      <c r="U392">
        <f>IFERROR((S392-T392)/T392,"")</f>
      </c>
      <c r="V392">
        <v>3</v>
      </c>
      <c r="W392"/>
      <c r="X392"/>
      <c r="Y392"/>
      <c r="Z392">
        <f>IFERROR(S392/W392,"")</f>
      </c>
      <c r="AA392">
        <f>IFERROR(INDEX(04_Area_Stats!$C$5:$C$7,MATCH(N392,04_Area_Stats!$A$5:$A$7,0)),"")</f>
      </c>
      <c r="AB392">
        <f>IFERROR((Z392-AA392)/AA392,"")</f>
      </c>
      <c r="AC392"/>
      <c r="AD392"/>
      <c r="AE392"/>
      <c r="AF392"/>
      <c r="AG392"/>
      <c r="AH392"/>
      <c r="AI392"/>
      <c r="AJ392"/>
      <c r="AK392"/>
      <c r="AL392"/>
      <c r="AM392"/>
      <c r="AN392"/>
      <c r="AO392"/>
      <c r="AP392"/>
      <c r="AQ392"/>
      <c r="AR392"/>
      <c r="AS392"/>
      <c r="AT392">
        <f>IFERROR(INDEX(04_Area_Stats!$E$5:$E$7,MATCH(N392,04_Area_Stats!$A$5:$A$7,0)),"")</f>
      </c>
      <c r="AU392">
        <f>IFERROR(ROUND(W392*AT392,0),"")</f>
      </c>
      <c r="AV392">
        <f>IFERROR(AU392*12/S392,"")</f>
      </c>
      <c r="AW392">
        <f>IFERROR(ROUND(100*(03_Assumptions!$B$18*MIN(AV392/03_Assumptions!$B$13,1)+03_Assumptions!$B$19*MIN(MAX(-AB392/0.25,0),1)+03_Assumptions!$B$20*IFERROR(INDEX(03_Assumptions!$B$28:$B$33,MATCH(AG392,03_Assumptions!$A$28:$A$33,0)),0.5)+03_Assumptions!$B$21*MIN(V392/180,1)+03_Assumptions!$B$22*(COUNTIF(AI392:AQ392,"Y")/9)),0),"")</f>
      </c>
      <c r="AX392"/>
      <c r="AY392"/>
      <c r="AZ392"/>
      <c r="BA392" t="inlineStr">
        <is>
          <t xml:space="preserve">https://images.milanuncios.com/api/v1/ma-ad-media-pro/images/6a431c79-af01-4cdb-9fcc-37e08c0fe451</t>
        </is>
      </c>
      <c r="BB392"/>
      <c r="BC392">
        <v>1</v>
      </c>
      <c r="BD392"/>
      <c r="BE392">
        <v>0</v>
      </c>
      <c r="BF392"/>
      <c r="BG392"/>
      <c r="BH392"/>
      <c r="BI392"/>
      <c r="BJ392"/>
      <c r="BK392"/>
      <c r="BL392" t="inlineStr">
        <is>
          <t xml:space="preserve">En 3-rumslägenheten tillgänglig för uthyrning till kvinnliga studenter på ett 10-månaderskontrakt i ett lugnt bostadsområde nära Jaén järnvägsstation med goda faciliteter (luftkonditionering, pool, idrottsbana). Fastigheten är i gott skick med ett stort rum för 235€/månad och ett litet rum för 200€/månad, samfällighetsavgifter inräknande, men kräver en borgenär.</t>
        </is>
      </c>
      <c r="BM392"/>
      <c r="BN392"/>
    </row>
    <row r="393">
      <c r="A393" t="inlineStr">
        <is>
          <t xml:space="preserve">MIL-611200674</t>
        </is>
      </c>
      <c r="B393" t="inlineStr">
        <is>
          <t xml:space="preserve">Milanuncios</t>
        </is>
      </c>
      <c r="C393" t="inlineStr">
        <is>
          <t xml:space="preserve">611200674</t>
        </is>
      </c>
      <c r="D393" t="inlineStr">
        <is>
          <t xml:space="preserve">https://www.milanuncios.com/pisos-compartidos-en-algeciras-cadiz/algeciras-c-salesianos-611200674.htm</t>
        </is>
      </c>
      <c r="E393" t="inlineStr">
        <is>
          <t xml:space="preserve">2026-08-29</t>
        </is>
      </c>
      <c r="F393" t="inlineStr">
        <is>
          <t xml:space="preserve">2026-08-31</t>
        </is>
      </c>
      <c r="G393" t="inlineStr">
        <is>
          <t xml:space="preserve">New</t>
        </is>
      </c>
      <c r="H393" t="inlineStr">
        <is>
          <t xml:space="preserve">Algeciras - C. Salesianos</t>
        </is>
      </c>
      <c r="I393" t="inlineStr">
        <is>
          <t xml:space="preserve">Rent</t>
        </is>
      </c>
      <c r="J393" t="inlineStr">
        <is>
          <t xml:space="preserve">Compartir piso</t>
        </is>
      </c>
      <c r="K393" t="inlineStr">
        <is>
          <t xml:space="preserve">ES</t>
        </is>
      </c>
      <c r="L393"/>
      <c r="M393" t="inlineStr">
        <is>
          <t xml:space="preserve">Cádiz</t>
        </is>
      </c>
      <c r="N393" t="inlineStr">
        <is>
          <t xml:space="preserve">Algeciras</t>
        </is>
      </c>
      <c r="O393"/>
      <c r="P393"/>
      <c r="Q393"/>
      <c r="R393"/>
      <c r="S393">
        <v>200</v>
      </c>
      <c r="T393"/>
      <c r="U393">
        <f>IFERROR((S393-T393)/T393,"")</f>
      </c>
      <c r="V393">
        <v>3</v>
      </c>
      <c r="W393"/>
      <c r="X393"/>
      <c r="Y393"/>
      <c r="Z393">
        <f>IFERROR(S393/W393,"")</f>
      </c>
      <c r="AA393">
        <f>IFERROR(INDEX(04_Area_Stats!$C$5:$C$7,MATCH(N393,04_Area_Stats!$A$5:$A$7,0)),"")</f>
      </c>
      <c r="AB393">
        <f>IFERROR((Z393-AA393)/AA393,"")</f>
      </c>
      <c r="AC393"/>
      <c r="AD393"/>
      <c r="AE393"/>
      <c r="AF393"/>
      <c r="AG393"/>
      <c r="AH393"/>
      <c r="AI393"/>
      <c r="AJ393"/>
      <c r="AK393"/>
      <c r="AL393"/>
      <c r="AM393"/>
      <c r="AN393"/>
      <c r="AO393"/>
      <c r="AP393"/>
      <c r="AQ393"/>
      <c r="AR393"/>
      <c r="AS393"/>
      <c r="AT393">
        <f>IFERROR(INDEX(04_Area_Stats!$E$5:$E$7,MATCH(N393,04_Area_Stats!$A$5:$A$7,0)),"")</f>
      </c>
      <c r="AU393">
        <f>IFERROR(ROUND(W393*AT393,0),"")</f>
      </c>
      <c r="AV393">
        <f>IFERROR(AU393*12/S393,"")</f>
      </c>
      <c r="AW393">
        <f>IFERROR(ROUND(100*(03_Assumptions!$B$18*MIN(AV393/03_Assumptions!$B$13,1)+03_Assumptions!$B$19*MIN(MAX(-AB393/0.25,0),1)+03_Assumptions!$B$20*IFERROR(INDEX(03_Assumptions!$B$28:$B$33,MATCH(AG393,03_Assumptions!$A$28:$A$33,0)),0.5)+03_Assumptions!$B$21*MIN(V393/180,1)+03_Assumptions!$B$22*(COUNTIF(AI393:AQ393,"Y")/9)),0),"")</f>
      </c>
      <c r="AX393"/>
      <c r="AY393"/>
      <c r="AZ393"/>
      <c r="BA393"/>
      <c r="BB393"/>
      <c r="BC393">
        <v>1</v>
      </c>
      <c r="BD393"/>
      <c r="BE393">
        <v>0</v>
      </c>
      <c r="BF393"/>
      <c r="BG393"/>
      <c r="BH393"/>
      <c r="BI393"/>
      <c r="BJ393"/>
      <c r="BK393"/>
      <c r="BL393" t="inlineStr">
        <is>
          <t xml:space="preserve">Rum att dela i en lägenhet i Algeciras, centralt beläget nära hamnen, beskrivet som lugnt och lämpligt för studenter eller unga yrkesverksamma. Mycket begränsad information tillhandahålls; inga detaljer om storlek, skick, bekvämligheter eller hyresvillkor.</t>
        </is>
      </c>
      <c r="BM393"/>
      <c r="BN393"/>
    </row>
    <row r="394">
      <c r="A394" t="inlineStr">
        <is>
          <t xml:space="preserve">MIL-608994361</t>
        </is>
      </c>
      <c r="B394" t="inlineStr">
        <is>
          <t xml:space="preserve">Milanuncios</t>
        </is>
      </c>
      <c r="C394" t="inlineStr">
        <is>
          <t xml:space="preserve">608994361</t>
        </is>
      </c>
      <c r="D394" t="inlineStr">
        <is>
          <t xml:space="preserve">https://www.milanuncios.com/pisos-compartidos-en-almeria-almeria/zapillo-c-prof-escobar-manzano-608994361.htm</t>
        </is>
      </c>
      <c r="E394" t="inlineStr">
        <is>
          <t xml:space="preserve">2026-08-29</t>
        </is>
      </c>
      <c r="F394" t="inlineStr">
        <is>
          <t xml:space="preserve">2026-08-31</t>
        </is>
      </c>
      <c r="G394" t="inlineStr">
        <is>
          <t xml:space="preserve">New</t>
        </is>
      </c>
      <c r="H394" t="inlineStr">
        <is>
          <t xml:space="preserve">Zapillo - C. Prof. Escobar Manzano</t>
        </is>
      </c>
      <c r="I394" t="inlineStr">
        <is>
          <t xml:space="preserve">Rent</t>
        </is>
      </c>
      <c r="J394" t="inlineStr">
        <is>
          <t xml:space="preserve">Compartir piso</t>
        </is>
      </c>
      <c r="K394" t="inlineStr">
        <is>
          <t xml:space="preserve">ES</t>
        </is>
      </c>
      <c r="L394"/>
      <c r="M394" t="inlineStr">
        <is>
          <t xml:space="preserve">Almería</t>
        </is>
      </c>
      <c r="N394" t="inlineStr">
        <is>
          <t xml:space="preserve">Almería</t>
        </is>
      </c>
      <c r="O394"/>
      <c r="P394"/>
      <c r="Q394"/>
      <c r="R394"/>
      <c r="S394">
        <v>250</v>
      </c>
      <c r="T394"/>
      <c r="U394">
        <f>IFERROR((S394-T394)/T394,"")</f>
      </c>
      <c r="V394">
        <v>3</v>
      </c>
      <c r="W394"/>
      <c r="X394"/>
      <c r="Y394"/>
      <c r="Z394">
        <f>IFERROR(S394/W394,"")</f>
      </c>
      <c r="AA394">
        <f>IFERROR(INDEX(04_Area_Stats!$C$5:$C$7,MATCH(N394,04_Area_Stats!$A$5:$A$7,0)),"")</f>
      </c>
      <c r="AB394">
        <f>IFERROR((Z394-AA394)/AA394,"")</f>
      </c>
      <c r="AC394"/>
      <c r="AD394"/>
      <c r="AE394"/>
      <c r="AF394"/>
      <c r="AG394"/>
      <c r="AH394"/>
      <c r="AI394"/>
      <c r="AJ394" t="inlineStr">
        <is>
          <t xml:space="preserve">Y</t>
        </is>
      </c>
      <c r="AK394" t="inlineStr">
        <is>
          <t xml:space="preserve">Y</t>
        </is>
      </c>
      <c r="AL394"/>
      <c r="AM394"/>
      <c r="AN394"/>
      <c r="AO394"/>
      <c r="AP394"/>
      <c r="AQ394"/>
      <c r="AR394"/>
      <c r="AS394"/>
      <c r="AT394">
        <f>IFERROR(INDEX(04_Area_Stats!$E$5:$E$7,MATCH(N394,04_Area_Stats!$A$5:$A$7,0)),"")</f>
      </c>
      <c r="AU394">
        <f>IFERROR(ROUND(W394*AT394,0),"")</f>
      </c>
      <c r="AV394">
        <f>IFERROR(AU394*12/S394,"")</f>
      </c>
      <c r="AW394">
        <f>IFERROR(ROUND(100*(03_Assumptions!$B$18*MIN(AV394/03_Assumptions!$B$13,1)+03_Assumptions!$B$19*MIN(MAX(-AB394/0.25,0),1)+03_Assumptions!$B$20*IFERROR(INDEX(03_Assumptions!$B$28:$B$33,MATCH(AG394,03_Assumptions!$A$28:$A$33,0)),0.5)+03_Assumptions!$B$21*MIN(V394/180,1)+03_Assumptions!$B$22*(COUNTIF(AI394:AQ394,"Y")/9)),0),"")</f>
      </c>
      <c r="AX394"/>
      <c r="AY394"/>
      <c r="AZ394"/>
      <c r="BA394" t="inlineStr">
        <is>
          <t xml:space="preserve">https://images.milanuncios.com/api/v1/ma-ad-media-pro/images/853db8d3-c526-4b8f-b0b2-20e63c240dd8</t>
        </is>
      </c>
      <c r="BB394"/>
      <c r="BC394">
        <v>1</v>
      </c>
      <c r="BD394"/>
      <c r="BE394">
        <v>0</v>
      </c>
      <c r="BF394"/>
      <c r="BG394" t="inlineStr">
        <is>
          <t xml:space="preserve">TENANTED</t>
        </is>
      </c>
      <c r="BH394" t="inlineStr">
        <is>
          <t xml:space="preserve">Negotiable</t>
        </is>
      </c>
      <c r="BI394"/>
      <c r="BJ394"/>
      <c r="BK394"/>
      <c r="BL394" t="inlineStr">
        <is>
          <t xml:space="preserve">Ett möblerat rum att hyra i en delad studentlägenhet med 4 sovrum och 2 badrum i Almería med terrass och uteplats; marknadsförd särskilt för förstaårsstudentflickor. Kraftledningar betalas separat.</t>
        </is>
      </c>
      <c r="BM394" t="inlineStr">
        <is>
          <t xml:space="preserve">terrace, garden</t>
        </is>
      </c>
      <c r="BN394"/>
    </row>
    <row r="395">
      <c r="A395" t="inlineStr">
        <is>
          <t xml:space="preserve">MIL-611676872</t>
        </is>
      </c>
      <c r="B395" t="inlineStr">
        <is>
          <t xml:space="preserve">Milanuncios</t>
        </is>
      </c>
      <c r="C395" t="inlineStr">
        <is>
          <t xml:space="preserve">611676872</t>
        </is>
      </c>
      <c r="D395" t="inlineStr">
        <is>
          <t xml:space="preserve">https://www.milanuncios.com/pisos-compartidos-en-caceres-caceres/canovas-pl-marron-611676872.htm</t>
        </is>
      </c>
      <c r="E395" t="inlineStr">
        <is>
          <t xml:space="preserve">2026-08-29</t>
        </is>
      </c>
      <c r="F395" t="inlineStr">
        <is>
          <t xml:space="preserve">2026-08-31</t>
        </is>
      </c>
      <c r="G395" t="inlineStr">
        <is>
          <t xml:space="preserve">New</t>
        </is>
      </c>
      <c r="H395" t="inlineStr">
        <is>
          <t xml:space="preserve">Canovas - Pl. Marrón</t>
        </is>
      </c>
      <c r="I395" t="inlineStr">
        <is>
          <t xml:space="preserve">Rent</t>
        </is>
      </c>
      <c r="J395" t="inlineStr">
        <is>
          <t xml:space="preserve">Compartir piso</t>
        </is>
      </c>
      <c r="K395" t="inlineStr">
        <is>
          <t xml:space="preserve">ES</t>
        </is>
      </c>
      <c r="L395"/>
      <c r="M395" t="inlineStr">
        <is>
          <t xml:space="preserve">Cáceres</t>
        </is>
      </c>
      <c r="N395" t="inlineStr">
        <is>
          <t xml:space="preserve">Cáceres</t>
        </is>
      </c>
      <c r="O395"/>
      <c r="P395"/>
      <c r="Q395"/>
      <c r="R395"/>
      <c r="S395">
        <v>700</v>
      </c>
      <c r="T395"/>
      <c r="U395">
        <f>IFERROR((S395-T395)/T395,"")</f>
      </c>
      <c r="V395">
        <v>3</v>
      </c>
      <c r="W395"/>
      <c r="X395"/>
      <c r="Y395"/>
      <c r="Z395">
        <f>IFERROR(S395/W395,"")</f>
      </c>
      <c r="AA395">
        <f>IFERROR(INDEX(04_Area_Stats!$C$5:$C$7,MATCH(N395,04_Area_Stats!$A$5:$A$7,0)),"")</f>
      </c>
      <c r="AB395">
        <f>IFERROR((Z395-AA395)/AA395,"")</f>
      </c>
      <c r="AC395"/>
      <c r="AD395"/>
      <c r="AE395"/>
      <c r="AF395"/>
      <c r="AG395"/>
      <c r="AH395"/>
      <c r="AI395"/>
      <c r="AJ395"/>
      <c r="AK395"/>
      <c r="AL395"/>
      <c r="AM395"/>
      <c r="AN395"/>
      <c r="AO395"/>
      <c r="AP395"/>
      <c r="AQ395"/>
      <c r="AR395"/>
      <c r="AS395"/>
      <c r="AT395">
        <f>IFERROR(INDEX(04_Area_Stats!$E$5:$E$7,MATCH(N395,04_Area_Stats!$A$5:$A$7,0)),"")</f>
      </c>
      <c r="AU395">
        <f>IFERROR(ROUND(W395*AT395,0),"")</f>
      </c>
      <c r="AV395">
        <f>IFERROR(AU395*12/S395,"")</f>
      </c>
      <c r="AW395">
        <f>IFERROR(ROUND(100*(03_Assumptions!$B$18*MIN(AV395/03_Assumptions!$B$13,1)+03_Assumptions!$B$19*MIN(MAX(-AB395/0.25,0),1)+03_Assumptions!$B$20*IFERROR(INDEX(03_Assumptions!$B$28:$B$33,MATCH(AG395,03_Assumptions!$A$28:$A$33,0)),0.5)+03_Assumptions!$B$21*MIN(V395/180,1)+03_Assumptions!$B$22*(COUNTIF(AI395:AQ395,"Y")/9)),0),"")</f>
      </c>
      <c r="AX395"/>
      <c r="AY395"/>
      <c r="AZ395"/>
      <c r="BA395"/>
      <c r="BB395"/>
      <c r="BC395">
        <v>1</v>
      </c>
      <c r="BD395"/>
      <c r="BE395">
        <v>0</v>
      </c>
      <c r="BF395"/>
      <c r="BG395"/>
      <c r="BH395"/>
      <c r="BI395"/>
      <c r="BJ395"/>
      <c r="BK395"/>
      <c r="BL395" t="inlineStr">
        <is>
          <t xml:space="preserve">Mycket begränsad information tillgänglig för denna romdälarbostad nära Cánovas och Plaza Marrón i centrala Cáceres. Beskrivningen nämner en centralt läge nära flera busslinjer men ger praktiskt taget inga detaljer om bekvämligheter, skick eller specifikationer.</t>
        </is>
      </c>
      <c r="BM395"/>
      <c r="BN395"/>
    </row>
    <row r="396">
      <c r="A396" t="inlineStr">
        <is>
          <t xml:space="preserve">MIL-560048937</t>
        </is>
      </c>
      <c r="B396" t="inlineStr">
        <is>
          <t xml:space="preserve">Milanuncios</t>
        </is>
      </c>
      <c r="C396" t="inlineStr">
        <is>
          <t xml:space="preserve">560048937</t>
        </is>
      </c>
      <c r="D396" t="inlineStr">
        <is>
          <t xml:space="preserve">https://www.milanuncios.com/pisos-compartidos-en-valencia-valencia/valencia-capital-560048937.htm</t>
        </is>
      </c>
      <c r="E396" t="inlineStr">
        <is>
          <t xml:space="preserve">2026-08-29</t>
        </is>
      </c>
      <c r="F396" t="inlineStr">
        <is>
          <t xml:space="preserve">2026-08-31</t>
        </is>
      </c>
      <c r="G396" t="inlineStr">
        <is>
          <t xml:space="preserve">New</t>
        </is>
      </c>
      <c r="H396" t="inlineStr">
        <is>
          <t xml:space="preserve">Valencia Capital</t>
        </is>
      </c>
      <c r="I396" t="inlineStr">
        <is>
          <t xml:space="preserve">Rent</t>
        </is>
      </c>
      <c r="J396" t="inlineStr">
        <is>
          <t xml:space="preserve">Compartir piso</t>
        </is>
      </c>
      <c r="K396" t="inlineStr">
        <is>
          <t xml:space="preserve">ES</t>
        </is>
      </c>
      <c r="L396"/>
      <c r="M396" t="inlineStr">
        <is>
          <t xml:space="preserve">Valencia</t>
        </is>
      </c>
      <c r="N396" t="inlineStr">
        <is>
          <t xml:space="preserve">Valencia</t>
        </is>
      </c>
      <c r="O396"/>
      <c r="P396"/>
      <c r="Q396"/>
      <c r="R396"/>
      <c r="S396">
        <v>500</v>
      </c>
      <c r="T396"/>
      <c r="U396">
        <f>IFERROR((S396-T396)/T396,"")</f>
      </c>
      <c r="V396">
        <v>3</v>
      </c>
      <c r="W396"/>
      <c r="X396"/>
      <c r="Y396"/>
      <c r="Z396">
        <f>IFERROR(S396/W396,"")</f>
      </c>
      <c r="AA396">
        <f>IFERROR(INDEX(04_Area_Stats!$C$5:$C$7,MATCH(N396,04_Area_Stats!$A$5:$A$7,0)),"")</f>
      </c>
      <c r="AB396">
        <f>IFERROR((Z396-AA396)/AA396,"")</f>
      </c>
      <c r="AC396"/>
      <c r="AD396"/>
      <c r="AE396"/>
      <c r="AF396"/>
      <c r="AG396"/>
      <c r="AH396"/>
      <c r="AI396"/>
      <c r="AJ396"/>
      <c r="AK396"/>
      <c r="AL396"/>
      <c r="AM396"/>
      <c r="AN396" t="inlineStr">
        <is>
          <t xml:space="preserve">Y</t>
        </is>
      </c>
      <c r="AO396"/>
      <c r="AP396"/>
      <c r="AQ396" t="inlineStr">
        <is>
          <t xml:space="preserve">Y</t>
        </is>
      </c>
      <c r="AR396"/>
      <c r="AS396"/>
      <c r="AT396">
        <f>IFERROR(INDEX(04_Area_Stats!$E$5:$E$7,MATCH(N396,04_Area_Stats!$A$5:$A$7,0)),"")</f>
      </c>
      <c r="AU396">
        <f>IFERROR(ROUND(W396*AT396,0),"")</f>
      </c>
      <c r="AV396">
        <f>IFERROR(AU396*12/S396,"")</f>
      </c>
      <c r="AW396">
        <f>IFERROR(ROUND(100*(03_Assumptions!$B$18*MIN(AV396/03_Assumptions!$B$13,1)+03_Assumptions!$B$19*MIN(MAX(-AB396/0.25,0),1)+03_Assumptions!$B$20*IFERROR(INDEX(03_Assumptions!$B$28:$B$33,MATCH(AG396,03_Assumptions!$A$28:$A$33,0)),0.5)+03_Assumptions!$B$21*MIN(V396/180,1)+03_Assumptions!$B$22*(COUNTIF(AI396:AQ396,"Y")/9)),0),"")</f>
      </c>
      <c r="AX396"/>
      <c r="AY396"/>
      <c r="AZ396"/>
      <c r="BA396" t="inlineStr">
        <is>
          <t xml:space="preserve">https://images-re.milanuncios.com/images/ads/b8161087-0502-437f-bc26-bd9f5064f97a</t>
        </is>
      </c>
      <c r="BB396"/>
      <c r="BC396">
        <v>1</v>
      </c>
      <c r="BD396"/>
      <c r="BE396">
        <v>0</v>
      </c>
      <c r="BF396"/>
      <c r="BG396"/>
      <c r="BH396"/>
      <c r="BI396"/>
      <c r="BJ396"/>
      <c r="BK396"/>
      <c r="BL396" t="inlineStr">
        <is>
          <t xml:space="preserve">Dubbelrum i en delad lägenhet i centrala Valencia nära älven, möblerat med kingsize-säng och garderob, med två separata badrum. Alla kostnader inklusive vatten, elektricitet, gas, internet och veckovis städning av gemensamma utrymmen är inkluderade i hyran.</t>
        </is>
      </c>
      <c r="BM396" t="inlineStr">
        <is>
          <t xml:space="preserve">storage, furnished</t>
        </is>
      </c>
      <c r="BN396"/>
    </row>
    <row r="397">
      <c r="A397" t="inlineStr">
        <is>
          <t xml:space="preserve">MIL-605672626</t>
        </is>
      </c>
      <c r="B397" t="inlineStr">
        <is>
          <t xml:space="preserve">Milanuncios</t>
        </is>
      </c>
      <c r="C397" t="inlineStr">
        <is>
          <t xml:space="preserve">605672626</t>
        </is>
      </c>
      <c r="D397" t="inlineStr">
        <is>
          <t xml:space="preserve">https://www.milanuncios.com/pisos-compartidos-en-xativa-valencia/xativa-605672626.htm</t>
        </is>
      </c>
      <c r="E397" t="inlineStr">
        <is>
          <t xml:space="preserve">2026-08-29</t>
        </is>
      </c>
      <c r="F397" t="inlineStr">
        <is>
          <t xml:space="preserve">2026-08-31</t>
        </is>
      </c>
      <c r="G397" t="inlineStr">
        <is>
          <t xml:space="preserve">New</t>
        </is>
      </c>
      <c r="H397" t="inlineStr">
        <is>
          <t xml:space="preserve">Xàtiva</t>
        </is>
      </c>
      <c r="I397" t="inlineStr">
        <is>
          <t xml:space="preserve">Rent</t>
        </is>
      </c>
      <c r="J397" t="inlineStr">
        <is>
          <t xml:space="preserve">Compartir piso</t>
        </is>
      </c>
      <c r="K397" t="inlineStr">
        <is>
          <t xml:space="preserve">ES</t>
        </is>
      </c>
      <c r="L397"/>
      <c r="M397" t="inlineStr">
        <is>
          <t xml:space="preserve">Valencia</t>
        </is>
      </c>
      <c r="N397" t="inlineStr">
        <is>
          <t xml:space="preserve">Xativa</t>
        </is>
      </c>
      <c r="O397"/>
      <c r="P397"/>
      <c r="Q397"/>
      <c r="R397"/>
      <c r="S397">
        <v>400</v>
      </c>
      <c r="T397"/>
      <c r="U397">
        <f>IFERROR((S397-T397)/T397,"")</f>
      </c>
      <c r="V397">
        <v>3</v>
      </c>
      <c r="W397"/>
      <c r="X397"/>
      <c r="Y397"/>
      <c r="Z397">
        <f>IFERROR(S397/W397,"")</f>
      </c>
      <c r="AA397">
        <f>IFERROR(INDEX(04_Area_Stats!$C$5:$C$7,MATCH(N397,04_Area_Stats!$A$5:$A$7,0)),"")</f>
      </c>
      <c r="AB397">
        <f>IFERROR((Z397-AA397)/AA397,"")</f>
      </c>
      <c r="AC397"/>
      <c r="AD397"/>
      <c r="AE397"/>
      <c r="AF397"/>
      <c r="AG397" t="inlineStr">
        <is>
          <t xml:space="preserve">Renovated</t>
        </is>
      </c>
      <c r="AH397"/>
      <c r="AI397"/>
      <c r="AJ397"/>
      <c r="AK397"/>
      <c r="AL397"/>
      <c r="AM397"/>
      <c r="AN397" t="inlineStr">
        <is>
          <t xml:space="preserve">Y</t>
        </is>
      </c>
      <c r="AO397"/>
      <c r="AP397" t="inlineStr">
        <is>
          <t xml:space="preserve">Y</t>
        </is>
      </c>
      <c r="AQ397"/>
      <c r="AR397"/>
      <c r="AS397"/>
      <c r="AT397">
        <f>IFERROR(INDEX(04_Area_Stats!$E$5:$E$7,MATCH(N397,04_Area_Stats!$A$5:$A$7,0)),"")</f>
      </c>
      <c r="AU397">
        <f>IFERROR(ROUND(W397*AT397,0),"")</f>
      </c>
      <c r="AV397">
        <f>IFERROR(AU397*12/S397,"")</f>
      </c>
      <c r="AW397">
        <f>IFERROR(ROUND(100*(03_Assumptions!$B$18*MIN(AV397/03_Assumptions!$B$13,1)+03_Assumptions!$B$19*MIN(MAX(-AB397/0.25,0),1)+03_Assumptions!$B$20*IFERROR(INDEX(03_Assumptions!$B$28:$B$33,MATCH(AG397,03_Assumptions!$A$28:$A$33,0)),0.5)+03_Assumptions!$B$21*MIN(V397/180,1)+03_Assumptions!$B$22*(COUNTIF(AI397:AQ397,"Y")/9)),0),"")</f>
      </c>
      <c r="AX397"/>
      <c r="AY397"/>
      <c r="AZ397"/>
      <c r="BA397" t="inlineStr">
        <is>
          <t xml:space="preserve">https://images-re.milanuncios.com/images/ads/eb21dad4-5547-485d-a924-093b6365ca19</t>
        </is>
      </c>
      <c r="BB397"/>
      <c r="BC397">
        <v>1</v>
      </c>
      <c r="BD397"/>
      <c r="BE397">
        <v>0</v>
      </c>
      <c r="BF397"/>
      <c r="BG397"/>
      <c r="BH397"/>
      <c r="BI397"/>
      <c r="BJ397"/>
      <c r="BK397"/>
      <c r="BL397" t="inlineStr">
        <is>
          <t xml:space="preserve">Ett rum i en delad lägenhet i Xàtiva som är helt renoverad i utmärkt skick; inkluderar två kompletta badrum, fullt utrustad kök med vitvaror och luftkonditionering. Det framstående är det impeckabla skicket efter full renovering med smarthome-funktioner och säkerhetssystem.</t>
        </is>
      </c>
      <c r="BM397" t="inlineStr">
        <is>
          <t xml:space="preserve">condition, balcony, storage, air_con</t>
        </is>
      </c>
      <c r="BN397"/>
    </row>
    <row r="398">
      <c r="A398" t="inlineStr">
        <is>
          <t xml:space="preserve">MIL-611837262</t>
        </is>
      </c>
      <c r="B398" t="inlineStr">
        <is>
          <t xml:space="preserve">Milanuncios</t>
        </is>
      </c>
      <c r="C398" t="inlineStr">
        <is>
          <t xml:space="preserve">611837262</t>
        </is>
      </c>
      <c r="D398" t="inlineStr">
        <is>
          <t xml:space="preserve">https://www.milanuncios.com/pisos-compartidos-en-vigo-pontevedra/bouzas-rua-santa-ana-611837262.htm</t>
        </is>
      </c>
      <c r="E398" t="inlineStr">
        <is>
          <t xml:space="preserve">2026-08-29</t>
        </is>
      </c>
      <c r="F398" t="inlineStr">
        <is>
          <t xml:space="preserve">2026-08-31</t>
        </is>
      </c>
      <c r="G398" t="inlineStr">
        <is>
          <t xml:space="preserve">New</t>
        </is>
      </c>
      <c r="H398" t="inlineStr">
        <is>
          <t xml:space="preserve">Bouzas - Rúa Santa Ana</t>
        </is>
      </c>
      <c r="I398" t="inlineStr">
        <is>
          <t xml:space="preserve">Rent</t>
        </is>
      </c>
      <c r="J398" t="inlineStr">
        <is>
          <t xml:space="preserve">Compartir piso</t>
        </is>
      </c>
      <c r="K398" t="inlineStr">
        <is>
          <t xml:space="preserve">ES</t>
        </is>
      </c>
      <c r="L398"/>
      <c r="M398" t="inlineStr">
        <is>
          <t xml:space="preserve">Pontevedra</t>
        </is>
      </c>
      <c r="N398" t="inlineStr">
        <is>
          <t xml:space="preserve">Vigo</t>
        </is>
      </c>
      <c r="O398"/>
      <c r="P398"/>
      <c r="Q398"/>
      <c r="R398"/>
      <c r="S398">
        <v>450</v>
      </c>
      <c r="T398"/>
      <c r="U398">
        <f>IFERROR((S398-T398)/T398,"")</f>
      </c>
      <c r="V398">
        <v>3</v>
      </c>
      <c r="W398"/>
      <c r="X398"/>
      <c r="Y398"/>
      <c r="Z398">
        <f>IFERROR(S398/W398,"")</f>
      </c>
      <c r="AA398">
        <f>IFERROR(INDEX(04_Area_Stats!$C$5:$C$7,MATCH(N398,04_Area_Stats!$A$5:$A$7,0)),"")</f>
      </c>
      <c r="AB398">
        <f>IFERROR((Z398-AA398)/AA398,"")</f>
      </c>
      <c r="AC398"/>
      <c r="AD398"/>
      <c r="AE398"/>
      <c r="AF398"/>
      <c r="AG398"/>
      <c r="AH398"/>
      <c r="AI398" t="inlineStr">
        <is>
          <t xml:space="preserve">N</t>
        </is>
      </c>
      <c r="AJ398"/>
      <c r="AK398"/>
      <c r="AL398"/>
      <c r="AM398" t="inlineStr">
        <is>
          <t xml:space="preserve">N</t>
        </is>
      </c>
      <c r="AN398"/>
      <c r="AO398"/>
      <c r="AP398"/>
      <c r="AQ398"/>
      <c r="AR398"/>
      <c r="AS398"/>
      <c r="AT398">
        <f>IFERROR(INDEX(04_Area_Stats!$E$5:$E$7,MATCH(N398,04_Area_Stats!$A$5:$A$7,0)),"")</f>
      </c>
      <c r="AU398">
        <f>IFERROR(ROUND(W398*AT398,0),"")</f>
      </c>
      <c r="AV398">
        <f>IFERROR(AU398*12/S398,"")</f>
      </c>
      <c r="AW398">
        <f>IFERROR(ROUND(100*(03_Assumptions!$B$18*MIN(AV398/03_Assumptions!$B$13,1)+03_Assumptions!$B$19*MIN(MAX(-AB398/0.25,0),1)+03_Assumptions!$B$20*IFERROR(INDEX(03_Assumptions!$B$28:$B$33,MATCH(AG398,03_Assumptions!$A$28:$A$33,0)),0.5)+03_Assumptions!$B$21*MIN(V398/180,1)+03_Assumptions!$B$22*(COUNTIF(AI398:AQ398,"Y")/9)),0),"")</f>
      </c>
      <c r="AX398"/>
      <c r="AY398"/>
      <c r="AZ398"/>
      <c r="BA398"/>
      <c r="BB398"/>
      <c r="BC398">
        <v>1</v>
      </c>
      <c r="BD398"/>
      <c r="BE398">
        <v>0</v>
      </c>
      <c r="BF398"/>
      <c r="BG398"/>
      <c r="BH398"/>
      <c r="BI398"/>
      <c r="BJ398"/>
      <c r="BK398"/>
      <c r="BL398" t="inlineStr">
        <is>
          <t xml:space="preserve">Delat rum i Bouzas, Vigo, tillgängligt måndag till fredag med omedelbar tillgänglighet. Fastigheten saknar både hiss och garage, med begränsad information om andra funktioner.</t>
        </is>
      </c>
      <c r="BM398" t="inlineStr">
        <is>
          <t xml:space="preserve">lift, parking</t>
        </is>
      </c>
      <c r="BN398"/>
    </row>
    <row r="399">
      <c r="A399" t="inlineStr">
        <is>
          <t xml:space="preserve">MIL-536712249</t>
        </is>
      </c>
      <c r="B399" t="inlineStr">
        <is>
          <t xml:space="preserve">Milanuncios</t>
        </is>
      </c>
      <c r="C399" t="inlineStr">
        <is>
          <t xml:space="preserve">536712249</t>
        </is>
      </c>
      <c r="D399" t="inlineStr">
        <is>
          <t xml:space="preserve">https://www.milanuncios.com/pisos-compartidos-en-murcia-murcia/murcia-capital-536712249.htm</t>
        </is>
      </c>
      <c r="E399" t="inlineStr">
        <is>
          <t xml:space="preserve">2026-08-29</t>
        </is>
      </c>
      <c r="F399" t="inlineStr">
        <is>
          <t xml:space="preserve">2026-08-31</t>
        </is>
      </c>
      <c r="G399" t="inlineStr">
        <is>
          <t xml:space="preserve">New</t>
        </is>
      </c>
      <c r="H399" t="inlineStr">
        <is>
          <t xml:space="preserve">Murcia Capital</t>
        </is>
      </c>
      <c r="I399" t="inlineStr">
        <is>
          <t xml:space="preserve">Rent</t>
        </is>
      </c>
      <c r="J399" t="inlineStr">
        <is>
          <t xml:space="preserve">Compartir piso</t>
        </is>
      </c>
      <c r="K399" t="inlineStr">
        <is>
          <t xml:space="preserve">ES</t>
        </is>
      </c>
      <c r="L399"/>
      <c r="M399" t="inlineStr">
        <is>
          <t xml:space="preserve">Murcia</t>
        </is>
      </c>
      <c r="N399" t="inlineStr">
        <is>
          <t xml:space="preserve">Murcia</t>
        </is>
      </c>
      <c r="O399"/>
      <c r="P399"/>
      <c r="Q399"/>
      <c r="R399"/>
      <c r="S399">
        <v>300</v>
      </c>
      <c r="T399"/>
      <c r="U399">
        <f>IFERROR((S399-T399)/T399,"")</f>
      </c>
      <c r="V399">
        <v>3</v>
      </c>
      <c r="W399"/>
      <c r="X399"/>
      <c r="Y399"/>
      <c r="Z399">
        <f>IFERROR(S399/W399,"")</f>
      </c>
      <c r="AA399">
        <f>IFERROR(INDEX(04_Area_Stats!$C$5:$C$7,MATCH(N399,04_Area_Stats!$A$5:$A$7,0)),"")</f>
      </c>
      <c r="AB399">
        <f>IFERROR((Z399-AA399)/AA399,"")</f>
      </c>
      <c r="AC399">
        <v>4</v>
      </c>
      <c r="AD399"/>
      <c r="AE399"/>
      <c r="AF399"/>
      <c r="AG399" t="inlineStr">
        <is>
          <t xml:space="preserve">Good</t>
        </is>
      </c>
      <c r="AH399"/>
      <c r="AI399" t="inlineStr">
        <is>
          <t xml:space="preserve">N</t>
        </is>
      </c>
      <c r="AJ399"/>
      <c r="AK399"/>
      <c r="AL399"/>
      <c r="AM399"/>
      <c r="AN399"/>
      <c r="AO399"/>
      <c r="AP399"/>
      <c r="AQ399" t="inlineStr">
        <is>
          <t xml:space="preserve">Y</t>
        </is>
      </c>
      <c r="AR399"/>
      <c r="AS399"/>
      <c r="AT399">
        <f>IFERROR(INDEX(04_Area_Stats!$E$5:$E$7,MATCH(N399,04_Area_Stats!$A$5:$A$7,0)),"")</f>
      </c>
      <c r="AU399">
        <f>IFERROR(ROUND(W399*AT399,0),"")</f>
      </c>
      <c r="AV399">
        <f>IFERROR(AU399*12/S399,"")</f>
      </c>
      <c r="AW399">
        <f>IFERROR(ROUND(100*(03_Assumptions!$B$18*MIN(AV399/03_Assumptions!$B$13,1)+03_Assumptions!$B$19*MIN(MAX(-AB399/0.25,0),1)+03_Assumptions!$B$20*IFERROR(INDEX(03_Assumptions!$B$28:$B$33,MATCH(AG399,03_Assumptions!$A$28:$A$33,0)),0.5)+03_Assumptions!$B$21*MIN(V399/180,1)+03_Assumptions!$B$22*(COUNTIF(AI399:AQ399,"Y")/9)),0),"")</f>
      </c>
      <c r="AX399"/>
      <c r="AY399"/>
      <c r="AZ399"/>
      <c r="BA399" t="inlineStr">
        <is>
          <t xml:space="preserve">https://images-re.milanuncios.com/images/ads/3bd3f2a5-463e-4174-bbef-c45f5f59bb5a</t>
        </is>
      </c>
      <c r="BB399"/>
      <c r="BC399">
        <v>1</v>
      </c>
      <c r="BD399"/>
      <c r="BE399">
        <v>0</v>
      </c>
      <c r="BF399"/>
      <c r="BG399"/>
      <c r="BH399"/>
      <c r="BI399"/>
      <c r="BJ399"/>
      <c r="BK399"/>
      <c r="BL399" t="inlineStr">
        <is>
          <t xml:space="preserve">Ett möblerat rum i en delad lägenhet med 4 sovrum i Murcia med alla utgifter och Wi-Fi inkluderat; byggnaden saknar hiss men har ett utrustat kök. Det stora problemet är att det inte finns någon tvättmaskin.</t>
        </is>
      </c>
      <c r="BM399" t="inlineStr">
        <is>
          <t xml:space="preserve">rooms, condition, lift, furnished</t>
        </is>
      </c>
      <c r="BN399"/>
    </row>
    <row r="400">
      <c r="A400" t="inlineStr">
        <is>
          <t xml:space="preserve">MIL-556037026</t>
        </is>
      </c>
      <c r="B400" t="inlineStr">
        <is>
          <t xml:space="preserve">Milanuncios</t>
        </is>
      </c>
      <c r="C400" t="inlineStr">
        <is>
          <t xml:space="preserve">556037026</t>
        </is>
      </c>
      <c r="D400" t="inlineStr">
        <is>
          <t xml:space="preserve">https://www.milanuncios.com/pisos-compartidos-en-cordoba-cordoba/realejo-c-realejo-556037026.htm</t>
        </is>
      </c>
      <c r="E400" t="inlineStr">
        <is>
          <t xml:space="preserve">2026-08-29</t>
        </is>
      </c>
      <c r="F400" t="inlineStr">
        <is>
          <t xml:space="preserve">2026-08-31</t>
        </is>
      </c>
      <c r="G400" t="inlineStr">
        <is>
          <t xml:space="preserve">New</t>
        </is>
      </c>
      <c r="H400" t="inlineStr">
        <is>
          <t xml:space="preserve">Realejo - C. Realejo</t>
        </is>
      </c>
      <c r="I400" t="inlineStr">
        <is>
          <t xml:space="preserve">Rent</t>
        </is>
      </c>
      <c r="J400" t="inlineStr">
        <is>
          <t xml:space="preserve">Compartir piso</t>
        </is>
      </c>
      <c r="K400" t="inlineStr">
        <is>
          <t xml:space="preserve">ES</t>
        </is>
      </c>
      <c r="L400"/>
      <c r="M400" t="inlineStr">
        <is>
          <t xml:space="preserve">Córdoba</t>
        </is>
      </c>
      <c r="N400" t="inlineStr">
        <is>
          <t xml:space="preserve">Córdoba</t>
        </is>
      </c>
      <c r="O400"/>
      <c r="P400"/>
      <c r="Q400"/>
      <c r="R400"/>
      <c r="S400">
        <v>235</v>
      </c>
      <c r="T400"/>
      <c r="U400">
        <f>IFERROR((S400-T400)/T400,"")</f>
      </c>
      <c r="V400">
        <v>3</v>
      </c>
      <c r="W400"/>
      <c r="X400"/>
      <c r="Y400"/>
      <c r="Z400">
        <f>IFERROR(S400/W400,"")</f>
      </c>
      <c r="AA400">
        <f>IFERROR(INDEX(04_Area_Stats!$C$5:$C$7,MATCH(N400,04_Area_Stats!$A$5:$A$7,0)),"")</f>
      </c>
      <c r="AB400">
        <f>IFERROR((Z400-AA400)/AA400,"")</f>
      </c>
      <c r="AC400"/>
      <c r="AD400"/>
      <c r="AE400"/>
      <c r="AF400"/>
      <c r="AG400"/>
      <c r="AH400"/>
      <c r="AI400"/>
      <c r="AJ400"/>
      <c r="AK400"/>
      <c r="AL400"/>
      <c r="AM400"/>
      <c r="AN400"/>
      <c r="AO400"/>
      <c r="AP400"/>
      <c r="AQ400"/>
      <c r="AR400"/>
      <c r="AS400"/>
      <c r="AT400">
        <f>IFERROR(INDEX(04_Area_Stats!$E$5:$E$7,MATCH(N400,04_Area_Stats!$A$5:$A$7,0)),"")</f>
      </c>
      <c r="AU400">
        <f>IFERROR(ROUND(W400*AT400,0),"")</f>
      </c>
      <c r="AV400">
        <f>IFERROR(AU400*12/S400,"")</f>
      </c>
      <c r="AW400">
        <f>IFERROR(ROUND(100*(03_Assumptions!$B$18*MIN(AV400/03_Assumptions!$B$13,1)+03_Assumptions!$B$19*MIN(MAX(-AB400/0.25,0),1)+03_Assumptions!$B$20*IFERROR(INDEX(03_Assumptions!$B$28:$B$33,MATCH(AG400,03_Assumptions!$A$28:$A$33,0)),0.5)+03_Assumptions!$B$21*MIN(V400/180,1)+03_Assumptions!$B$22*(COUNTIF(AI400:AQ400,"Y")/9)),0),"")</f>
      </c>
      <c r="AX400"/>
      <c r="AY400"/>
      <c r="AZ400"/>
      <c r="BA400" t="inlineStr">
        <is>
          <t xml:space="preserve">https://images.milanuncios.com/api/v1/ma-ad-media-pro/images/65f92222-1696-4ff0-a74c-0f0b4b8f7462</t>
        </is>
      </c>
      <c r="BB400"/>
      <c r="BC400">
        <v>1</v>
      </c>
      <c r="BD400"/>
      <c r="BE400">
        <v>0</v>
      </c>
      <c r="BF400"/>
      <c r="BG400"/>
      <c r="BH400"/>
      <c r="BI400"/>
      <c r="BJ400"/>
      <c r="BK400"/>
      <c r="BL400" t="inlineStr">
        <is>
          <t xml:space="preserve">Studentrum i centralt läge i lägenhet med 3 sovrum, separat kök och ett badrum; ingen information om skick eller struktur.</t>
        </is>
      </c>
      <c r="BM400"/>
      <c r="BN400"/>
    </row>
    <row r="401">
      <c r="A401" t="inlineStr">
        <is>
          <t xml:space="preserve">MIL-611727259</t>
        </is>
      </c>
      <c r="B401" t="inlineStr">
        <is>
          <t xml:space="preserve">Milanuncios</t>
        </is>
      </c>
      <c r="C401" t="inlineStr">
        <is>
          <t xml:space="preserve">611727259</t>
        </is>
      </c>
      <c r="D401" t="inlineStr">
        <is>
          <t xml:space="preserve">https://www.milanuncios.com/pisos-compartidos-en-sevilla-sevilla/reina-mercedes-611727259.htm</t>
        </is>
      </c>
      <c r="E401" t="inlineStr">
        <is>
          <t xml:space="preserve">2026-08-29</t>
        </is>
      </c>
      <c r="F401" t="inlineStr">
        <is>
          <t xml:space="preserve">2026-08-31</t>
        </is>
      </c>
      <c r="G401" t="inlineStr">
        <is>
          <t xml:space="preserve">New</t>
        </is>
      </c>
      <c r="H401" t="inlineStr">
        <is>
          <t xml:space="preserve">Reina Mercedes</t>
        </is>
      </c>
      <c r="I401" t="inlineStr">
        <is>
          <t xml:space="preserve">Rent</t>
        </is>
      </c>
      <c r="J401" t="inlineStr">
        <is>
          <t xml:space="preserve">Compartir piso</t>
        </is>
      </c>
      <c r="K401" t="inlineStr">
        <is>
          <t xml:space="preserve">ES</t>
        </is>
      </c>
      <c r="L401"/>
      <c r="M401" t="inlineStr">
        <is>
          <t xml:space="preserve">Sevilla</t>
        </is>
      </c>
      <c r="N401" t="inlineStr">
        <is>
          <t xml:space="preserve">Sevilla</t>
        </is>
      </c>
      <c r="O401"/>
      <c r="P401"/>
      <c r="Q401"/>
      <c r="R401"/>
      <c r="S401">
        <v>430</v>
      </c>
      <c r="T401"/>
      <c r="U401">
        <f>IFERROR((S401-T401)/T401,"")</f>
      </c>
      <c r="V401">
        <v>3</v>
      </c>
      <c r="W401"/>
      <c r="X401"/>
      <c r="Y401"/>
      <c r="Z401">
        <f>IFERROR(S401/W401,"")</f>
      </c>
      <c r="AA401">
        <f>IFERROR(INDEX(04_Area_Stats!$C$5:$C$7,MATCH(N401,04_Area_Stats!$A$5:$A$7,0)),"")</f>
      </c>
      <c r="AB401">
        <f>IFERROR((Z401-AA401)/AA401,"")</f>
      </c>
      <c r="AC401"/>
      <c r="AD401"/>
      <c r="AE401"/>
      <c r="AF401"/>
      <c r="AG401" t="inlineStr">
        <is>
          <t xml:space="preserve">Good</t>
        </is>
      </c>
      <c r="AH401"/>
      <c r="AI401"/>
      <c r="AJ401"/>
      <c r="AK401"/>
      <c r="AL401"/>
      <c r="AM401"/>
      <c r="AN401"/>
      <c r="AO401"/>
      <c r="AP401"/>
      <c r="AQ401" t="inlineStr">
        <is>
          <t xml:space="preserve">Y</t>
        </is>
      </c>
      <c r="AR401"/>
      <c r="AS401"/>
      <c r="AT401">
        <f>IFERROR(INDEX(04_Area_Stats!$E$5:$E$7,MATCH(N401,04_Area_Stats!$A$5:$A$7,0)),"")</f>
      </c>
      <c r="AU401">
        <f>IFERROR(ROUND(W401*AT401,0),"")</f>
      </c>
      <c r="AV401">
        <f>IFERROR(AU401*12/S401,"")</f>
      </c>
      <c r="AW401">
        <f>IFERROR(ROUND(100*(03_Assumptions!$B$18*MIN(AV401/03_Assumptions!$B$13,1)+03_Assumptions!$B$19*MIN(MAX(-AB401/0.25,0),1)+03_Assumptions!$B$20*IFERROR(INDEX(03_Assumptions!$B$28:$B$33,MATCH(AG401,03_Assumptions!$A$28:$A$33,0)),0.5)+03_Assumptions!$B$21*MIN(V401/180,1)+03_Assumptions!$B$22*(COUNTIF(AI401:AQ401,"Y")/9)),0),"")</f>
      </c>
      <c r="AX401"/>
      <c r="AY401"/>
      <c r="AZ401"/>
      <c r="BA401" t="inlineStr">
        <is>
          <t xml:space="preserve">https://images.milanuncios.com/api/v1/ma-ad-media-pro/images/01765b77-dfe9-4f0c-9358-cffd4fd17370</t>
        </is>
      </c>
      <c r="BB401"/>
      <c r="BC401">
        <v>1</v>
      </c>
      <c r="BD401"/>
      <c r="BE401">
        <v>0</v>
      </c>
      <c r="BF401"/>
      <c r="BG401"/>
      <c r="BH401"/>
      <c r="BI401"/>
      <c r="BJ401"/>
      <c r="BK401"/>
      <c r="BL401" t="inlineStr">
        <is>
          <t xml:space="preserve">Ett modernt, ljust och fullt möblerat delat rum i Sevilla för studentuthyrning till €1 290/månad. Lägenheten är i utmärkt skick med gemensamma utrymmen och sovrum utrustade för studier, perfekt för universitetsstudenter.</t>
        </is>
      </c>
      <c r="BM401" t="inlineStr">
        <is>
          <t xml:space="preserve">condition, furnished</t>
        </is>
      </c>
      <c r="BN401"/>
    </row>
    <row r="402">
      <c r="A402" t="inlineStr">
        <is>
          <t xml:space="preserve">MIL-612057674</t>
        </is>
      </c>
      <c r="B402" t="inlineStr">
        <is>
          <t xml:space="preserve">Milanuncios</t>
        </is>
      </c>
      <c r="C402" t="inlineStr">
        <is>
          <t xml:space="preserve">612057674</t>
        </is>
      </c>
      <c r="D402" t="inlineStr">
        <is>
          <t xml:space="preserve">https://www.milanuncios.com/pisos-compartidos-en-loja-granada/loja-granada-cta-del-arca-612057674.htm</t>
        </is>
      </c>
      <c r="E402" t="inlineStr">
        <is>
          <t xml:space="preserve">2026-08-29</t>
        </is>
      </c>
      <c r="F402" t="inlineStr">
        <is>
          <t xml:space="preserve">2026-08-31</t>
        </is>
      </c>
      <c r="G402" t="inlineStr">
        <is>
          <t xml:space="preserve">New</t>
        </is>
      </c>
      <c r="H402" t="inlineStr">
        <is>
          <t xml:space="preserve">Loja  (Granada) - Cta. del Arca</t>
        </is>
      </c>
      <c r="I402" t="inlineStr">
        <is>
          <t xml:space="preserve">Rent</t>
        </is>
      </c>
      <c r="J402" t="inlineStr">
        <is>
          <t xml:space="preserve">Compartir piso</t>
        </is>
      </c>
      <c r="K402" t="inlineStr">
        <is>
          <t xml:space="preserve">ES</t>
        </is>
      </c>
      <c r="L402"/>
      <c r="M402" t="inlineStr">
        <is>
          <t xml:space="preserve">Granada</t>
        </is>
      </c>
      <c r="N402" t="inlineStr">
        <is>
          <t xml:space="preserve">Loja</t>
        </is>
      </c>
      <c r="O402"/>
      <c r="P402"/>
      <c r="Q402"/>
      <c r="R402"/>
      <c r="S402">
        <v>200</v>
      </c>
      <c r="T402"/>
      <c r="U402">
        <f>IFERROR((S402-T402)/T402,"")</f>
      </c>
      <c r="V402">
        <v>3</v>
      </c>
      <c r="W402"/>
      <c r="X402"/>
      <c r="Y402"/>
      <c r="Z402">
        <f>IFERROR(S402/W402,"")</f>
      </c>
      <c r="AA402">
        <f>IFERROR(INDEX(04_Area_Stats!$C$5:$C$7,MATCH(N402,04_Area_Stats!$A$5:$A$7,0)),"")</f>
      </c>
      <c r="AB402">
        <f>IFERROR((Z402-AA402)/AA402,"")</f>
      </c>
      <c r="AC402"/>
      <c r="AD402"/>
      <c r="AE402"/>
      <c r="AF402"/>
      <c r="AG402"/>
      <c r="AH402"/>
      <c r="AI402"/>
      <c r="AJ402"/>
      <c r="AK402"/>
      <c r="AL402"/>
      <c r="AM402"/>
      <c r="AN402"/>
      <c r="AO402"/>
      <c r="AP402"/>
      <c r="AQ402"/>
      <c r="AR402"/>
      <c r="AS402"/>
      <c r="AT402">
        <f>IFERROR(INDEX(04_Area_Stats!$E$5:$E$7,MATCH(N402,04_Area_Stats!$A$5:$A$7,0)),"")</f>
      </c>
      <c r="AU402">
        <f>IFERROR(ROUND(W402*AT402,0),"")</f>
      </c>
      <c r="AV402">
        <f>IFERROR(AU402*12/S402,"")</f>
      </c>
      <c r="AW402">
        <f>IFERROR(ROUND(100*(03_Assumptions!$B$18*MIN(AV402/03_Assumptions!$B$13,1)+03_Assumptions!$B$19*MIN(MAX(-AB402/0.25,0),1)+03_Assumptions!$B$20*IFERROR(INDEX(03_Assumptions!$B$28:$B$33,MATCH(AG402,03_Assumptions!$A$28:$A$33,0)),0.5)+03_Assumptions!$B$21*MIN(V402/180,1)+03_Assumptions!$B$22*(COUNTIF(AI402:AQ402,"Y")/9)),0),"")</f>
      </c>
      <c r="AX402"/>
      <c r="AY402"/>
      <c r="AZ402"/>
      <c r="BA402"/>
      <c r="BB402"/>
      <c r="BC402">
        <v>1</v>
      </c>
      <c r="BD402"/>
      <c r="BE402">
        <v>0</v>
      </c>
      <c r="BF402"/>
      <c r="BG402"/>
      <c r="BH402"/>
      <c r="BI402"/>
      <c r="BJ402"/>
      <c r="BK402"/>
      <c r="BL402" t="inlineStr">
        <is>
          <t xml:space="preserve">Rum till uthyrning i delad lägenhet i Loja (Granada). Beskrivningen innehåller mycket begränsad information; endast att rummet är ljust, delas med en annan person och är väl skött.</t>
        </is>
      </c>
      <c r="BM402"/>
      <c r="BN402"/>
    </row>
    <row r="403">
      <c r="A403" t="inlineStr">
        <is>
          <t xml:space="preserve">MIL-611008729</t>
        </is>
      </c>
      <c r="B403" t="inlineStr">
        <is>
          <t xml:space="preserve">Milanuncios</t>
        </is>
      </c>
      <c r="C403" t="inlineStr">
        <is>
          <t xml:space="preserve">611008729</t>
        </is>
      </c>
      <c r="D403" t="inlineStr">
        <is>
          <t xml:space="preserve">https://www.milanuncios.com/pisos-compartidos-en-granada-granada/camino-ronda-611008729.htm</t>
        </is>
      </c>
      <c r="E403" t="inlineStr">
        <is>
          <t xml:space="preserve">2026-08-29</t>
        </is>
      </c>
      <c r="F403" t="inlineStr">
        <is>
          <t xml:space="preserve">2026-08-31</t>
        </is>
      </c>
      <c r="G403" t="inlineStr">
        <is>
          <t xml:space="preserve">New</t>
        </is>
      </c>
      <c r="H403" t="inlineStr">
        <is>
          <t xml:space="preserve">Camino Ronda</t>
        </is>
      </c>
      <c r="I403" t="inlineStr">
        <is>
          <t xml:space="preserve">Rent</t>
        </is>
      </c>
      <c r="J403" t="inlineStr">
        <is>
          <t xml:space="preserve">Compartir piso</t>
        </is>
      </c>
      <c r="K403" t="inlineStr">
        <is>
          <t xml:space="preserve">ES</t>
        </is>
      </c>
      <c r="L403"/>
      <c r="M403" t="inlineStr">
        <is>
          <t xml:space="preserve">Granada</t>
        </is>
      </c>
      <c r="N403" t="inlineStr">
        <is>
          <t xml:space="preserve">Granada</t>
        </is>
      </c>
      <c r="O403"/>
      <c r="P403"/>
      <c r="Q403"/>
      <c r="R403"/>
      <c r="S403">
        <v>250</v>
      </c>
      <c r="T403"/>
      <c r="U403">
        <f>IFERROR((S403-T403)/T403,"")</f>
      </c>
      <c r="V403">
        <v>3</v>
      </c>
      <c r="W403"/>
      <c r="X403"/>
      <c r="Y403"/>
      <c r="Z403">
        <f>IFERROR(S403/W403,"")</f>
      </c>
      <c r="AA403">
        <f>IFERROR(INDEX(04_Area_Stats!$C$5:$C$7,MATCH(N403,04_Area_Stats!$A$5:$A$7,0)),"")</f>
      </c>
      <c r="AB403">
        <f>IFERROR((Z403-AA403)/AA403,"")</f>
      </c>
      <c r="AC403"/>
      <c r="AD403"/>
      <c r="AE403"/>
      <c r="AF403"/>
      <c r="AG403"/>
      <c r="AH403"/>
      <c r="AI403"/>
      <c r="AJ403"/>
      <c r="AK403"/>
      <c r="AL403"/>
      <c r="AM403"/>
      <c r="AN403"/>
      <c r="AO403"/>
      <c r="AP403"/>
      <c r="AQ403"/>
      <c r="AR403"/>
      <c r="AS403"/>
      <c r="AT403">
        <f>IFERROR(INDEX(04_Area_Stats!$E$5:$E$7,MATCH(N403,04_Area_Stats!$A$5:$A$7,0)),"")</f>
      </c>
      <c r="AU403">
        <f>IFERROR(ROUND(W403*AT403,0),"")</f>
      </c>
      <c r="AV403">
        <f>IFERROR(AU403*12/S403,"")</f>
      </c>
      <c r="AW403">
        <f>IFERROR(ROUND(100*(03_Assumptions!$B$18*MIN(AV403/03_Assumptions!$B$13,1)+03_Assumptions!$B$19*MIN(MAX(-AB403/0.25,0),1)+03_Assumptions!$B$20*IFERROR(INDEX(03_Assumptions!$B$28:$B$33,MATCH(AG403,03_Assumptions!$A$28:$A$33,0)),0.5)+03_Assumptions!$B$21*MIN(V403/180,1)+03_Assumptions!$B$22*(COUNTIF(AI403:AQ403,"Y")/9)),0),"")</f>
      </c>
      <c r="AX403"/>
      <c r="AY403"/>
      <c r="AZ403"/>
      <c r="BA403" t="inlineStr">
        <is>
          <t xml:space="preserve">https://images.milanuncios.com/api/v1/ma-ad-media-pro/images/21612ed6-5d16-4cee-8af0-03428831afb1</t>
        </is>
      </c>
      <c r="BB403"/>
      <c r="BC403">
        <v>1</v>
      </c>
      <c r="BD403"/>
      <c r="BE403">
        <v>0</v>
      </c>
      <c r="BF403"/>
      <c r="BG403"/>
      <c r="BH403"/>
      <c r="BI403"/>
      <c r="BJ403"/>
      <c r="BK403"/>
      <c r="BL403" t="inlineStr">
        <is>
          <t xml:space="preserve">Lägenhetsdelning söks i centrala Granada nära tunnelbana och universitet; tillgängliga fastighetsdetaljer är minimala då fotona är gamla och ingen specifikation är tillgiven.</t>
        </is>
      </c>
      <c r="BM403"/>
      <c r="BN403"/>
    </row>
    <row r="404">
      <c r="A404" t="inlineStr">
        <is>
          <t xml:space="preserve">MIL-516458118</t>
        </is>
      </c>
      <c r="B404" t="inlineStr">
        <is>
          <t xml:space="preserve">Milanuncios</t>
        </is>
      </c>
      <c r="C404" t="inlineStr">
        <is>
          <t xml:space="preserve">516458118</t>
        </is>
      </c>
      <c r="D404" t="inlineStr">
        <is>
          <t xml:space="preserve">https://www.milanuncios.com/pisos-compartidos-en-badalona-barcelona/badalona-516458118.htm</t>
        </is>
      </c>
      <c r="E404" t="inlineStr">
        <is>
          <t xml:space="preserve">2026-08-29</t>
        </is>
      </c>
      <c r="F404" t="inlineStr">
        <is>
          <t xml:space="preserve">2026-08-31</t>
        </is>
      </c>
      <c r="G404" t="inlineStr">
        <is>
          <t xml:space="preserve">New</t>
        </is>
      </c>
      <c r="H404" t="inlineStr">
        <is>
          <t xml:space="preserve">Badalona</t>
        </is>
      </c>
      <c r="I404" t="inlineStr">
        <is>
          <t xml:space="preserve">Rent</t>
        </is>
      </c>
      <c r="J404" t="inlineStr">
        <is>
          <t xml:space="preserve">Compartir piso</t>
        </is>
      </c>
      <c r="K404" t="inlineStr">
        <is>
          <t xml:space="preserve">ES</t>
        </is>
      </c>
      <c r="L404"/>
      <c r="M404" t="inlineStr">
        <is>
          <t xml:space="preserve">Barcelona</t>
        </is>
      </c>
      <c r="N404" t="inlineStr">
        <is>
          <t xml:space="preserve">Badalona</t>
        </is>
      </c>
      <c r="O404"/>
      <c r="P404"/>
      <c r="Q404"/>
      <c r="R404"/>
      <c r="S404">
        <v>400</v>
      </c>
      <c r="T404"/>
      <c r="U404">
        <f>IFERROR((S404-T404)/T404,"")</f>
      </c>
      <c r="V404">
        <v>3</v>
      </c>
      <c r="W404"/>
      <c r="X404"/>
      <c r="Y404"/>
      <c r="Z404">
        <f>IFERROR(S404/W404,"")</f>
      </c>
      <c r="AA404">
        <f>IFERROR(INDEX(04_Area_Stats!$C$5:$C$7,MATCH(N404,04_Area_Stats!$A$5:$A$7,0)),"")</f>
      </c>
      <c r="AB404">
        <f>IFERROR((Z404-AA404)/AA404,"")</f>
      </c>
      <c r="AC404">
        <v>3</v>
      </c>
      <c r="AD404"/>
      <c r="AE404" t="inlineStr">
        <is>
          <t xml:space="preserve">segundo piso</t>
        </is>
      </c>
      <c r="AF404"/>
      <c r="AG404" t="inlineStr">
        <is>
          <t xml:space="preserve">Good</t>
        </is>
      </c>
      <c r="AH404"/>
      <c r="AI404" t="inlineStr">
        <is>
          <t xml:space="preserve">N</t>
        </is>
      </c>
      <c r="AJ404"/>
      <c r="AK404"/>
      <c r="AL404"/>
      <c r="AM404"/>
      <c r="AN404"/>
      <c r="AO404"/>
      <c r="AP404"/>
      <c r="AQ404" t="inlineStr">
        <is>
          <t xml:space="preserve">Y</t>
        </is>
      </c>
      <c r="AR404"/>
      <c r="AS404"/>
      <c r="AT404">
        <f>IFERROR(INDEX(04_Area_Stats!$E$5:$E$7,MATCH(N404,04_Area_Stats!$A$5:$A$7,0)),"")</f>
      </c>
      <c r="AU404">
        <f>IFERROR(ROUND(W404*AT404,0),"")</f>
      </c>
      <c r="AV404">
        <f>IFERROR(AU404*12/S404,"")</f>
      </c>
      <c r="AW404">
        <f>IFERROR(ROUND(100*(03_Assumptions!$B$18*MIN(AV404/03_Assumptions!$B$13,1)+03_Assumptions!$B$19*MIN(MAX(-AB404/0.25,0),1)+03_Assumptions!$B$20*IFERROR(INDEX(03_Assumptions!$B$28:$B$33,MATCH(AG404,03_Assumptions!$A$28:$A$33,0)),0.5)+03_Assumptions!$B$21*MIN(V404/180,1)+03_Assumptions!$B$22*(COUNTIF(AI404:AQ404,"Y")/9)),0),"")</f>
      </c>
      <c r="AX404"/>
      <c r="AY404"/>
      <c r="AZ404"/>
      <c r="BA404" t="inlineStr">
        <is>
          <t xml:space="preserve">https://images-re.milanuncios.com/images/ads/c0605cf9-4281-4923-ae62-b5597b625347</t>
        </is>
      </c>
      <c r="BB404"/>
      <c r="BC404">
        <v>1</v>
      </c>
      <c r="BD404"/>
      <c r="BE404">
        <v>0</v>
      </c>
      <c r="BF404"/>
      <c r="BG404"/>
      <c r="BH404"/>
      <c r="BI404"/>
      <c r="BJ404"/>
      <c r="BK404"/>
      <c r="BL404" t="inlineStr">
        <is>
          <t xml:space="preserve">Möblerad lägenhet med 3 rum med tillgängliga rum att hyra i Badalona, belägen på andra våningen i en byggnad utan hiss. Särskilt är att endast kvinnor accepteras och den bosatta värdinnan delar lägenheten.</t>
        </is>
      </c>
      <c r="BM404" t="inlineStr">
        <is>
          <t xml:space="preserve">rooms, floor, condition, lift, balcony, furnished</t>
        </is>
      </c>
      <c r="BN404"/>
    </row>
    <row r="405">
      <c r="A405" t="inlineStr">
        <is>
          <t xml:space="preserve">MIL-611502822</t>
        </is>
      </c>
      <c r="B405" t="inlineStr">
        <is>
          <t xml:space="preserve">Milanuncios</t>
        </is>
      </c>
      <c r="C405" t="inlineStr">
        <is>
          <t xml:space="preserve">611502822</t>
        </is>
      </c>
      <c r="D405" t="inlineStr">
        <is>
          <t xml:space="preserve">https://www.milanuncios.com/pisos-compartidos-en-las-palmas-de-gran-canaria-las_palmas/miller-bajo-611502822.htm</t>
        </is>
      </c>
      <c r="E405" t="inlineStr">
        <is>
          <t xml:space="preserve">2026-08-29</t>
        </is>
      </c>
      <c r="F405" t="inlineStr">
        <is>
          <t xml:space="preserve">2026-08-31</t>
        </is>
      </c>
      <c r="G405" t="inlineStr">
        <is>
          <t xml:space="preserve">New</t>
        </is>
      </c>
      <c r="H405" t="inlineStr">
        <is>
          <t xml:space="preserve">Miller Bajo</t>
        </is>
      </c>
      <c r="I405" t="inlineStr">
        <is>
          <t xml:space="preserve">Rent</t>
        </is>
      </c>
      <c r="J405" t="inlineStr">
        <is>
          <t xml:space="preserve">Compartir piso</t>
        </is>
      </c>
      <c r="K405" t="inlineStr">
        <is>
          <t xml:space="preserve">ES</t>
        </is>
      </c>
      <c r="L405"/>
      <c r="M405" t="inlineStr">
        <is>
          <t xml:space="preserve">Las Palmas</t>
        </is>
      </c>
      <c r="N405" t="inlineStr">
        <is>
          <t xml:space="preserve">Las Palmas de Gran Canaria</t>
        </is>
      </c>
      <c r="O405"/>
      <c r="P405"/>
      <c r="Q405"/>
      <c r="R405"/>
      <c r="S405">
        <v>350</v>
      </c>
      <c r="T405"/>
      <c r="U405">
        <f>IFERROR((S405-T405)/T405,"")</f>
      </c>
      <c r="V405">
        <v>3</v>
      </c>
      <c r="W405"/>
      <c r="X405"/>
      <c r="Y405"/>
      <c r="Z405">
        <f>IFERROR(S405/W405,"")</f>
      </c>
      <c r="AA405">
        <f>IFERROR(INDEX(04_Area_Stats!$C$5:$C$7,MATCH(N405,04_Area_Stats!$A$5:$A$7,0)),"")</f>
      </c>
      <c r="AB405">
        <f>IFERROR((Z405-AA405)/AA405,"")</f>
      </c>
      <c r="AC405"/>
      <c r="AD405"/>
      <c r="AE405"/>
      <c r="AF405"/>
      <c r="AG405"/>
      <c r="AH405"/>
      <c r="AI405"/>
      <c r="AJ405"/>
      <c r="AK405"/>
      <c r="AL405"/>
      <c r="AM405"/>
      <c r="AN405"/>
      <c r="AO405"/>
      <c r="AP405"/>
      <c r="AQ405"/>
      <c r="AR405"/>
      <c r="AS405"/>
      <c r="AT405">
        <f>IFERROR(INDEX(04_Area_Stats!$E$5:$E$7,MATCH(N405,04_Area_Stats!$A$5:$A$7,0)),"")</f>
      </c>
      <c r="AU405">
        <f>IFERROR(ROUND(W405*AT405,0),"")</f>
      </c>
      <c r="AV405">
        <f>IFERROR(AU405*12/S405,"")</f>
      </c>
      <c r="AW405">
        <f>IFERROR(ROUND(100*(03_Assumptions!$B$18*MIN(AV405/03_Assumptions!$B$13,1)+03_Assumptions!$B$19*MIN(MAX(-AB405/0.25,0),1)+03_Assumptions!$B$20*IFERROR(INDEX(03_Assumptions!$B$28:$B$33,MATCH(AG405,03_Assumptions!$A$28:$A$33,0)),0.5)+03_Assumptions!$B$21*MIN(V405/180,1)+03_Assumptions!$B$22*(COUNTIF(AI405:AQ405,"Y")/9)),0),"")</f>
      </c>
      <c r="AX405"/>
      <c r="AY405"/>
      <c r="AZ405"/>
      <c r="BA405"/>
      <c r="BB405"/>
      <c r="BC405">
        <v>1</v>
      </c>
      <c r="BD405"/>
      <c r="BE405">
        <v>0</v>
      </c>
      <c r="BF405"/>
      <c r="BG405"/>
      <c r="BH405"/>
      <c r="BI405"/>
      <c r="BJ405"/>
      <c r="BK405"/>
      <c r="BL405" t="inlineStr">
        <is>
          <t xml:space="preserve">Rum att dela i en lägenhet i Las Palmas de Gran Canaria med två befintliga rumskamrater; mycket lite fastighetsinformation tillhandahålls förutom beskrivningen av den sociala atmosfären.</t>
        </is>
      </c>
      <c r="BM405"/>
      <c r="BN405"/>
    </row>
    <row r="406">
      <c r="A406" t="inlineStr">
        <is>
          <t xml:space="preserve">MIL-610928911</t>
        </is>
      </c>
      <c r="B406" t="inlineStr">
        <is>
          <t xml:space="preserve">Milanuncios</t>
        </is>
      </c>
      <c r="C406" t="inlineStr">
        <is>
          <t xml:space="preserve">610928911</t>
        </is>
      </c>
      <c r="D406" t="inlineStr">
        <is>
          <t xml:space="preserve">https://www.milanuncios.com/pisos-compartidos-en-bilbao-vizcaya/bilbao-610928911.htm</t>
        </is>
      </c>
      <c r="E406" t="inlineStr">
        <is>
          <t xml:space="preserve">2026-08-29</t>
        </is>
      </c>
      <c r="F406" t="inlineStr">
        <is>
          <t xml:space="preserve">2026-08-31</t>
        </is>
      </c>
      <c r="G406" t="inlineStr">
        <is>
          <t xml:space="preserve">New</t>
        </is>
      </c>
      <c r="H406" t="inlineStr">
        <is>
          <t xml:space="preserve">Bilbao</t>
        </is>
      </c>
      <c r="I406" t="inlineStr">
        <is>
          <t xml:space="preserve">Rent</t>
        </is>
      </c>
      <c r="J406" t="inlineStr">
        <is>
          <t xml:space="preserve">Compartir piso</t>
        </is>
      </c>
      <c r="K406" t="inlineStr">
        <is>
          <t xml:space="preserve">ES</t>
        </is>
      </c>
      <c r="L406"/>
      <c r="M406" t="inlineStr">
        <is>
          <t xml:space="preserve">Bizkaia</t>
        </is>
      </c>
      <c r="N406" t="inlineStr">
        <is>
          <t xml:space="preserve">Bilbao</t>
        </is>
      </c>
      <c r="O406"/>
      <c r="P406"/>
      <c r="Q406"/>
      <c r="R406"/>
      <c r="S406">
        <v>580</v>
      </c>
      <c r="T406"/>
      <c r="U406">
        <f>IFERROR((S406-T406)/T406,"")</f>
      </c>
      <c r="V406">
        <v>3</v>
      </c>
      <c r="W406"/>
      <c r="X406"/>
      <c r="Y406"/>
      <c r="Z406">
        <f>IFERROR(S406/W406,"")</f>
      </c>
      <c r="AA406">
        <f>IFERROR(INDEX(04_Area_Stats!$C$5:$C$7,MATCH(N406,04_Area_Stats!$A$5:$A$7,0)),"")</f>
      </c>
      <c r="AB406">
        <f>IFERROR((Z406-AA406)/AA406,"")</f>
      </c>
      <c r="AC406">
        <v>4</v>
      </c>
      <c r="AD406"/>
      <c r="AE406"/>
      <c r="AF406"/>
      <c r="AG406" t="inlineStr">
        <is>
          <t xml:space="preserve">Good</t>
        </is>
      </c>
      <c r="AH406"/>
      <c r="AI406"/>
      <c r="AJ406"/>
      <c r="AK406"/>
      <c r="AL406"/>
      <c r="AM406"/>
      <c r="AN406"/>
      <c r="AO406"/>
      <c r="AP406"/>
      <c r="AQ406" t="inlineStr">
        <is>
          <t xml:space="preserve">Y</t>
        </is>
      </c>
      <c r="AR406"/>
      <c r="AS406"/>
      <c r="AT406">
        <f>IFERROR(INDEX(04_Area_Stats!$E$5:$E$7,MATCH(N406,04_Area_Stats!$A$5:$A$7,0)),"")</f>
      </c>
      <c r="AU406">
        <f>IFERROR(ROUND(W406*AT406,0),"")</f>
      </c>
      <c r="AV406">
        <f>IFERROR(AU406*12/S406,"")</f>
      </c>
      <c r="AW406">
        <f>IFERROR(ROUND(100*(03_Assumptions!$B$18*MIN(AV406/03_Assumptions!$B$13,1)+03_Assumptions!$B$19*MIN(MAX(-AB406/0.25,0),1)+03_Assumptions!$B$20*IFERROR(INDEX(03_Assumptions!$B$28:$B$33,MATCH(AG406,03_Assumptions!$A$28:$A$33,0)),0.5)+03_Assumptions!$B$21*MIN(V406/180,1)+03_Assumptions!$B$22*(COUNTIF(AI406:AQ406,"Y")/9)),0),"")</f>
      </c>
      <c r="AX406"/>
      <c r="AY406"/>
      <c r="AZ406"/>
      <c r="BA406" t="inlineStr">
        <is>
          <t xml:space="preserve">https://images-re.milanuncios.com/images/ads/3edf6b8f-9c03-4c1d-849d-9f07b02230e3</t>
        </is>
      </c>
      <c r="BB406"/>
      <c r="BC406">
        <v>1</v>
      </c>
      <c r="BD406"/>
      <c r="BE406">
        <v>0</v>
      </c>
      <c r="BF406"/>
      <c r="BG406"/>
      <c r="BH406"/>
      <c r="BI406" t="inlineStr">
        <is>
          <t xml:space="preserve">Esta es tu oportunidad</t>
        </is>
      </c>
      <c r="BJ406"/>
      <c r="BK406"/>
      <c r="BL406" t="inlineStr">
        <is>
          <t xml:space="preserve">En fullt möblerad delad lägenhet med 4 sovrum i Zorrotza, Bilbao med balkong och moderna bekvämligheter såsom tvättmaskin, diskmaskin, ugn och WiFi. Fastigheten är i gott skick och accepterar yrkesverksamma och studenter, men inte par.</t>
        </is>
      </c>
      <c r="BM406" t="inlineStr">
        <is>
          <t xml:space="preserve">rooms, condition, balcony, furnished</t>
        </is>
      </c>
      <c r="BN406"/>
    </row>
    <row r="407">
      <c r="A407" t="inlineStr">
        <is>
          <t xml:space="preserve">MIL-585121042</t>
        </is>
      </c>
      <c r="B407" t="inlineStr">
        <is>
          <t xml:space="preserve">Milanuncios</t>
        </is>
      </c>
      <c r="C407" t="inlineStr">
        <is>
          <t xml:space="preserve">585121042</t>
        </is>
      </c>
      <c r="D407" t="inlineStr">
        <is>
          <t xml:space="preserve">https://www.milanuncios.com/pisos-compartidos-en-burjassot-valencia/burjassot-585121042.htm</t>
        </is>
      </c>
      <c r="E407" t="inlineStr">
        <is>
          <t xml:space="preserve">2026-08-29</t>
        </is>
      </c>
      <c r="F407" t="inlineStr">
        <is>
          <t xml:space="preserve">2026-08-31</t>
        </is>
      </c>
      <c r="G407" t="inlineStr">
        <is>
          <t xml:space="preserve">New</t>
        </is>
      </c>
      <c r="H407" t="inlineStr">
        <is>
          <t xml:space="preserve">Burjassot</t>
        </is>
      </c>
      <c r="I407" t="inlineStr">
        <is>
          <t xml:space="preserve">Rent</t>
        </is>
      </c>
      <c r="J407" t="inlineStr">
        <is>
          <t xml:space="preserve">Compartir piso</t>
        </is>
      </c>
      <c r="K407" t="inlineStr">
        <is>
          <t xml:space="preserve">ES</t>
        </is>
      </c>
      <c r="L407"/>
      <c r="M407" t="inlineStr">
        <is>
          <t xml:space="preserve">Valencia</t>
        </is>
      </c>
      <c r="N407" t="inlineStr">
        <is>
          <t xml:space="preserve">Burjassot</t>
        </is>
      </c>
      <c r="O407"/>
      <c r="P407"/>
      <c r="Q407"/>
      <c r="R407"/>
      <c r="S407">
        <v>350</v>
      </c>
      <c r="T407"/>
      <c r="U407">
        <f>IFERROR((S407-T407)/T407,"")</f>
      </c>
      <c r="V407">
        <v>3</v>
      </c>
      <c r="W407"/>
      <c r="X407"/>
      <c r="Y407"/>
      <c r="Z407">
        <f>IFERROR(S407/W407,"")</f>
      </c>
      <c r="AA407">
        <f>IFERROR(INDEX(04_Area_Stats!$C$5:$C$7,MATCH(N407,04_Area_Stats!$A$5:$A$7,0)),"")</f>
      </c>
      <c r="AB407">
        <f>IFERROR((Z407-AA407)/AA407,"")</f>
      </c>
      <c r="AC407">
        <v>5</v>
      </c>
      <c r="AD407"/>
      <c r="AE407"/>
      <c r="AF407"/>
      <c r="AG407" t="inlineStr">
        <is>
          <t xml:space="preserve">Good</t>
        </is>
      </c>
      <c r="AH407"/>
      <c r="AI407"/>
      <c r="AJ407"/>
      <c r="AK407"/>
      <c r="AL407"/>
      <c r="AM407"/>
      <c r="AN407"/>
      <c r="AO407"/>
      <c r="AP407"/>
      <c r="AQ407" t="inlineStr">
        <is>
          <t xml:space="preserve">Y</t>
        </is>
      </c>
      <c r="AR407"/>
      <c r="AS407"/>
      <c r="AT407">
        <f>IFERROR(INDEX(04_Area_Stats!$E$5:$E$7,MATCH(N407,04_Area_Stats!$A$5:$A$7,0)),"")</f>
      </c>
      <c r="AU407">
        <f>IFERROR(ROUND(W407*AT407,0),"")</f>
      </c>
      <c r="AV407">
        <f>IFERROR(AU407*12/S407,"")</f>
      </c>
      <c r="AW407">
        <f>IFERROR(ROUND(100*(03_Assumptions!$B$18*MIN(AV407/03_Assumptions!$B$13,1)+03_Assumptions!$B$19*MIN(MAX(-AB407/0.25,0),1)+03_Assumptions!$B$20*IFERROR(INDEX(03_Assumptions!$B$28:$B$33,MATCH(AG407,03_Assumptions!$A$28:$A$33,0)),0.5)+03_Assumptions!$B$21*MIN(V407/180,1)+03_Assumptions!$B$22*(COUNTIF(AI407:AQ407,"Y")/9)),0),"")</f>
      </c>
      <c r="AX407"/>
      <c r="AY407"/>
      <c r="AZ407"/>
      <c r="BA407" t="inlineStr">
        <is>
          <t xml:space="preserve">https://images-re.milanuncios.com/images/ads/11256981-d72f-4ef7-8706-f876e89a9ecf</t>
        </is>
      </c>
      <c r="BB407"/>
      <c r="BC407">
        <v>1</v>
      </c>
      <c r="BD407"/>
      <c r="BE407">
        <v>0</v>
      </c>
      <c r="BF407"/>
      <c r="BG407"/>
      <c r="BH407"/>
      <c r="BI407"/>
      <c r="BJ407"/>
      <c r="BK407"/>
      <c r="BL407" t="inlineStr">
        <is>
          <t xml:space="preserve">En delad lägenhet med 5 rum i Burjassot, Valencia, i gott skick med helt möblerad inredning och väl utrustad kök. Fastigheten annonseras för säsongsuthyrning via Spotahome med gemensam tvätt.</t>
        </is>
      </c>
      <c r="BM407" t="inlineStr">
        <is>
          <t xml:space="preserve">rooms, condition, furnished</t>
        </is>
      </c>
      <c r="BN407"/>
    </row>
    <row r="408">
      <c r="A408" t="inlineStr">
        <is>
          <t xml:space="preserve">MIL-602134726</t>
        </is>
      </c>
      <c r="B408" t="inlineStr">
        <is>
          <t xml:space="preserve">Milanuncios</t>
        </is>
      </c>
      <c r="C408" t="inlineStr">
        <is>
          <t xml:space="preserve">602134726</t>
        </is>
      </c>
      <c r="D408" t="inlineStr">
        <is>
          <t xml:space="preserve">https://www.milanuncios.com/pisos-compartidos-en-sevilla-sevilla/sevilla-capital-602134726.htm</t>
        </is>
      </c>
      <c r="E408" t="inlineStr">
        <is>
          <t xml:space="preserve">2026-08-29</t>
        </is>
      </c>
      <c r="F408" t="inlineStr">
        <is>
          <t xml:space="preserve">2026-08-31</t>
        </is>
      </c>
      <c r="G408" t="inlineStr">
        <is>
          <t xml:space="preserve">New</t>
        </is>
      </c>
      <c r="H408" t="inlineStr">
        <is>
          <t xml:space="preserve">Sevilla Capital</t>
        </is>
      </c>
      <c r="I408" t="inlineStr">
        <is>
          <t xml:space="preserve">Rent</t>
        </is>
      </c>
      <c r="J408" t="inlineStr">
        <is>
          <t xml:space="preserve">Compartir piso</t>
        </is>
      </c>
      <c r="K408" t="inlineStr">
        <is>
          <t xml:space="preserve">ES</t>
        </is>
      </c>
      <c r="L408"/>
      <c r="M408" t="inlineStr">
        <is>
          <t xml:space="preserve">Sevilla</t>
        </is>
      </c>
      <c r="N408" t="inlineStr">
        <is>
          <t xml:space="preserve">Sevilla</t>
        </is>
      </c>
      <c r="O408"/>
      <c r="P408"/>
      <c r="Q408"/>
      <c r="R408"/>
      <c r="S408">
        <v>325</v>
      </c>
      <c r="T408"/>
      <c r="U408">
        <f>IFERROR((S408-T408)/T408,"")</f>
      </c>
      <c r="V408">
        <v>3</v>
      </c>
      <c r="W408"/>
      <c r="X408"/>
      <c r="Y408"/>
      <c r="Z408">
        <f>IFERROR(S408/W408,"")</f>
      </c>
      <c r="AA408">
        <f>IFERROR(INDEX(04_Area_Stats!$C$5:$C$7,MATCH(N408,04_Area_Stats!$A$5:$A$7,0)),"")</f>
      </c>
      <c r="AB408">
        <f>IFERROR((Z408-AA408)/AA408,"")</f>
      </c>
      <c r="AC408"/>
      <c r="AD408"/>
      <c r="AE408" t="inlineStr">
        <is>
          <t xml:space="preserve">entreplanta baja</t>
        </is>
      </c>
      <c r="AF408"/>
      <c r="AG408"/>
      <c r="AH408"/>
      <c r="AI408"/>
      <c r="AJ408"/>
      <c r="AK408"/>
      <c r="AL408"/>
      <c r="AM408"/>
      <c r="AN408"/>
      <c r="AO408"/>
      <c r="AP408" t="inlineStr">
        <is>
          <t xml:space="preserve">Y</t>
        </is>
      </c>
      <c r="AQ408" t="inlineStr">
        <is>
          <t xml:space="preserve">Y</t>
        </is>
      </c>
      <c r="AR408"/>
      <c r="AS408"/>
      <c r="AT408">
        <f>IFERROR(INDEX(04_Area_Stats!$E$5:$E$7,MATCH(N408,04_Area_Stats!$A$5:$A$7,0)),"")</f>
      </c>
      <c r="AU408">
        <f>IFERROR(ROUND(W408*AT408,0),"")</f>
      </c>
      <c r="AV408">
        <f>IFERROR(AU408*12/S408,"")</f>
      </c>
      <c r="AW408">
        <f>IFERROR(ROUND(100*(03_Assumptions!$B$18*MIN(AV408/03_Assumptions!$B$13,1)+03_Assumptions!$B$19*MIN(MAX(-AB408/0.25,0),1)+03_Assumptions!$B$20*IFERROR(INDEX(03_Assumptions!$B$28:$B$33,MATCH(AG408,03_Assumptions!$A$28:$A$33,0)),0.5)+03_Assumptions!$B$21*MIN(V408/180,1)+03_Assumptions!$B$22*(COUNTIF(AI408:AQ408,"Y")/9)),0),"")</f>
      </c>
      <c r="AX408"/>
      <c r="AY408"/>
      <c r="AZ408"/>
      <c r="BA408" t="inlineStr">
        <is>
          <t xml:space="preserve">https://images-re.milanuncios.com/images/ads/5a322d6c-155d-487a-b829-b323ec5d726f</t>
        </is>
      </c>
      <c r="BB408"/>
      <c r="BC408">
        <v>1</v>
      </c>
      <c r="BD408"/>
      <c r="BE408">
        <v>0</v>
      </c>
      <c r="BF408"/>
      <c r="BG408"/>
      <c r="BH408"/>
      <c r="BI408"/>
      <c r="BJ408"/>
      <c r="BK408"/>
      <c r="BL408" t="inlineStr">
        <is>
          <t xml:space="preserve">Detta är en möblerad delad rumsuthyrning i Sevillas Santa Clara/San Pablo-område, i gott skick med bra ljus och layout. Fastigheten är helt utrustad med AC, smart-TV, tvättmaskin och inkluderade verktyg, perfekt för unga studenter eller yrkesmän.</t>
        </is>
      </c>
      <c r="BM408" t="inlineStr">
        <is>
          <t xml:space="preserve">floor, air_con, furnished</t>
        </is>
      </c>
      <c r="BN408"/>
    </row>
    <row r="409">
      <c r="A409" t="inlineStr">
        <is>
          <t xml:space="preserve">MIL-610928924</t>
        </is>
      </c>
      <c r="B409" t="inlineStr">
        <is>
          <t xml:space="preserve">Milanuncios</t>
        </is>
      </c>
      <c r="C409" t="inlineStr">
        <is>
          <t xml:space="preserve">610928924</t>
        </is>
      </c>
      <c r="D409" t="inlineStr">
        <is>
          <t xml:space="preserve">https://www.milanuncios.com/pisos-compartidos-en-bilbao-vizcaya/bilbao-610928924.htm</t>
        </is>
      </c>
      <c r="E409" t="inlineStr">
        <is>
          <t xml:space="preserve">2026-08-29</t>
        </is>
      </c>
      <c r="F409" t="inlineStr">
        <is>
          <t xml:space="preserve">2026-08-31</t>
        </is>
      </c>
      <c r="G409" t="inlineStr">
        <is>
          <t xml:space="preserve">New</t>
        </is>
      </c>
      <c r="H409" t="inlineStr">
        <is>
          <t xml:space="preserve">Bilbao</t>
        </is>
      </c>
      <c r="I409" t="inlineStr">
        <is>
          <t xml:space="preserve">Rent</t>
        </is>
      </c>
      <c r="J409" t="inlineStr">
        <is>
          <t xml:space="preserve">Compartir piso</t>
        </is>
      </c>
      <c r="K409" t="inlineStr">
        <is>
          <t xml:space="preserve">ES</t>
        </is>
      </c>
      <c r="L409"/>
      <c r="M409" t="inlineStr">
        <is>
          <t xml:space="preserve">Bizkaia</t>
        </is>
      </c>
      <c r="N409" t="inlineStr">
        <is>
          <t xml:space="preserve">Bilbao</t>
        </is>
      </c>
      <c r="O409"/>
      <c r="P409"/>
      <c r="Q409"/>
      <c r="R409"/>
      <c r="S409">
        <v>580</v>
      </c>
      <c r="T409"/>
      <c r="U409">
        <f>IFERROR((S409-T409)/T409,"")</f>
      </c>
      <c r="V409">
        <v>3</v>
      </c>
      <c r="W409"/>
      <c r="X409"/>
      <c r="Y409"/>
      <c r="Z409">
        <f>IFERROR(S409/W409,"")</f>
      </c>
      <c r="AA409">
        <f>IFERROR(INDEX(04_Area_Stats!$C$5:$C$7,MATCH(N409,04_Area_Stats!$A$5:$A$7,0)),"")</f>
      </c>
      <c r="AB409">
        <f>IFERROR((Z409-AA409)/AA409,"")</f>
      </c>
      <c r="AC409">
        <v>4</v>
      </c>
      <c r="AD409"/>
      <c r="AE409"/>
      <c r="AF409"/>
      <c r="AG409" t="inlineStr">
        <is>
          <t xml:space="preserve">Good</t>
        </is>
      </c>
      <c r="AH409"/>
      <c r="AI409"/>
      <c r="AJ409"/>
      <c r="AK409"/>
      <c r="AL409"/>
      <c r="AM409"/>
      <c r="AN409"/>
      <c r="AO409"/>
      <c r="AP409"/>
      <c r="AQ409" t="inlineStr">
        <is>
          <t xml:space="preserve">Y</t>
        </is>
      </c>
      <c r="AR409"/>
      <c r="AS409"/>
      <c r="AT409">
        <f>IFERROR(INDEX(04_Area_Stats!$E$5:$E$7,MATCH(N409,04_Area_Stats!$A$5:$A$7,0)),"")</f>
      </c>
      <c r="AU409">
        <f>IFERROR(ROUND(W409*AT409,0),"")</f>
      </c>
      <c r="AV409">
        <f>IFERROR(AU409*12/S409,"")</f>
      </c>
      <c r="AW409">
        <f>IFERROR(ROUND(100*(03_Assumptions!$B$18*MIN(AV409/03_Assumptions!$B$13,1)+03_Assumptions!$B$19*MIN(MAX(-AB409/0.25,0),1)+03_Assumptions!$B$20*IFERROR(INDEX(03_Assumptions!$B$28:$B$33,MATCH(AG409,03_Assumptions!$A$28:$A$33,0)),0.5)+03_Assumptions!$B$21*MIN(V409/180,1)+03_Assumptions!$B$22*(COUNTIF(AI409:AQ409,"Y")/9)),0),"")</f>
      </c>
      <c r="AX409"/>
      <c r="AY409"/>
      <c r="AZ409"/>
      <c r="BA409" t="inlineStr">
        <is>
          <t xml:space="preserve">https://images-re.milanuncios.com/images/ads/442d210c-5fc9-4388-9a16-a4c28d522f9b</t>
        </is>
      </c>
      <c r="BB409"/>
      <c r="BC409">
        <v>1</v>
      </c>
      <c r="BD409"/>
      <c r="BE409">
        <v>0</v>
      </c>
      <c r="BF409"/>
      <c r="BG409"/>
      <c r="BH409"/>
      <c r="BI409" t="inlineStr">
        <is>
          <t xml:space="preserve">Esta es tu oportunidad de alquilar</t>
        </is>
      </c>
      <c r="BJ409"/>
      <c r="BK409"/>
      <c r="BL409" t="inlineStr">
        <is>
          <t xml:space="preserve">En möblerad delad lägenhet med 4 sovrum i Zorrotza, Bilbao med moderna bekvämligheter som tvättmaskin, diskmaskin, ugn och WiFi. Lägenheten är i gott skick och professionellt inspekterad av Spotahome, perfekt för proffs och studenter men inte för par.</t>
        </is>
      </c>
      <c r="BM409" t="inlineStr">
        <is>
          <t xml:space="preserve">rooms, condition, balcony, furnished</t>
        </is>
      </c>
      <c r="BN409"/>
    </row>
    <row r="410">
      <c r="A410" t="inlineStr">
        <is>
          <t xml:space="preserve">MIL-603543871</t>
        </is>
      </c>
      <c r="B410" t="inlineStr">
        <is>
          <t xml:space="preserve">Milanuncios</t>
        </is>
      </c>
      <c r="C410" t="inlineStr">
        <is>
          <t xml:space="preserve">603543871</t>
        </is>
      </c>
      <c r="D410" t="inlineStr">
        <is>
          <t xml:space="preserve">https://www.milanuncios.com/pisos-compartidos-en-granada-granada/zaidin-av-pablo-picasso-603543871.htm</t>
        </is>
      </c>
      <c r="E410" t="inlineStr">
        <is>
          <t xml:space="preserve">2026-08-29</t>
        </is>
      </c>
      <c r="F410" t="inlineStr">
        <is>
          <t xml:space="preserve">2026-08-31</t>
        </is>
      </c>
      <c r="G410" t="inlineStr">
        <is>
          <t xml:space="preserve">New</t>
        </is>
      </c>
      <c r="H410" t="inlineStr">
        <is>
          <t xml:space="preserve">Zaidin - Av. Pablo Picasso</t>
        </is>
      </c>
      <c r="I410" t="inlineStr">
        <is>
          <t xml:space="preserve">Rent</t>
        </is>
      </c>
      <c r="J410" t="inlineStr">
        <is>
          <t xml:space="preserve">Compartir piso</t>
        </is>
      </c>
      <c r="K410" t="inlineStr">
        <is>
          <t xml:space="preserve">ES</t>
        </is>
      </c>
      <c r="L410"/>
      <c r="M410" t="inlineStr">
        <is>
          <t xml:space="preserve">Granada</t>
        </is>
      </c>
      <c r="N410" t="inlineStr">
        <is>
          <t xml:space="preserve">Granada</t>
        </is>
      </c>
      <c r="O410"/>
      <c r="P410"/>
      <c r="Q410"/>
      <c r="R410"/>
      <c r="S410">
        <v>250</v>
      </c>
      <c r="T410"/>
      <c r="U410">
        <f>IFERROR((S410-T410)/T410,"")</f>
      </c>
      <c r="V410">
        <v>3</v>
      </c>
      <c r="W410"/>
      <c r="X410"/>
      <c r="Y410"/>
      <c r="Z410">
        <f>IFERROR(S410/W410,"")</f>
      </c>
      <c r="AA410">
        <f>IFERROR(INDEX(04_Area_Stats!$C$5:$C$7,MATCH(N410,04_Area_Stats!$A$5:$A$7,0)),"")</f>
      </c>
      <c r="AB410">
        <f>IFERROR((Z410-AA410)/AA410,"")</f>
      </c>
      <c r="AC410"/>
      <c r="AD410"/>
      <c r="AE410"/>
      <c r="AF410"/>
      <c r="AG410"/>
      <c r="AH410"/>
      <c r="AI410"/>
      <c r="AJ410"/>
      <c r="AK410"/>
      <c r="AL410"/>
      <c r="AM410"/>
      <c r="AN410"/>
      <c r="AO410"/>
      <c r="AP410"/>
      <c r="AQ410"/>
      <c r="AR410"/>
      <c r="AS410"/>
      <c r="AT410">
        <f>IFERROR(INDEX(04_Area_Stats!$E$5:$E$7,MATCH(N410,04_Area_Stats!$A$5:$A$7,0)),"")</f>
      </c>
      <c r="AU410">
        <f>IFERROR(ROUND(W410*AT410,0),"")</f>
      </c>
      <c r="AV410">
        <f>IFERROR(AU410*12/S410,"")</f>
      </c>
      <c r="AW410">
        <f>IFERROR(ROUND(100*(03_Assumptions!$B$18*MIN(AV410/03_Assumptions!$B$13,1)+03_Assumptions!$B$19*MIN(MAX(-AB410/0.25,0),1)+03_Assumptions!$B$20*IFERROR(INDEX(03_Assumptions!$B$28:$B$33,MATCH(AG410,03_Assumptions!$A$28:$A$33,0)),0.5)+03_Assumptions!$B$21*MIN(V410/180,1)+03_Assumptions!$B$22*(COUNTIF(AI410:AQ410,"Y")/9)),0),"")</f>
      </c>
      <c r="AX410"/>
      <c r="AY410"/>
      <c r="AZ410"/>
      <c r="BA410" t="inlineStr">
        <is>
          <t xml:space="preserve">https://images.milanuncios.com/api/v1/ma-ad-media-pro/images/06996bc9-4691-4764-b6b1-3cf02bfe1983</t>
        </is>
      </c>
      <c r="BB410"/>
      <c r="BC410">
        <v>1</v>
      </c>
      <c r="BD410"/>
      <c r="BE410">
        <v>0</v>
      </c>
      <c r="BF410"/>
      <c r="BG410"/>
      <c r="BH410"/>
      <c r="BI410"/>
      <c r="BJ410"/>
      <c r="BK410"/>
      <c r="BL410" t="inlineStr">
        <is>
          <t xml:space="preserve">Ett möblerat sovrum tillgängligt i en delad lägenhet med 3 sovrum i Zaidín-området i Granada, i gott skick med luftkonditionering och hiss. Fastigheten har ett delat vardagsrum med terrass och är väl servad av kollektivtrafik; den är tillgänglig för uthyrning från september och accepterar inte husdjur eller rökare.</t>
        </is>
      </c>
      <c r="BM410"/>
      <c r="BN410"/>
    </row>
    <row r="411">
      <c r="A411" t="inlineStr">
        <is>
          <t xml:space="preserve">MIL-524070243</t>
        </is>
      </c>
      <c r="B411" t="inlineStr">
        <is>
          <t xml:space="preserve">Milanuncios</t>
        </is>
      </c>
      <c r="C411" t="inlineStr">
        <is>
          <t xml:space="preserve">524070243</t>
        </is>
      </c>
      <c r="D411" t="inlineStr">
        <is>
          <t xml:space="preserve">https://www.milanuncios.com/pisos-compartidos-en-cordoba-cordoba/centro-c-concepcion-524070243.htm</t>
        </is>
      </c>
      <c r="E411" t="inlineStr">
        <is>
          <t xml:space="preserve">2026-08-29</t>
        </is>
      </c>
      <c r="F411" t="inlineStr">
        <is>
          <t xml:space="preserve">2026-08-31</t>
        </is>
      </c>
      <c r="G411" t="inlineStr">
        <is>
          <t xml:space="preserve">New</t>
        </is>
      </c>
      <c r="H411" t="inlineStr">
        <is>
          <t xml:space="preserve">Centro - C. Concepción</t>
        </is>
      </c>
      <c r="I411" t="inlineStr">
        <is>
          <t xml:space="preserve">Rent</t>
        </is>
      </c>
      <c r="J411" t="inlineStr">
        <is>
          <t xml:space="preserve">Compartir piso</t>
        </is>
      </c>
      <c r="K411" t="inlineStr">
        <is>
          <t xml:space="preserve">ES</t>
        </is>
      </c>
      <c r="L411"/>
      <c r="M411" t="inlineStr">
        <is>
          <t xml:space="preserve">Córdoba</t>
        </is>
      </c>
      <c r="N411" t="inlineStr">
        <is>
          <t xml:space="preserve">Córdoba</t>
        </is>
      </c>
      <c r="O411"/>
      <c r="P411"/>
      <c r="Q411"/>
      <c r="R411"/>
      <c r="S411">
        <v>630</v>
      </c>
      <c r="T411"/>
      <c r="U411">
        <f>IFERROR((S411-T411)/T411,"")</f>
      </c>
      <c r="V411">
        <v>3</v>
      </c>
      <c r="W411"/>
      <c r="X411"/>
      <c r="Y411"/>
      <c r="Z411">
        <f>IFERROR(S411/W411,"")</f>
      </c>
      <c r="AA411">
        <f>IFERROR(INDEX(04_Area_Stats!$C$5:$C$7,MATCH(N411,04_Area_Stats!$A$5:$A$7,0)),"")</f>
      </c>
      <c r="AB411">
        <f>IFERROR((Z411-AA411)/AA411,"")</f>
      </c>
      <c r="AC411"/>
      <c r="AD411"/>
      <c r="AE411"/>
      <c r="AF411"/>
      <c r="AG411"/>
      <c r="AH411"/>
      <c r="AI411"/>
      <c r="AJ411"/>
      <c r="AK411"/>
      <c r="AL411"/>
      <c r="AM411"/>
      <c r="AN411"/>
      <c r="AO411"/>
      <c r="AP411"/>
      <c r="AQ411"/>
      <c r="AR411"/>
      <c r="AS411"/>
      <c r="AT411">
        <f>IFERROR(INDEX(04_Area_Stats!$E$5:$E$7,MATCH(N411,04_Area_Stats!$A$5:$A$7,0)),"")</f>
      </c>
      <c r="AU411">
        <f>IFERROR(ROUND(W411*AT411,0),"")</f>
      </c>
      <c r="AV411">
        <f>IFERROR(AU411*12/S411,"")</f>
      </c>
      <c r="AW411">
        <f>IFERROR(ROUND(100*(03_Assumptions!$B$18*MIN(AV411/03_Assumptions!$B$13,1)+03_Assumptions!$B$19*MIN(MAX(-AB411/0.25,0),1)+03_Assumptions!$B$20*IFERROR(INDEX(03_Assumptions!$B$28:$B$33,MATCH(AG411,03_Assumptions!$A$28:$A$33,0)),0.5)+03_Assumptions!$B$21*MIN(V411/180,1)+03_Assumptions!$B$22*(COUNTIF(AI411:AQ411,"Y")/9)),0),"")</f>
      </c>
      <c r="AX411"/>
      <c r="AY411"/>
      <c r="AZ411"/>
      <c r="BA411"/>
      <c r="BB411"/>
      <c r="BC411">
        <v>1</v>
      </c>
      <c r="BD411"/>
      <c r="BE411">
        <v>0</v>
      </c>
      <c r="BF411"/>
      <c r="BG411"/>
      <c r="BH411"/>
      <c r="BI411"/>
      <c r="BJ411"/>
      <c r="BK411"/>
      <c r="BL411" t="inlineStr">
        <is>
          <t xml:space="preserve">Ett rum att dela i en lägenhet i centrala Córdoba nära Mercado Victoria. Otillräcklig information för en mer detaljerad bedömning.</t>
        </is>
      </c>
      <c r="BM411"/>
      <c r="BN411"/>
    </row>
    <row r="412">
      <c r="A412" t="inlineStr">
        <is>
          <t xml:space="preserve">MIL-608220541</t>
        </is>
      </c>
      <c r="B412" t="inlineStr">
        <is>
          <t xml:space="preserve">Milanuncios</t>
        </is>
      </c>
      <c r="C412" t="inlineStr">
        <is>
          <t xml:space="preserve">608220541</t>
        </is>
      </c>
      <c r="D412" t="inlineStr">
        <is>
          <t xml:space="preserve">https://www.milanuncios.com/pisos-compartidos-en-cordoba-cordoba/parque-cruz-conde-608220541.htm</t>
        </is>
      </c>
      <c r="E412" t="inlineStr">
        <is>
          <t xml:space="preserve">2026-08-29</t>
        </is>
      </c>
      <c r="F412" t="inlineStr">
        <is>
          <t xml:space="preserve">2026-08-31</t>
        </is>
      </c>
      <c r="G412" t="inlineStr">
        <is>
          <t xml:space="preserve">New</t>
        </is>
      </c>
      <c r="H412" t="inlineStr">
        <is>
          <t xml:space="preserve">Parque Cruz Conde</t>
        </is>
      </c>
      <c r="I412" t="inlineStr">
        <is>
          <t xml:space="preserve">Rent</t>
        </is>
      </c>
      <c r="J412" t="inlineStr">
        <is>
          <t xml:space="preserve">Compartir piso</t>
        </is>
      </c>
      <c r="K412" t="inlineStr">
        <is>
          <t xml:space="preserve">ES</t>
        </is>
      </c>
      <c r="L412"/>
      <c r="M412" t="inlineStr">
        <is>
          <t xml:space="preserve">Córdoba</t>
        </is>
      </c>
      <c r="N412" t="inlineStr">
        <is>
          <t xml:space="preserve">Córdoba</t>
        </is>
      </c>
      <c r="O412"/>
      <c r="P412"/>
      <c r="Q412"/>
      <c r="R412"/>
      <c r="S412">
        <v>188</v>
      </c>
      <c r="T412"/>
      <c r="U412">
        <f>IFERROR((S412-T412)/T412,"")</f>
      </c>
      <c r="V412">
        <v>3</v>
      </c>
      <c r="W412"/>
      <c r="X412"/>
      <c r="Y412"/>
      <c r="Z412">
        <f>IFERROR(S412/W412,"")</f>
      </c>
      <c r="AA412">
        <f>IFERROR(INDEX(04_Area_Stats!$C$5:$C$7,MATCH(N412,04_Area_Stats!$A$5:$A$7,0)),"")</f>
      </c>
      <c r="AB412">
        <f>IFERROR((Z412-AA412)/AA412,"")</f>
      </c>
      <c r="AC412">
        <v>4</v>
      </c>
      <c r="AD412">
        <v>2</v>
      </c>
      <c r="AE412"/>
      <c r="AF412"/>
      <c r="AG412" t="inlineStr">
        <is>
          <t xml:space="preserve">Renovated</t>
        </is>
      </c>
      <c r="AH412"/>
      <c r="AI412"/>
      <c r="AJ412"/>
      <c r="AK412"/>
      <c r="AL412"/>
      <c r="AM412"/>
      <c r="AN412"/>
      <c r="AO412"/>
      <c r="AP412" t="inlineStr">
        <is>
          <t xml:space="preserve">Y</t>
        </is>
      </c>
      <c r="AQ412"/>
      <c r="AR412"/>
      <c r="AS412"/>
      <c r="AT412">
        <f>IFERROR(INDEX(04_Area_Stats!$E$5:$E$7,MATCH(N412,04_Area_Stats!$A$5:$A$7,0)),"")</f>
      </c>
      <c r="AU412">
        <f>IFERROR(ROUND(W412*AT412,0),"")</f>
      </c>
      <c r="AV412">
        <f>IFERROR(AU412*12/S412,"")</f>
      </c>
      <c r="AW412">
        <f>IFERROR(ROUND(100*(03_Assumptions!$B$18*MIN(AV412/03_Assumptions!$B$13,1)+03_Assumptions!$B$19*MIN(MAX(-AB412/0.25,0),1)+03_Assumptions!$B$20*IFERROR(INDEX(03_Assumptions!$B$28:$B$33,MATCH(AG412,03_Assumptions!$A$28:$A$33,0)),0.5)+03_Assumptions!$B$21*MIN(V412/180,1)+03_Assumptions!$B$22*(COUNTIF(AI412:AQ412,"Y")/9)),0),"")</f>
      </c>
      <c r="AX412"/>
      <c r="AY412"/>
      <c r="AZ412"/>
      <c r="BA412" t="inlineStr">
        <is>
          <t xml:space="preserve">https://images.milanuncios.com/api/v1/ma-ad-media-pro/images/b4746757-548a-4ebb-a601-511f9fbccce3</t>
        </is>
      </c>
      <c r="BB412"/>
      <c r="BC412">
        <v>1</v>
      </c>
      <c r="BD412"/>
      <c r="BE412">
        <v>0</v>
      </c>
      <c r="BF412"/>
      <c r="BG412"/>
      <c r="BH412"/>
      <c r="BI412"/>
      <c r="BJ412" t="inlineStr">
        <is>
          <t xml:space="preserve">COSMETIC</t>
        </is>
      </c>
      <c r="BK412"/>
      <c r="BL412" t="inlineStr">
        <is>
          <t xml:space="preserve">Studentlägenhet i Parque Cruz Conde, Córdoba, med 4 rum och 2 badrum, nyligen renoverad och med luftkonditionering. Tillgänglig för hyra från september 2026 till juni 2027 med minsta vistelsens längd på 10 månader.</t>
        </is>
      </c>
      <c r="BM412" t="inlineStr">
        <is>
          <t xml:space="preserve">rooms, bathrooms, condition, air_con</t>
        </is>
      </c>
      <c r="BN412"/>
    </row>
    <row r="413">
      <c r="A413" t="inlineStr">
        <is>
          <t xml:space="preserve">MIL-522842375</t>
        </is>
      </c>
      <c r="B413" t="inlineStr">
        <is>
          <t xml:space="preserve">Milanuncios</t>
        </is>
      </c>
      <c r="C413" t="inlineStr">
        <is>
          <t xml:space="preserve">522842375</t>
        </is>
      </c>
      <c r="D413" t="inlineStr">
        <is>
          <t xml:space="preserve">https://www.milanuncios.com/pisos-compartidos-en-granada-granada/estacion-de-autobuses-522842375.htm</t>
        </is>
      </c>
      <c r="E413" t="inlineStr">
        <is>
          <t xml:space="preserve">2026-08-29</t>
        </is>
      </c>
      <c r="F413" t="inlineStr">
        <is>
          <t xml:space="preserve">2026-08-31</t>
        </is>
      </c>
      <c r="G413" t="inlineStr">
        <is>
          <t xml:space="preserve">New</t>
        </is>
      </c>
      <c r="H413" t="inlineStr">
        <is>
          <t xml:space="preserve">Estacion de autobuses</t>
        </is>
      </c>
      <c r="I413" t="inlineStr">
        <is>
          <t xml:space="preserve">Rent</t>
        </is>
      </c>
      <c r="J413" t="inlineStr">
        <is>
          <t xml:space="preserve">Compartir piso</t>
        </is>
      </c>
      <c r="K413" t="inlineStr">
        <is>
          <t xml:space="preserve">ES</t>
        </is>
      </c>
      <c r="L413"/>
      <c r="M413" t="inlineStr">
        <is>
          <t xml:space="preserve">Granada</t>
        </is>
      </c>
      <c r="N413" t="inlineStr">
        <is>
          <t xml:space="preserve">Granada</t>
        </is>
      </c>
      <c r="O413"/>
      <c r="P413"/>
      <c r="Q413"/>
      <c r="R413"/>
      <c r="S413">
        <v>800</v>
      </c>
      <c r="T413"/>
      <c r="U413">
        <f>IFERROR((S413-T413)/T413,"")</f>
      </c>
      <c r="V413">
        <v>3</v>
      </c>
      <c r="W413"/>
      <c r="X413"/>
      <c r="Y413"/>
      <c r="Z413">
        <f>IFERROR(S413/W413,"")</f>
      </c>
      <c r="AA413">
        <f>IFERROR(INDEX(04_Area_Stats!$C$5:$C$7,MATCH(N413,04_Area_Stats!$A$5:$A$7,0)),"")</f>
      </c>
      <c r="AB413">
        <f>IFERROR((Z413-AA413)/AA413,"")</f>
      </c>
      <c r="AC413"/>
      <c r="AD413"/>
      <c r="AE413"/>
      <c r="AF413"/>
      <c r="AG413"/>
      <c r="AH413"/>
      <c r="AI413"/>
      <c r="AJ413"/>
      <c r="AK413"/>
      <c r="AL413"/>
      <c r="AM413"/>
      <c r="AN413"/>
      <c r="AO413"/>
      <c r="AP413" t="inlineStr">
        <is>
          <t xml:space="preserve">Y</t>
        </is>
      </c>
      <c r="AQ413" t="inlineStr">
        <is>
          <t xml:space="preserve">Y</t>
        </is>
      </c>
      <c r="AR413"/>
      <c r="AS413"/>
      <c r="AT413">
        <f>IFERROR(INDEX(04_Area_Stats!$E$5:$E$7,MATCH(N413,04_Area_Stats!$A$5:$A$7,0)),"")</f>
      </c>
      <c r="AU413">
        <f>IFERROR(ROUND(W413*AT413,0),"")</f>
      </c>
      <c r="AV413">
        <f>IFERROR(AU413*12/S413,"")</f>
      </c>
      <c r="AW413">
        <f>IFERROR(ROUND(100*(03_Assumptions!$B$18*MIN(AV413/03_Assumptions!$B$13,1)+03_Assumptions!$B$19*MIN(MAX(-AB413/0.25,0),1)+03_Assumptions!$B$20*IFERROR(INDEX(03_Assumptions!$B$28:$B$33,MATCH(AG413,03_Assumptions!$A$28:$A$33,0)),0.5)+03_Assumptions!$B$21*MIN(V413/180,1)+03_Assumptions!$B$22*(COUNTIF(AI413:AQ413,"Y")/9)),0),"")</f>
      </c>
      <c r="AX413"/>
      <c r="AY413"/>
      <c r="AZ413"/>
      <c r="BA413" t="inlineStr">
        <is>
          <t xml:space="preserve">https://images.milanuncios.com/api/v1/ma-ad-media-pro/images/9a6349fd-d7fe-4c90-8b3c-e1b9b83c9c47</t>
        </is>
      </c>
      <c r="BB413"/>
      <c r="BC413">
        <v>1</v>
      </c>
      <c r="BD413"/>
      <c r="BE413">
        <v>0</v>
      </c>
      <c r="BF413"/>
      <c r="BG413"/>
      <c r="BH413"/>
      <c r="BI413"/>
      <c r="BJ413"/>
      <c r="BK413"/>
      <c r="BL413" t="inlineStr">
        <is>
          <t xml:space="preserve">En möblerad lägenhet med ett sovrum och ett badrum i Granada, nära Bussterminalen, tillgänglig för studenter och yrkesverksamma för €800/månad. Lägenheten har värme och luftkonditionering i vardagsrummet och sovrummet.</t>
        </is>
      </c>
      <c r="BM413" t="inlineStr">
        <is>
          <t xml:space="preserve">air_con, furnished</t>
        </is>
      </c>
      <c r="BN413"/>
    </row>
    <row r="414">
      <c r="A414" t="inlineStr">
        <is>
          <t xml:space="preserve">MIL-606091504</t>
        </is>
      </c>
      <c r="B414" t="inlineStr">
        <is>
          <t xml:space="preserve">Milanuncios</t>
        </is>
      </c>
      <c r="C414" t="inlineStr">
        <is>
          <t xml:space="preserve">606091504</t>
        </is>
      </c>
      <c r="D414" t="inlineStr">
        <is>
          <t xml:space="preserve">https://www.milanuncios.com/pisos-compartidos-en-a-coruna-la_coruna/centro-rua-juan-florez-606091504.htm</t>
        </is>
      </c>
      <c r="E414" t="inlineStr">
        <is>
          <t xml:space="preserve">2026-08-29</t>
        </is>
      </c>
      <c r="F414" t="inlineStr">
        <is>
          <t xml:space="preserve">2026-08-31</t>
        </is>
      </c>
      <c r="G414" t="inlineStr">
        <is>
          <t xml:space="preserve">New</t>
        </is>
      </c>
      <c r="H414" t="inlineStr">
        <is>
          <t xml:space="preserve">Centro - Rúa Juan Flórez</t>
        </is>
      </c>
      <c r="I414" t="inlineStr">
        <is>
          <t xml:space="preserve">Rent</t>
        </is>
      </c>
      <c r="J414" t="inlineStr">
        <is>
          <t xml:space="preserve">Compartir piso</t>
        </is>
      </c>
      <c r="K414" t="inlineStr">
        <is>
          <t xml:space="preserve">ES</t>
        </is>
      </c>
      <c r="L414"/>
      <c r="M414" t="inlineStr">
        <is>
          <t xml:space="preserve">A Coruña</t>
        </is>
      </c>
      <c r="N414" t="inlineStr">
        <is>
          <t xml:space="preserve">A Coruña</t>
        </is>
      </c>
      <c r="O414"/>
      <c r="P414"/>
      <c r="Q414"/>
      <c r="R414"/>
      <c r="S414">
        <v>350</v>
      </c>
      <c r="T414"/>
      <c r="U414">
        <f>IFERROR((S414-T414)/T414,"")</f>
      </c>
      <c r="V414">
        <v>3</v>
      </c>
      <c r="W414"/>
      <c r="X414"/>
      <c r="Y414"/>
      <c r="Z414">
        <f>IFERROR(S414/W414,"")</f>
      </c>
      <c r="AA414">
        <f>IFERROR(INDEX(04_Area_Stats!$C$5:$C$7,MATCH(N414,04_Area_Stats!$A$5:$A$7,0)),"")</f>
      </c>
      <c r="AB414">
        <f>IFERROR((Z414-AA414)/AA414,"")</f>
      </c>
      <c r="AC414"/>
      <c r="AD414"/>
      <c r="AE414"/>
      <c r="AF414"/>
      <c r="AG414"/>
      <c r="AH414"/>
      <c r="AI414"/>
      <c r="AJ414"/>
      <c r="AK414"/>
      <c r="AL414"/>
      <c r="AM414"/>
      <c r="AN414"/>
      <c r="AO414"/>
      <c r="AP414"/>
      <c r="AQ414"/>
      <c r="AR414"/>
      <c r="AS414"/>
      <c r="AT414">
        <f>IFERROR(INDEX(04_Area_Stats!$E$5:$E$7,MATCH(N414,04_Area_Stats!$A$5:$A$7,0)),"")</f>
      </c>
      <c r="AU414">
        <f>IFERROR(ROUND(W414*AT414,0),"")</f>
      </c>
      <c r="AV414">
        <f>IFERROR(AU414*12/S414,"")</f>
      </c>
      <c r="AW414">
        <f>IFERROR(ROUND(100*(03_Assumptions!$B$18*MIN(AV414/03_Assumptions!$B$13,1)+03_Assumptions!$B$19*MIN(MAX(-AB414/0.25,0),1)+03_Assumptions!$B$20*IFERROR(INDEX(03_Assumptions!$B$28:$B$33,MATCH(AG414,03_Assumptions!$A$28:$A$33,0)),0.5)+03_Assumptions!$B$21*MIN(V414/180,1)+03_Assumptions!$B$22*(COUNTIF(AI414:AQ414,"Y")/9)),0),"")</f>
      </c>
      <c r="AX414"/>
      <c r="AY414"/>
      <c r="AZ414"/>
      <c r="BA414"/>
      <c r="BB414"/>
      <c r="BC414">
        <v>1</v>
      </c>
      <c r="BD414"/>
      <c r="BE414">
        <v>0</v>
      </c>
      <c r="BF414"/>
      <c r="BG414"/>
      <c r="BH414"/>
      <c r="BI414"/>
      <c r="BJ414"/>
      <c r="BK414"/>
      <c r="BL414" t="inlineStr">
        <is>
          <t xml:space="preserve">Det här är ett rumuthyrning i en delad studentlägenhet i centrala A Coruña nära stränderna Riazor-Orzán, tillgänglig för sommaren och nästa läsår med två kvinnliga rumskompisar. Inga detaljerade fastighetsspecifikationer finns i annonsen.</t>
        </is>
      </c>
      <c r="BM414"/>
      <c r="BN414"/>
    </row>
    <row r="415">
      <c r="A415" t="inlineStr">
        <is>
          <t xml:space="preserve">MIL-609640336</t>
        </is>
      </c>
      <c r="B415" t="inlineStr">
        <is>
          <t xml:space="preserve">Milanuncios</t>
        </is>
      </c>
      <c r="C415" t="inlineStr">
        <is>
          <t xml:space="preserve">609640336</t>
        </is>
      </c>
      <c r="D415" t="inlineStr">
        <is>
          <t xml:space="preserve">https://www.milanuncios.com/pisos-compartidos-en-cordoba-cordoba/parque-cruz-conde-609640336.htm</t>
        </is>
      </c>
      <c r="E415" t="inlineStr">
        <is>
          <t xml:space="preserve">2026-08-29</t>
        </is>
      </c>
      <c r="F415" t="inlineStr">
        <is>
          <t xml:space="preserve">2026-08-31</t>
        </is>
      </c>
      <c r="G415" t="inlineStr">
        <is>
          <t xml:space="preserve">New</t>
        </is>
      </c>
      <c r="H415" t="inlineStr">
        <is>
          <t xml:space="preserve">Parque Cruz Conde</t>
        </is>
      </c>
      <c r="I415" t="inlineStr">
        <is>
          <t xml:space="preserve">Rent</t>
        </is>
      </c>
      <c r="J415" t="inlineStr">
        <is>
          <t xml:space="preserve">Compartir piso</t>
        </is>
      </c>
      <c r="K415" t="inlineStr">
        <is>
          <t xml:space="preserve">ES</t>
        </is>
      </c>
      <c r="L415"/>
      <c r="M415" t="inlineStr">
        <is>
          <t xml:space="preserve">Córdoba</t>
        </is>
      </c>
      <c r="N415" t="inlineStr">
        <is>
          <t xml:space="preserve">Córdoba</t>
        </is>
      </c>
      <c r="O415"/>
      <c r="P415"/>
      <c r="Q415"/>
      <c r="R415"/>
      <c r="S415">
        <v>188</v>
      </c>
      <c r="T415"/>
      <c r="U415">
        <f>IFERROR((S415-T415)/T415,"")</f>
      </c>
      <c r="V415">
        <v>3</v>
      </c>
      <c r="W415"/>
      <c r="X415"/>
      <c r="Y415"/>
      <c r="Z415">
        <f>IFERROR(S415/W415,"")</f>
      </c>
      <c r="AA415">
        <f>IFERROR(INDEX(04_Area_Stats!$C$5:$C$7,MATCH(N415,04_Area_Stats!$A$5:$A$7,0)),"")</f>
      </c>
      <c r="AB415">
        <f>IFERROR((Z415-AA415)/AA415,"")</f>
      </c>
      <c r="AC415">
        <v>4</v>
      </c>
      <c r="AD415">
        <v>2</v>
      </c>
      <c r="AE415"/>
      <c r="AF415"/>
      <c r="AG415" t="inlineStr">
        <is>
          <t xml:space="preserve">Renovated</t>
        </is>
      </c>
      <c r="AH415"/>
      <c r="AI415"/>
      <c r="AJ415"/>
      <c r="AK415"/>
      <c r="AL415"/>
      <c r="AM415"/>
      <c r="AN415"/>
      <c r="AO415"/>
      <c r="AP415" t="inlineStr">
        <is>
          <t xml:space="preserve">Y</t>
        </is>
      </c>
      <c r="AQ415"/>
      <c r="AR415"/>
      <c r="AS415"/>
      <c r="AT415">
        <f>IFERROR(INDEX(04_Area_Stats!$E$5:$E$7,MATCH(N415,04_Area_Stats!$A$5:$A$7,0)),"")</f>
      </c>
      <c r="AU415">
        <f>IFERROR(ROUND(W415*AT415,0),"")</f>
      </c>
      <c r="AV415">
        <f>IFERROR(AU415*12/S415,"")</f>
      </c>
      <c r="AW415">
        <f>IFERROR(ROUND(100*(03_Assumptions!$B$18*MIN(AV415/03_Assumptions!$B$13,1)+03_Assumptions!$B$19*MIN(MAX(-AB415/0.25,0),1)+03_Assumptions!$B$20*IFERROR(INDEX(03_Assumptions!$B$28:$B$33,MATCH(AG415,03_Assumptions!$A$28:$A$33,0)),0.5)+03_Assumptions!$B$21*MIN(V415/180,1)+03_Assumptions!$B$22*(COUNTIF(AI415:AQ415,"Y")/9)),0),"")</f>
      </c>
      <c r="AX415"/>
      <c r="AY415"/>
      <c r="AZ415"/>
      <c r="BA415" t="inlineStr">
        <is>
          <t xml:space="preserve">https://images.milanuncios.com/api/v1/ma-ad-media-pro/images/0272a53d-5df2-4f1e-a43a-d990e4b53f36</t>
        </is>
      </c>
      <c r="BB415"/>
      <c r="BC415">
        <v>1</v>
      </c>
      <c r="BD415"/>
      <c r="BE415">
        <v>0</v>
      </c>
      <c r="BF415"/>
      <c r="BG415"/>
      <c r="BH415"/>
      <c r="BI415"/>
      <c r="BJ415" t="inlineStr">
        <is>
          <t xml:space="preserve">FULL</t>
        </is>
      </c>
      <c r="BK415"/>
      <c r="BL415" t="inlineStr">
        <is>
          <t xml:space="preserve">En helt renoverad lägenhet med 4 sovrum och 2 badrum i Parque Cruz Conde tillgänglig för uthyrning från september 2026 till juni 2027, med luftkonditionering. Fastigheten är särskilt marknadsförd för studenter med ett minsta hyresavtal på 10 månader.</t>
        </is>
      </c>
      <c r="BM415" t="inlineStr">
        <is>
          <t xml:space="preserve">rooms, bathrooms, condition, air_con</t>
        </is>
      </c>
      <c r="BN415"/>
    </row>
    <row r="416">
      <c r="A416" t="inlineStr">
        <is>
          <t xml:space="preserve">MIL-516445183</t>
        </is>
      </c>
      <c r="B416" t="inlineStr">
        <is>
          <t xml:space="preserve">Milanuncios</t>
        </is>
      </c>
      <c r="C416" t="inlineStr">
        <is>
          <t xml:space="preserve">516445183</t>
        </is>
      </c>
      <c r="D416" t="inlineStr">
        <is>
          <t xml:space="preserve">https://www.milanuncios.com/pisos-compartidos-en-madrid-madrid/madrid-capital-516445183.htm</t>
        </is>
      </c>
      <c r="E416" t="inlineStr">
        <is>
          <t xml:space="preserve">2026-08-29</t>
        </is>
      </c>
      <c r="F416" t="inlineStr">
        <is>
          <t xml:space="preserve">2026-08-31</t>
        </is>
      </c>
      <c r="G416" t="inlineStr">
        <is>
          <t xml:space="preserve">New</t>
        </is>
      </c>
      <c r="H416" t="inlineStr">
        <is>
          <t xml:space="preserve">Madrid Capital</t>
        </is>
      </c>
      <c r="I416" t="inlineStr">
        <is>
          <t xml:space="preserve">Rent</t>
        </is>
      </c>
      <c r="J416" t="inlineStr">
        <is>
          <t xml:space="preserve">Compartir piso</t>
        </is>
      </c>
      <c r="K416" t="inlineStr">
        <is>
          <t xml:space="preserve">ES</t>
        </is>
      </c>
      <c r="L416"/>
      <c r="M416" t="inlineStr">
        <is>
          <t xml:space="preserve">Madrid</t>
        </is>
      </c>
      <c r="N416" t="inlineStr">
        <is>
          <t xml:space="preserve">Madrid</t>
        </is>
      </c>
      <c r="O416"/>
      <c r="P416"/>
      <c r="Q416"/>
      <c r="R416"/>
      <c r="S416">
        <v>850</v>
      </c>
      <c r="T416"/>
      <c r="U416">
        <f>IFERROR((S416-T416)/T416,"")</f>
      </c>
      <c r="V416">
        <v>3</v>
      </c>
      <c r="W416"/>
      <c r="X416"/>
      <c r="Y416"/>
      <c r="Z416">
        <f>IFERROR(S416/W416,"")</f>
      </c>
      <c r="AA416">
        <f>IFERROR(INDEX(04_Area_Stats!$C$5:$C$7,MATCH(N416,04_Area_Stats!$A$5:$A$7,0)),"")</f>
      </c>
      <c r="AB416">
        <f>IFERROR((Z416-AA416)/AA416,"")</f>
      </c>
      <c r="AC416">
        <v>6</v>
      </c>
      <c r="AD416"/>
      <c r="AE416"/>
      <c r="AF416"/>
      <c r="AG416" t="inlineStr">
        <is>
          <t xml:space="preserve">Good</t>
        </is>
      </c>
      <c r="AH416"/>
      <c r="AI416"/>
      <c r="AJ416"/>
      <c r="AK416"/>
      <c r="AL416"/>
      <c r="AM416"/>
      <c r="AN416"/>
      <c r="AO416"/>
      <c r="AP416" t="inlineStr">
        <is>
          <t xml:space="preserve">N</t>
        </is>
      </c>
      <c r="AQ416" t="inlineStr">
        <is>
          <t xml:space="preserve">Y</t>
        </is>
      </c>
      <c r="AR416"/>
      <c r="AS416"/>
      <c r="AT416">
        <f>IFERROR(INDEX(04_Area_Stats!$E$5:$E$7,MATCH(N416,04_Area_Stats!$A$5:$A$7,0)),"")</f>
      </c>
      <c r="AU416">
        <f>IFERROR(ROUND(W416*AT416,0),"")</f>
      </c>
      <c r="AV416">
        <f>IFERROR(AU416*12/S416,"")</f>
      </c>
      <c r="AW416">
        <f>IFERROR(ROUND(100*(03_Assumptions!$B$18*MIN(AV416/03_Assumptions!$B$13,1)+03_Assumptions!$B$19*MIN(MAX(-AB416/0.25,0),1)+03_Assumptions!$B$20*IFERROR(INDEX(03_Assumptions!$B$28:$B$33,MATCH(AG416,03_Assumptions!$A$28:$A$33,0)),0.5)+03_Assumptions!$B$21*MIN(V416/180,1)+03_Assumptions!$B$22*(COUNTIF(AI416:AQ416,"Y")/9)),0),"")</f>
      </c>
      <c r="AX416"/>
      <c r="AY416"/>
      <c r="AZ416"/>
      <c r="BA416" t="inlineStr">
        <is>
          <t xml:space="preserve">https://images-re.milanuncios.com/images/ads/a555c7a1-9ae4-4845-b1e2-4d31f35fdbdd</t>
        </is>
      </c>
      <c r="BB416"/>
      <c r="BC416">
        <v>1</v>
      </c>
      <c r="BD416"/>
      <c r="BE416">
        <v>0</v>
      </c>
      <c r="BF416"/>
      <c r="BG416"/>
      <c r="BH416"/>
      <c r="BI416"/>
      <c r="BJ416"/>
      <c r="BK416"/>
      <c r="BL416" t="inlineStr">
        <is>
          <t xml:space="preserve">Ett möblerat rum i en delad 6-rums lägenhet i Goyas stadsdel i Madrid, med utrustad kök, tvättmaskin och alla verktyg inkluderade. Huvudnackdelen är frånvaron av luftkonditionering.</t>
        </is>
      </c>
      <c r="BM416" t="inlineStr">
        <is>
          <t xml:space="preserve">rooms, condition, air_con, furnished</t>
        </is>
      </c>
      <c r="BN416"/>
    </row>
    <row r="417">
      <c r="A417" t="inlineStr">
        <is>
          <t xml:space="preserve">MIL-535696632</t>
        </is>
      </c>
      <c r="B417" t="inlineStr">
        <is>
          <t xml:space="preserve">Milanuncios</t>
        </is>
      </c>
      <c r="C417" t="inlineStr">
        <is>
          <t xml:space="preserve">535696632</t>
        </is>
      </c>
      <c r="D417" t="inlineStr">
        <is>
          <t xml:space="preserve">https://www.milanuncios.com/pisos-compartidos-en-adeje-tenerife/adeje-casco-c-piedra-redonda-535696632.htm</t>
        </is>
      </c>
      <c r="E417" t="inlineStr">
        <is>
          <t xml:space="preserve">2026-08-29</t>
        </is>
      </c>
      <c r="F417" t="inlineStr">
        <is>
          <t xml:space="preserve">2026-08-31</t>
        </is>
      </c>
      <c r="G417" t="inlineStr">
        <is>
          <t xml:space="preserve">New</t>
        </is>
      </c>
      <c r="H417" t="inlineStr">
        <is>
          <t xml:space="preserve">Adeje casco  - C. Piedra Redonda</t>
        </is>
      </c>
      <c r="I417" t="inlineStr">
        <is>
          <t xml:space="preserve">Rent</t>
        </is>
      </c>
      <c r="J417" t="inlineStr">
        <is>
          <t xml:space="preserve">Compartir piso</t>
        </is>
      </c>
      <c r="K417" t="inlineStr">
        <is>
          <t xml:space="preserve">ES</t>
        </is>
      </c>
      <c r="L417"/>
      <c r="M417" t="inlineStr">
        <is>
          <t xml:space="preserve">Tenerife</t>
        </is>
      </c>
      <c r="N417" t="inlineStr">
        <is>
          <t xml:space="preserve">Adeje</t>
        </is>
      </c>
      <c r="O417"/>
      <c r="P417"/>
      <c r="Q417"/>
      <c r="R417"/>
      <c r="S417">
        <v>480</v>
      </c>
      <c r="T417"/>
      <c r="U417">
        <f>IFERROR((S417-T417)/T417,"")</f>
      </c>
      <c r="V417">
        <v>3</v>
      </c>
      <c r="W417"/>
      <c r="X417"/>
      <c r="Y417"/>
      <c r="Z417">
        <f>IFERROR(S417/W417,"")</f>
      </c>
      <c r="AA417">
        <f>IFERROR(INDEX(04_Area_Stats!$C$5:$C$7,MATCH(N417,04_Area_Stats!$A$5:$A$7,0)),"")</f>
      </c>
      <c r="AB417">
        <f>IFERROR((Z417-AA417)/AA417,"")</f>
      </c>
      <c r="AC417"/>
      <c r="AD417"/>
      <c r="AE417"/>
      <c r="AF417"/>
      <c r="AG417"/>
      <c r="AH417"/>
      <c r="AI417"/>
      <c r="AJ417"/>
      <c r="AK417"/>
      <c r="AL417"/>
      <c r="AM417"/>
      <c r="AN417"/>
      <c r="AO417"/>
      <c r="AP417"/>
      <c r="AQ417"/>
      <c r="AR417"/>
      <c r="AS417"/>
      <c r="AT417">
        <f>IFERROR(INDEX(04_Area_Stats!$E$5:$E$7,MATCH(N417,04_Area_Stats!$A$5:$A$7,0)),"")</f>
      </c>
      <c r="AU417">
        <f>IFERROR(ROUND(W417*AT417,0),"")</f>
      </c>
      <c r="AV417">
        <f>IFERROR(AU417*12/S417,"")</f>
      </c>
      <c r="AW417">
        <f>IFERROR(ROUND(100*(03_Assumptions!$B$18*MIN(AV417/03_Assumptions!$B$13,1)+03_Assumptions!$B$19*MIN(MAX(-AB417/0.25,0),1)+03_Assumptions!$B$20*IFERROR(INDEX(03_Assumptions!$B$28:$B$33,MATCH(AG417,03_Assumptions!$A$28:$A$33,0)),0.5)+03_Assumptions!$B$21*MIN(V417/180,1)+03_Assumptions!$B$22*(COUNTIF(AI417:AQ417,"Y")/9)),0),"")</f>
      </c>
      <c r="AX417"/>
      <c r="AY417"/>
      <c r="AZ417"/>
      <c r="BA417"/>
      <c r="BB417"/>
      <c r="BC417">
        <v>1</v>
      </c>
      <c r="BD417"/>
      <c r="BE417">
        <v>0</v>
      </c>
      <c r="BF417"/>
      <c r="BG417"/>
      <c r="BH417"/>
      <c r="BI417" t="inlineStr">
        <is>
          <t xml:space="preserve">Es URGENTE</t>
        </is>
      </c>
      <c r="BJ417"/>
      <c r="BK417"/>
      <c r="BL417" t="inlineStr">
        <is>
          <t xml:space="preserve">Detta är en anmälan om att dela lägenhet i Adeje stadskärna nära busshaltsplatser och lokala bekvämligheter, tillgänglig från 28 augusti 2026. Inlägget saknar väsentlig fastighetsinformation och läser som en informell direktkontaktförfrågan.</t>
        </is>
      </c>
      <c r="BM417"/>
      <c r="BN417"/>
    </row>
    <row r="418">
      <c r="A418" t="inlineStr">
        <is>
          <t xml:space="preserve">MIL-611737815</t>
        </is>
      </c>
      <c r="B418" t="inlineStr">
        <is>
          <t xml:space="preserve">Milanuncios</t>
        </is>
      </c>
      <c r="C418" t="inlineStr">
        <is>
          <t xml:space="preserve">611737815</t>
        </is>
      </c>
      <c r="D418" t="inlineStr">
        <is>
          <t xml:space="preserve">https://www.milanuncios.com/pisos-compartidos-en-badajoz-badajoz/corte-ingles-611737815.htm</t>
        </is>
      </c>
      <c r="E418" t="inlineStr">
        <is>
          <t xml:space="preserve">2026-08-29</t>
        </is>
      </c>
      <c r="F418" t="inlineStr">
        <is>
          <t xml:space="preserve">2026-08-31</t>
        </is>
      </c>
      <c r="G418" t="inlineStr">
        <is>
          <t xml:space="preserve">New</t>
        </is>
      </c>
      <c r="H418" t="inlineStr">
        <is>
          <t xml:space="preserve">Corte Ingles</t>
        </is>
      </c>
      <c r="I418" t="inlineStr">
        <is>
          <t xml:space="preserve">Rent</t>
        </is>
      </c>
      <c r="J418" t="inlineStr">
        <is>
          <t xml:space="preserve">Compartir piso</t>
        </is>
      </c>
      <c r="K418" t="inlineStr">
        <is>
          <t xml:space="preserve">ES</t>
        </is>
      </c>
      <c r="L418"/>
      <c r="M418" t="inlineStr">
        <is>
          <t xml:space="preserve">Badajoz</t>
        </is>
      </c>
      <c r="N418" t="inlineStr">
        <is>
          <t xml:space="preserve">Badajoz</t>
        </is>
      </c>
      <c r="O418"/>
      <c r="P418"/>
      <c r="Q418"/>
      <c r="R418"/>
      <c r="S418">
        <v>220</v>
      </c>
      <c r="T418"/>
      <c r="U418">
        <f>IFERROR((S418-T418)/T418,"")</f>
      </c>
      <c r="V418">
        <v>3</v>
      </c>
      <c r="W418"/>
      <c r="X418"/>
      <c r="Y418"/>
      <c r="Z418">
        <f>IFERROR(S418/W418,"")</f>
      </c>
      <c r="AA418">
        <f>IFERROR(INDEX(04_Area_Stats!$C$5:$C$7,MATCH(N418,04_Area_Stats!$A$5:$A$7,0)),"")</f>
      </c>
      <c r="AB418">
        <f>IFERROR((Z418-AA418)/AA418,"")</f>
      </c>
      <c r="AC418"/>
      <c r="AD418"/>
      <c r="AE418"/>
      <c r="AF418"/>
      <c r="AG418"/>
      <c r="AH418"/>
      <c r="AI418"/>
      <c r="AJ418"/>
      <c r="AK418"/>
      <c r="AL418"/>
      <c r="AM418"/>
      <c r="AN418"/>
      <c r="AO418"/>
      <c r="AP418"/>
      <c r="AQ418"/>
      <c r="AR418"/>
      <c r="AS418"/>
      <c r="AT418">
        <f>IFERROR(INDEX(04_Area_Stats!$E$5:$E$7,MATCH(N418,04_Area_Stats!$A$5:$A$7,0)),"")</f>
      </c>
      <c r="AU418">
        <f>IFERROR(ROUND(W418*AT418,0),"")</f>
      </c>
      <c r="AV418">
        <f>IFERROR(AU418*12/S418,"")</f>
      </c>
      <c r="AW418">
        <f>IFERROR(ROUND(100*(03_Assumptions!$B$18*MIN(AV418/03_Assumptions!$B$13,1)+03_Assumptions!$B$19*MIN(MAX(-AB418/0.25,0),1)+03_Assumptions!$B$20*IFERROR(INDEX(03_Assumptions!$B$28:$B$33,MATCH(AG418,03_Assumptions!$A$28:$A$33,0)),0.5)+03_Assumptions!$B$21*MIN(V418/180,1)+03_Assumptions!$B$22*(COUNTIF(AI418:AQ418,"Y")/9)),0),"")</f>
      </c>
      <c r="AX418"/>
      <c r="AY418"/>
      <c r="AZ418"/>
      <c r="BA418" t="inlineStr">
        <is>
          <t xml:space="preserve">https://images.milanuncios.com/api/v1/ma-ad-media-pro/images/68b1c79f-f4dc-4a4c-be18-1cefcd2ad305</t>
        </is>
      </c>
      <c r="BB418"/>
      <c r="BC418">
        <v>1</v>
      </c>
      <c r="BD418"/>
      <c r="BE418">
        <v>0</v>
      </c>
      <c r="BF418"/>
      <c r="BG418"/>
      <c r="BH418"/>
      <c r="BI418"/>
      <c r="BJ418"/>
      <c r="BK418"/>
      <c r="BL418" t="inlineStr">
        <is>
          <t xml:space="preserve">Det är en delad lägenhet i centrala Badajoz nära El Corte Inglés med 2 lediga rum för studenter från september 2026 till juni 2027 för €220/månad plus el och gas. Hyresvärden kräver uttryckligen studenthyresgäster och förbjuder rökare; annonsen riktar sig till universitetsstudenter som söker säker och ren delad bostad.</t>
        </is>
      </c>
      <c r="BM418"/>
      <c r="BN418"/>
    </row>
    <row r="419">
      <c r="A419" t="inlineStr">
        <is>
          <t xml:space="preserve">MIL-606523280</t>
        </is>
      </c>
      <c r="B419" t="inlineStr">
        <is>
          <t xml:space="preserve">Milanuncios</t>
        </is>
      </c>
      <c r="C419" t="inlineStr">
        <is>
          <t xml:space="preserve">606523280</t>
        </is>
      </c>
      <c r="D419" t="inlineStr">
        <is>
          <t xml:space="preserve">https://www.milanuncios.com/pisos-compartidos-en-granada-granada/granada-capital-606523280.htm</t>
        </is>
      </c>
      <c r="E419" t="inlineStr">
        <is>
          <t xml:space="preserve">2026-08-29</t>
        </is>
      </c>
      <c r="F419" t="inlineStr">
        <is>
          <t xml:space="preserve">2026-08-31</t>
        </is>
      </c>
      <c r="G419" t="inlineStr">
        <is>
          <t xml:space="preserve">New</t>
        </is>
      </c>
      <c r="H419" t="inlineStr">
        <is>
          <t xml:space="preserve">Granada Capital</t>
        </is>
      </c>
      <c r="I419" t="inlineStr">
        <is>
          <t xml:space="preserve">Rent</t>
        </is>
      </c>
      <c r="J419" t="inlineStr">
        <is>
          <t xml:space="preserve">Compartir piso</t>
        </is>
      </c>
      <c r="K419" t="inlineStr">
        <is>
          <t xml:space="preserve">ES</t>
        </is>
      </c>
      <c r="L419"/>
      <c r="M419" t="inlineStr">
        <is>
          <t xml:space="preserve">Granada</t>
        </is>
      </c>
      <c r="N419" t="inlineStr">
        <is>
          <t xml:space="preserve">Granada</t>
        </is>
      </c>
      <c r="O419"/>
      <c r="P419"/>
      <c r="Q419"/>
      <c r="R419"/>
      <c r="S419">
        <v>350</v>
      </c>
      <c r="T419"/>
      <c r="U419">
        <f>IFERROR((S419-T419)/T419,"")</f>
      </c>
      <c r="V419">
        <v>3</v>
      </c>
      <c r="W419"/>
      <c r="X419"/>
      <c r="Y419"/>
      <c r="Z419">
        <f>IFERROR(S419/W419,"")</f>
      </c>
      <c r="AA419">
        <f>IFERROR(INDEX(04_Area_Stats!$C$5:$C$7,MATCH(N419,04_Area_Stats!$A$5:$A$7,0)),"")</f>
      </c>
      <c r="AB419">
        <f>IFERROR((Z419-AA419)/AA419,"")</f>
      </c>
      <c r="AC419"/>
      <c r="AD419"/>
      <c r="AE419" t="inlineStr">
        <is>
          <t xml:space="preserve">3</t>
        </is>
      </c>
      <c r="AF419"/>
      <c r="AG419"/>
      <c r="AH419"/>
      <c r="AI419"/>
      <c r="AJ419"/>
      <c r="AK419"/>
      <c r="AL419"/>
      <c r="AM419"/>
      <c r="AN419"/>
      <c r="AO419"/>
      <c r="AP419" t="inlineStr">
        <is>
          <t xml:space="preserve">Y</t>
        </is>
      </c>
      <c r="AQ419"/>
      <c r="AR419"/>
      <c r="AS419"/>
      <c r="AT419">
        <f>IFERROR(INDEX(04_Area_Stats!$E$5:$E$7,MATCH(N419,04_Area_Stats!$A$5:$A$7,0)),"")</f>
      </c>
      <c r="AU419">
        <f>IFERROR(ROUND(W419*AT419,0),"")</f>
      </c>
      <c r="AV419">
        <f>IFERROR(AU419*12/S419,"")</f>
      </c>
      <c r="AW419">
        <f>IFERROR(ROUND(100*(03_Assumptions!$B$18*MIN(AV419/03_Assumptions!$B$13,1)+03_Assumptions!$B$19*MIN(MAX(-AB419/0.25,0),1)+03_Assumptions!$B$20*IFERROR(INDEX(03_Assumptions!$B$28:$B$33,MATCH(AG419,03_Assumptions!$A$28:$A$33,0)),0.5)+03_Assumptions!$B$21*MIN(V419/180,1)+03_Assumptions!$B$22*(COUNTIF(AI419:AQ419,"Y")/9)),0),"")</f>
      </c>
      <c r="AX419"/>
      <c r="AY419"/>
      <c r="AZ419"/>
      <c r="BA419" t="inlineStr">
        <is>
          <t xml:space="preserve">https://images-re.milanuncios.com/images/ads/8b48295c-589f-4762-8ec9-14a791038c7b</t>
        </is>
      </c>
      <c r="BB419"/>
      <c r="BC419">
        <v>1</v>
      </c>
      <c r="BD419"/>
      <c r="BE419">
        <v>0</v>
      </c>
      <c r="BF419"/>
      <c r="BG419"/>
      <c r="BH419"/>
      <c r="BI419"/>
      <c r="BJ419"/>
      <c r="BK419"/>
      <c r="BL419" t="inlineStr">
        <is>
          <t xml:space="preserve">Delad lägenhet till uthyrning i Granada stad med rum på tredje våningen; luftkonditionering och balkong finns. Begränsad information tillhandahålls om antalet rum eller andra bekvämligheter.</t>
        </is>
      </c>
      <c r="BM419" t="inlineStr">
        <is>
          <t xml:space="preserve">floor, balcony, air_con</t>
        </is>
      </c>
      <c r="BN419"/>
    </row>
    <row r="420">
      <c r="A420" t="inlineStr">
        <is>
          <t xml:space="preserve">MIL-612054527</t>
        </is>
      </c>
      <c r="B420" t="inlineStr">
        <is>
          <t xml:space="preserve">Milanuncios</t>
        </is>
      </c>
      <c r="C420" t="inlineStr">
        <is>
          <t xml:space="preserve">612054527</t>
        </is>
      </c>
      <c r="D420" t="inlineStr">
        <is>
          <t xml:space="preserve">https://www.milanuncios.com/pisos-compartidos-en-jerez-de-la-frontera-cadiz/norte-pl-san-antonio-612054527.htm</t>
        </is>
      </c>
      <c r="E420" t="inlineStr">
        <is>
          <t xml:space="preserve">2026-08-29</t>
        </is>
      </c>
      <c r="F420" t="inlineStr">
        <is>
          <t xml:space="preserve">2026-08-31</t>
        </is>
      </c>
      <c r="G420" t="inlineStr">
        <is>
          <t xml:space="preserve">New</t>
        </is>
      </c>
      <c r="H420" t="inlineStr">
        <is>
          <t xml:space="preserve">Norte - Pl. San Antonio</t>
        </is>
      </c>
      <c r="I420" t="inlineStr">
        <is>
          <t xml:space="preserve">Rent</t>
        </is>
      </c>
      <c r="J420" t="inlineStr">
        <is>
          <t xml:space="preserve">Compartir piso</t>
        </is>
      </c>
      <c r="K420" t="inlineStr">
        <is>
          <t xml:space="preserve">ES</t>
        </is>
      </c>
      <c r="L420"/>
      <c r="M420" t="inlineStr">
        <is>
          <t xml:space="preserve">Cádiz</t>
        </is>
      </c>
      <c r="N420" t="inlineStr">
        <is>
          <t xml:space="preserve">Jerez de la Frontera</t>
        </is>
      </c>
      <c r="O420"/>
      <c r="P420"/>
      <c r="Q420"/>
      <c r="R420"/>
      <c r="S420">
        <v>280</v>
      </c>
      <c r="T420"/>
      <c r="U420">
        <f>IFERROR((S420-T420)/T420,"")</f>
      </c>
      <c r="V420">
        <v>3</v>
      </c>
      <c r="W420"/>
      <c r="X420"/>
      <c r="Y420"/>
      <c r="Z420">
        <f>IFERROR(S420/W420,"")</f>
      </c>
      <c r="AA420">
        <f>IFERROR(INDEX(04_Area_Stats!$C$5:$C$7,MATCH(N420,04_Area_Stats!$A$5:$A$7,0)),"")</f>
      </c>
      <c r="AB420">
        <f>IFERROR((Z420-AA420)/AA420,"")</f>
      </c>
      <c r="AC420"/>
      <c r="AD420"/>
      <c r="AE420" t="inlineStr">
        <is>
          <t xml:space="preserve">3</t>
        </is>
      </c>
      <c r="AF420"/>
      <c r="AG420"/>
      <c r="AH420"/>
      <c r="AI420"/>
      <c r="AJ420" t="inlineStr">
        <is>
          <t xml:space="preserve">Y</t>
        </is>
      </c>
      <c r="AK420"/>
      <c r="AL420"/>
      <c r="AM420"/>
      <c r="AN420"/>
      <c r="AO420"/>
      <c r="AP420"/>
      <c r="AQ420"/>
      <c r="AR420"/>
      <c r="AS420"/>
      <c r="AT420">
        <f>IFERROR(INDEX(04_Area_Stats!$E$5:$E$7,MATCH(N420,04_Area_Stats!$A$5:$A$7,0)),"")</f>
      </c>
      <c r="AU420">
        <f>IFERROR(ROUND(W420*AT420,0),"")</f>
      </c>
      <c r="AV420">
        <f>IFERROR(AU420*12/S420,"")</f>
      </c>
      <c r="AW420">
        <f>IFERROR(ROUND(100*(03_Assumptions!$B$18*MIN(AV420/03_Assumptions!$B$13,1)+03_Assumptions!$B$19*MIN(MAX(-AB420/0.25,0),1)+03_Assumptions!$B$20*IFERROR(INDEX(03_Assumptions!$B$28:$B$33,MATCH(AG420,03_Assumptions!$A$28:$A$33,0)),0.5)+03_Assumptions!$B$21*MIN(V420/180,1)+03_Assumptions!$B$22*(COUNTIF(AI420:AQ420,"Y")/9)),0),"")</f>
      </c>
      <c r="AX420"/>
      <c r="AY420"/>
      <c r="AZ420"/>
      <c r="BA420" t="inlineStr">
        <is>
          <t xml:space="preserve">https://images.milanuncios.com/api/v1/ma-ad-media-pro/images/d9beed95-c665-4249-8d4f-80e84ecba3db</t>
        </is>
      </c>
      <c r="BB420"/>
      <c r="BC420">
        <v>1</v>
      </c>
      <c r="BD420"/>
      <c r="BE420">
        <v>0</v>
      </c>
      <c r="BF420"/>
      <c r="BG420" t="inlineStr">
        <is>
          <t xml:space="preserve">TENANTED</t>
        </is>
      </c>
      <c r="BH420" t="inlineStr">
        <is>
          <t xml:space="preserve">Negotiable</t>
        </is>
      </c>
      <c r="BI420"/>
      <c r="BJ420"/>
      <c r="BK420"/>
      <c r="BL420" t="inlineStr">
        <is>
          <t xml:space="preserve">Detta är en andrahandsuthyrning av ett rum på tredje våningen i Norte, Jerez, med två befintliga hyresgäster redan på plats; ström, vatten och internet ingår i hyran. Lägenheten är ljus med fönster åt flera håll och en terrass, bra beläget nära skolor, centrum och sjukhus.</t>
        </is>
      </c>
      <c r="BM420" t="inlineStr">
        <is>
          <t xml:space="preserve">floor, terrace</t>
        </is>
      </c>
      <c r="BN420"/>
    </row>
    <row r="421">
      <c r="A421" t="inlineStr">
        <is>
          <t xml:space="preserve">MIL-611977006</t>
        </is>
      </c>
      <c r="B421" t="inlineStr">
        <is>
          <t xml:space="preserve">Milanuncios</t>
        </is>
      </c>
      <c r="C421" t="inlineStr">
        <is>
          <t xml:space="preserve">611977006</t>
        </is>
      </c>
      <c r="D421" t="inlineStr">
        <is>
          <t xml:space="preserve">https://www.milanuncios.com/pisos-compartidos-en-caceres-caceres/cruz-de-los-caidos-c-arturo-aranguren-611977006.htm</t>
        </is>
      </c>
      <c r="E421" t="inlineStr">
        <is>
          <t xml:space="preserve">2026-08-29</t>
        </is>
      </c>
      <c r="F421" t="inlineStr">
        <is>
          <t xml:space="preserve">2026-08-31</t>
        </is>
      </c>
      <c r="G421" t="inlineStr">
        <is>
          <t xml:space="preserve">New</t>
        </is>
      </c>
      <c r="H421" t="inlineStr">
        <is>
          <t xml:space="preserve">Cruz de los Caidos - C. Arturo Aranguren</t>
        </is>
      </c>
      <c r="I421" t="inlineStr">
        <is>
          <t xml:space="preserve">Rent</t>
        </is>
      </c>
      <c r="J421" t="inlineStr">
        <is>
          <t xml:space="preserve">Compartir piso</t>
        </is>
      </c>
      <c r="K421" t="inlineStr">
        <is>
          <t xml:space="preserve">ES</t>
        </is>
      </c>
      <c r="L421"/>
      <c r="M421" t="inlineStr">
        <is>
          <t xml:space="preserve">Cáceres</t>
        </is>
      </c>
      <c r="N421" t="inlineStr">
        <is>
          <t xml:space="preserve">Cáceres</t>
        </is>
      </c>
      <c r="O421"/>
      <c r="P421"/>
      <c r="Q421"/>
      <c r="R421"/>
      <c r="S421">
        <v>220</v>
      </c>
      <c r="T421"/>
      <c r="U421">
        <f>IFERROR((S421-T421)/T421,"")</f>
      </c>
      <c r="V421">
        <v>3</v>
      </c>
      <c r="W421"/>
      <c r="X421"/>
      <c r="Y421"/>
      <c r="Z421">
        <f>IFERROR(S421/W421,"")</f>
      </c>
      <c r="AA421">
        <f>IFERROR(INDEX(04_Area_Stats!$C$5:$C$7,MATCH(N421,04_Area_Stats!$A$5:$A$7,0)),"")</f>
      </c>
      <c r="AB421">
        <f>IFERROR((Z421-AA421)/AA421,"")</f>
      </c>
      <c r="AC421"/>
      <c r="AD421"/>
      <c r="AE421"/>
      <c r="AF421"/>
      <c r="AG421"/>
      <c r="AH421"/>
      <c r="AI421"/>
      <c r="AJ421"/>
      <c r="AK421"/>
      <c r="AL421"/>
      <c r="AM421"/>
      <c r="AN421"/>
      <c r="AO421"/>
      <c r="AP421"/>
      <c r="AQ421"/>
      <c r="AR421"/>
      <c r="AS421"/>
      <c r="AT421">
        <f>IFERROR(INDEX(04_Area_Stats!$E$5:$E$7,MATCH(N421,04_Area_Stats!$A$5:$A$7,0)),"")</f>
      </c>
      <c r="AU421">
        <f>IFERROR(ROUND(W421*AT421,0),"")</f>
      </c>
      <c r="AV421">
        <f>IFERROR(AU421*12/S421,"")</f>
      </c>
      <c r="AW421">
        <f>IFERROR(ROUND(100*(03_Assumptions!$B$18*MIN(AV421/03_Assumptions!$B$13,1)+03_Assumptions!$B$19*MIN(MAX(-AB421/0.25,0),1)+03_Assumptions!$B$20*IFERROR(INDEX(03_Assumptions!$B$28:$B$33,MATCH(AG421,03_Assumptions!$A$28:$A$33,0)),0.5)+03_Assumptions!$B$21*MIN(V421/180,1)+03_Assumptions!$B$22*(COUNTIF(AI421:AQ421,"Y")/9)),0),"")</f>
      </c>
      <c r="AX421"/>
      <c r="AY421"/>
      <c r="AZ421"/>
      <c r="BA421" t="inlineStr">
        <is>
          <t xml:space="preserve">https://images.milanuncios.com/api/v1/ma-ad-media-pro/images/0eac790e-01f1-41f5-9d86-6c6d8c68a2bd</t>
        </is>
      </c>
      <c r="BB421"/>
      <c r="BC421">
        <v>1</v>
      </c>
      <c r="BD421"/>
      <c r="BE421">
        <v>0</v>
      </c>
      <c r="BF421"/>
      <c r="BG421" t="inlineStr">
        <is>
          <t xml:space="preserve">TENANTED</t>
        </is>
      </c>
      <c r="BH421" t="inlineStr">
        <is>
          <t xml:space="preserve">Negotiable</t>
        </is>
      </c>
      <c r="BI421"/>
      <c r="BJ421"/>
      <c r="BK421"/>
      <c r="BL421" t="inlineStr">
        <is>
          <t xml:space="preserve">Rumsuthyrning i delad lägenhet i Cáceres nära Cruz de los Caídos, erbjuden för uthyrning fram till juni 2027. Inga fysiska detaljer om fastigheten anges i annonsen.</t>
        </is>
      </c>
      <c r="BM421"/>
      <c r="BN421"/>
    </row>
    <row r="422">
      <c r="A422" t="inlineStr">
        <is>
          <t xml:space="preserve">MIL-611727254</t>
        </is>
      </c>
      <c r="B422" t="inlineStr">
        <is>
          <t xml:space="preserve">Milanuncios</t>
        </is>
      </c>
      <c r="C422" t="inlineStr">
        <is>
          <t xml:space="preserve">611727254</t>
        </is>
      </c>
      <c r="D422" t="inlineStr">
        <is>
          <t xml:space="preserve">https://www.milanuncios.com/pisos-compartidos-en-ourense-|-orense-ourense/ourense-av-de-buenos-aires-611727254.htm</t>
        </is>
      </c>
      <c r="E422" t="inlineStr">
        <is>
          <t xml:space="preserve">2026-08-29</t>
        </is>
      </c>
      <c r="F422" t="inlineStr">
        <is>
          <t xml:space="preserve">2026-08-31</t>
        </is>
      </c>
      <c r="G422" t="inlineStr">
        <is>
          <t xml:space="preserve">New</t>
        </is>
      </c>
      <c r="H422" t="inlineStr">
        <is>
          <t xml:space="preserve">Ourense - Av. de Buenos Aires</t>
        </is>
      </c>
      <c r="I422" t="inlineStr">
        <is>
          <t xml:space="preserve">Rent</t>
        </is>
      </c>
      <c r="J422" t="inlineStr">
        <is>
          <t xml:space="preserve">Compartir piso</t>
        </is>
      </c>
      <c r="K422" t="inlineStr">
        <is>
          <t xml:space="preserve">ES</t>
        </is>
      </c>
      <c r="L422"/>
      <c r="M422" t="inlineStr">
        <is>
          <t xml:space="preserve">Ourense</t>
        </is>
      </c>
      <c r="N422" t="inlineStr">
        <is>
          <t xml:space="preserve">Ourense / Orense</t>
        </is>
      </c>
      <c r="O422"/>
      <c r="P422"/>
      <c r="Q422"/>
      <c r="R422"/>
      <c r="S422">
        <v>240</v>
      </c>
      <c r="T422"/>
      <c r="U422">
        <f>IFERROR((S422-T422)/T422,"")</f>
      </c>
      <c r="V422">
        <v>3</v>
      </c>
      <c r="W422"/>
      <c r="X422"/>
      <c r="Y422"/>
      <c r="Z422">
        <f>IFERROR(S422/W422,"")</f>
      </c>
      <c r="AA422">
        <f>IFERROR(INDEX(04_Area_Stats!$C$5:$C$7,MATCH(N422,04_Area_Stats!$A$5:$A$7,0)),"")</f>
      </c>
      <c r="AB422">
        <f>IFERROR((Z422-AA422)/AA422,"")</f>
      </c>
      <c r="AC422"/>
      <c r="AD422"/>
      <c r="AE422"/>
      <c r="AF422"/>
      <c r="AG422"/>
      <c r="AH422"/>
      <c r="AI422"/>
      <c r="AJ422"/>
      <c r="AK422"/>
      <c r="AL422"/>
      <c r="AM422"/>
      <c r="AN422"/>
      <c r="AO422"/>
      <c r="AP422"/>
      <c r="AQ422"/>
      <c r="AR422"/>
      <c r="AS422"/>
      <c r="AT422">
        <f>IFERROR(INDEX(04_Area_Stats!$E$5:$E$7,MATCH(N422,04_Area_Stats!$A$5:$A$7,0)),"")</f>
      </c>
      <c r="AU422">
        <f>IFERROR(ROUND(W422*AT422,0),"")</f>
      </c>
      <c r="AV422">
        <f>IFERROR(AU422*12/S422,"")</f>
      </c>
      <c r="AW422">
        <f>IFERROR(ROUND(100*(03_Assumptions!$B$18*MIN(AV422/03_Assumptions!$B$13,1)+03_Assumptions!$B$19*MIN(MAX(-AB422/0.25,0),1)+03_Assumptions!$B$20*IFERROR(INDEX(03_Assumptions!$B$28:$B$33,MATCH(AG422,03_Assumptions!$A$28:$A$33,0)),0.5)+03_Assumptions!$B$21*MIN(V422/180,1)+03_Assumptions!$B$22*(COUNTIF(AI422:AQ422,"Y")/9)),0),"")</f>
      </c>
      <c r="AX422"/>
      <c r="AY422"/>
      <c r="AZ422"/>
      <c r="BA422"/>
      <c r="BB422"/>
      <c r="BC422">
        <v>1</v>
      </c>
      <c r="BD422"/>
      <c r="BE422">
        <v>0</v>
      </c>
      <c r="BF422"/>
      <c r="BG422"/>
      <c r="BH422"/>
      <c r="BI422"/>
      <c r="BJ422"/>
      <c r="BK422"/>
      <c r="BL422" t="inlineStr">
        <is>
          <t xml:space="preserve">Rum att hyra i en delad lägenhet nära universitetet i Ourense, med städning inkluderad. Minimal information om fastigheten tillgänglig.</t>
        </is>
      </c>
      <c r="BM422"/>
      <c r="BN422"/>
    </row>
    <row r="423">
      <c r="A423" t="inlineStr">
        <is>
          <t xml:space="preserve">MIL-611546135</t>
        </is>
      </c>
      <c r="B423" t="inlineStr">
        <is>
          <t xml:space="preserve">Milanuncios</t>
        </is>
      </c>
      <c r="C423" t="inlineStr">
        <is>
          <t xml:space="preserve">611546135</t>
        </is>
      </c>
      <c r="D423" t="inlineStr">
        <is>
          <t xml:space="preserve">https://www.milanuncios.com/pisos-compartidos-en-granada-granada/camino-ronda-611546135.htm</t>
        </is>
      </c>
      <c r="E423" t="inlineStr">
        <is>
          <t xml:space="preserve">2026-08-29</t>
        </is>
      </c>
      <c r="F423" t="inlineStr">
        <is>
          <t xml:space="preserve">2026-08-31</t>
        </is>
      </c>
      <c r="G423" t="inlineStr">
        <is>
          <t xml:space="preserve">New</t>
        </is>
      </c>
      <c r="H423" t="inlineStr">
        <is>
          <t xml:space="preserve">Camino Ronda</t>
        </is>
      </c>
      <c r="I423" t="inlineStr">
        <is>
          <t xml:space="preserve">Rent</t>
        </is>
      </c>
      <c r="J423" t="inlineStr">
        <is>
          <t xml:space="preserve">Compartir piso</t>
        </is>
      </c>
      <c r="K423" t="inlineStr">
        <is>
          <t xml:space="preserve">ES</t>
        </is>
      </c>
      <c r="L423"/>
      <c r="M423" t="inlineStr">
        <is>
          <t xml:space="preserve">Granada</t>
        </is>
      </c>
      <c r="N423" t="inlineStr">
        <is>
          <t xml:space="preserve">Granada</t>
        </is>
      </c>
      <c r="O423"/>
      <c r="P423"/>
      <c r="Q423"/>
      <c r="R423"/>
      <c r="S423">
        <v>450</v>
      </c>
      <c r="T423"/>
      <c r="U423">
        <f>IFERROR((S423-T423)/T423,"")</f>
      </c>
      <c r="V423">
        <v>3</v>
      </c>
      <c r="W423"/>
      <c r="X423"/>
      <c r="Y423"/>
      <c r="Z423">
        <f>IFERROR(S423/W423,"")</f>
      </c>
      <c r="AA423">
        <f>IFERROR(INDEX(04_Area_Stats!$C$5:$C$7,MATCH(N423,04_Area_Stats!$A$5:$A$7,0)),"")</f>
      </c>
      <c r="AB423">
        <f>IFERROR((Z423-AA423)/AA423,"")</f>
      </c>
      <c r="AC423"/>
      <c r="AD423"/>
      <c r="AE423"/>
      <c r="AF423"/>
      <c r="AG423"/>
      <c r="AH423"/>
      <c r="AI423"/>
      <c r="AJ423"/>
      <c r="AK423"/>
      <c r="AL423"/>
      <c r="AM423"/>
      <c r="AN423"/>
      <c r="AO423"/>
      <c r="AP423"/>
      <c r="AQ423"/>
      <c r="AR423"/>
      <c r="AS423"/>
      <c r="AT423">
        <f>IFERROR(INDEX(04_Area_Stats!$E$5:$E$7,MATCH(N423,04_Area_Stats!$A$5:$A$7,0)),"")</f>
      </c>
      <c r="AU423">
        <f>IFERROR(ROUND(W423*AT423,0),"")</f>
      </c>
      <c r="AV423">
        <f>IFERROR(AU423*12/S423,"")</f>
      </c>
      <c r="AW423">
        <f>IFERROR(ROUND(100*(03_Assumptions!$B$18*MIN(AV423/03_Assumptions!$B$13,1)+03_Assumptions!$B$19*MIN(MAX(-AB423/0.25,0),1)+03_Assumptions!$B$20*IFERROR(INDEX(03_Assumptions!$B$28:$B$33,MATCH(AG423,03_Assumptions!$A$28:$A$33,0)),0.5)+03_Assumptions!$B$21*MIN(V423/180,1)+03_Assumptions!$B$22*(COUNTIF(AI423:AQ423,"Y")/9)),0),"")</f>
      </c>
      <c r="AX423"/>
      <c r="AY423"/>
      <c r="AZ423"/>
      <c r="BA423" t="inlineStr">
        <is>
          <t xml:space="preserve">https://images.milanuncios.com/api/v1/ma-ad-media-pro/images/976a88a1-19f8-4489-9910-028f51f53249</t>
        </is>
      </c>
      <c r="BB423"/>
      <c r="BC423">
        <v>1</v>
      </c>
      <c r="BD423"/>
      <c r="BE423">
        <v>0</v>
      </c>
      <c r="BF423"/>
      <c r="BG423"/>
      <c r="BH423"/>
      <c r="BI423"/>
      <c r="BJ423"/>
      <c r="BK423"/>
      <c r="BL423" t="inlineStr">
        <is>
          <t xml:space="preserve">Otillräcklig information tillgänglig. Detta är en förfrågan om att dela lägenhet i Camino Ronda-området i Granada för läsåret 2026/2027 med minimala fastighetsdetaljer.</t>
        </is>
      </c>
      <c r="BM423"/>
      <c r="BN423"/>
    </row>
    <row r="424">
      <c r="A424" t="inlineStr">
        <is>
          <t xml:space="preserve">MIL-611475686</t>
        </is>
      </c>
      <c r="B424" t="inlineStr">
        <is>
          <t xml:space="preserve">Milanuncios</t>
        </is>
      </c>
      <c r="C424" t="inlineStr">
        <is>
          <t xml:space="preserve">611475686</t>
        </is>
      </c>
      <c r="D424" t="inlineStr">
        <is>
          <t xml:space="preserve">https://www.milanuncios.com/pisos-compartidos-en-cadiz-cadiz/casco-antiguo-pl-fragela-611475686.htm</t>
        </is>
      </c>
      <c r="E424" t="inlineStr">
        <is>
          <t xml:space="preserve">2026-08-29</t>
        </is>
      </c>
      <c r="F424" t="inlineStr">
        <is>
          <t xml:space="preserve">2026-08-31</t>
        </is>
      </c>
      <c r="G424" t="inlineStr">
        <is>
          <t xml:space="preserve">New</t>
        </is>
      </c>
      <c r="H424" t="inlineStr">
        <is>
          <t xml:space="preserve">Casco Antiguo - Pl. Fragela</t>
        </is>
      </c>
      <c r="I424" t="inlineStr">
        <is>
          <t xml:space="preserve">Rent</t>
        </is>
      </c>
      <c r="J424" t="inlineStr">
        <is>
          <t xml:space="preserve">Compartir piso</t>
        </is>
      </c>
      <c r="K424" t="inlineStr">
        <is>
          <t xml:space="preserve">ES</t>
        </is>
      </c>
      <c r="L424"/>
      <c r="M424" t="inlineStr">
        <is>
          <t xml:space="preserve">Cádiz</t>
        </is>
      </c>
      <c r="N424" t="inlineStr">
        <is>
          <t xml:space="preserve">Cádiz</t>
        </is>
      </c>
      <c r="O424"/>
      <c r="P424"/>
      <c r="Q424"/>
      <c r="R424"/>
      <c r="S424">
        <v>325</v>
      </c>
      <c r="T424"/>
      <c r="U424">
        <f>IFERROR((S424-T424)/T424,"")</f>
      </c>
      <c r="V424">
        <v>3</v>
      </c>
      <c r="W424"/>
      <c r="X424"/>
      <c r="Y424"/>
      <c r="Z424">
        <f>IFERROR(S424/W424,"")</f>
      </c>
      <c r="AA424">
        <f>IFERROR(INDEX(04_Area_Stats!$C$5:$C$7,MATCH(N424,04_Area_Stats!$A$5:$A$7,0)),"")</f>
      </c>
      <c r="AB424">
        <f>IFERROR((Z424-AA424)/AA424,"")</f>
      </c>
      <c r="AC424"/>
      <c r="AD424"/>
      <c r="AE424"/>
      <c r="AF424"/>
      <c r="AG424"/>
      <c r="AH424"/>
      <c r="AI424"/>
      <c r="AJ424"/>
      <c r="AK424"/>
      <c r="AL424"/>
      <c r="AM424"/>
      <c r="AN424"/>
      <c r="AO424"/>
      <c r="AP424"/>
      <c r="AQ424"/>
      <c r="AR424"/>
      <c r="AS424"/>
      <c r="AT424">
        <f>IFERROR(INDEX(04_Area_Stats!$E$5:$E$7,MATCH(N424,04_Area_Stats!$A$5:$A$7,0)),"")</f>
      </c>
      <c r="AU424">
        <f>IFERROR(ROUND(W424*AT424,0),"")</f>
      </c>
      <c r="AV424">
        <f>IFERROR(AU424*12/S424,"")</f>
      </c>
      <c r="AW424">
        <f>IFERROR(ROUND(100*(03_Assumptions!$B$18*MIN(AV424/03_Assumptions!$B$13,1)+03_Assumptions!$B$19*MIN(MAX(-AB424/0.25,0),1)+03_Assumptions!$B$20*IFERROR(INDEX(03_Assumptions!$B$28:$B$33,MATCH(AG424,03_Assumptions!$A$28:$A$33,0)),0.5)+03_Assumptions!$B$21*MIN(V424/180,1)+03_Assumptions!$B$22*(COUNTIF(AI424:AQ424,"Y")/9)),0),"")</f>
      </c>
      <c r="AX424"/>
      <c r="AY424"/>
      <c r="AZ424"/>
      <c r="BA424"/>
      <c r="BB424"/>
      <c r="BC424">
        <v>1</v>
      </c>
      <c r="BD424"/>
      <c r="BE424">
        <v>0</v>
      </c>
      <c r="BF424"/>
      <c r="BG424"/>
      <c r="BH424"/>
      <c r="BI424"/>
      <c r="BJ424"/>
      <c r="BK424"/>
      <c r="BL424" t="inlineStr">
        <is>
          <t xml:space="preserve">Det här är en annons för att dela lägenhet i centrala Cádiz nära ADE-fakulteten; beskrivningen innehåller nästan inga uppgifter om egendomen.</t>
        </is>
      </c>
      <c r="BM424"/>
      <c r="BN424"/>
    </row>
    <row r="425">
      <c r="A425" t="inlineStr">
        <is>
          <t xml:space="preserve">MIL-608853533</t>
        </is>
      </c>
      <c r="B425" t="inlineStr">
        <is>
          <t xml:space="preserve">Milanuncios</t>
        </is>
      </c>
      <c r="C425" t="inlineStr">
        <is>
          <t xml:space="preserve">608853533</t>
        </is>
      </c>
      <c r="D425" t="inlineStr">
        <is>
          <t xml:space="preserve">https://www.milanuncios.com/pisos-compartidos-en-salamanca-salamanca/maristas-c-luis-sala-balust-608853533.htm</t>
        </is>
      </c>
      <c r="E425" t="inlineStr">
        <is>
          <t xml:space="preserve">2026-08-29</t>
        </is>
      </c>
      <c r="F425" t="inlineStr">
        <is>
          <t xml:space="preserve">2026-08-31</t>
        </is>
      </c>
      <c r="G425" t="inlineStr">
        <is>
          <t xml:space="preserve">New</t>
        </is>
      </c>
      <c r="H425" t="inlineStr">
        <is>
          <t xml:space="preserve">Maristas - C. Luis Sala Balust</t>
        </is>
      </c>
      <c r="I425" t="inlineStr">
        <is>
          <t xml:space="preserve">Rent</t>
        </is>
      </c>
      <c r="J425" t="inlineStr">
        <is>
          <t xml:space="preserve">Compartir piso</t>
        </is>
      </c>
      <c r="K425" t="inlineStr">
        <is>
          <t xml:space="preserve">ES</t>
        </is>
      </c>
      <c r="L425"/>
      <c r="M425" t="inlineStr">
        <is>
          <t xml:space="preserve">Salamanca</t>
        </is>
      </c>
      <c r="N425" t="inlineStr">
        <is>
          <t xml:space="preserve">Salamanca</t>
        </is>
      </c>
      <c r="O425"/>
      <c r="P425"/>
      <c r="Q425"/>
      <c r="R425"/>
      <c r="S425">
        <v>330</v>
      </c>
      <c r="T425"/>
      <c r="U425">
        <f>IFERROR((S425-T425)/T425,"")</f>
      </c>
      <c r="V425">
        <v>3</v>
      </c>
      <c r="W425"/>
      <c r="X425"/>
      <c r="Y425"/>
      <c r="Z425">
        <f>IFERROR(S425/W425,"")</f>
      </c>
      <c r="AA425">
        <f>IFERROR(INDEX(04_Area_Stats!$C$5:$C$7,MATCH(N425,04_Area_Stats!$A$5:$A$7,0)),"")</f>
      </c>
      <c r="AB425">
        <f>IFERROR((Z425-AA425)/AA425,"")</f>
      </c>
      <c r="AC425"/>
      <c r="AD425"/>
      <c r="AE425" t="inlineStr">
        <is>
          <t xml:space="preserve">3</t>
        </is>
      </c>
      <c r="AF425"/>
      <c r="AG425"/>
      <c r="AH425"/>
      <c r="AI425"/>
      <c r="AJ425"/>
      <c r="AK425"/>
      <c r="AL425"/>
      <c r="AM425"/>
      <c r="AN425" t="inlineStr">
        <is>
          <t xml:space="preserve">Y</t>
        </is>
      </c>
      <c r="AO425"/>
      <c r="AP425"/>
      <c r="AQ425" t="inlineStr">
        <is>
          <t xml:space="preserve">Y</t>
        </is>
      </c>
      <c r="AR425"/>
      <c r="AS425"/>
      <c r="AT425">
        <f>IFERROR(INDEX(04_Area_Stats!$E$5:$E$7,MATCH(N425,04_Area_Stats!$A$5:$A$7,0)),"")</f>
      </c>
      <c r="AU425">
        <f>IFERROR(ROUND(W425*AT425,0),"")</f>
      </c>
      <c r="AV425">
        <f>IFERROR(AU425*12/S425,"")</f>
      </c>
      <c r="AW425">
        <f>IFERROR(ROUND(100*(03_Assumptions!$B$18*MIN(AV425/03_Assumptions!$B$13,1)+03_Assumptions!$B$19*MIN(MAX(-AB425/0.25,0),1)+03_Assumptions!$B$20*IFERROR(INDEX(03_Assumptions!$B$28:$B$33,MATCH(AG425,03_Assumptions!$A$28:$A$33,0)),0.5)+03_Assumptions!$B$21*MIN(V425/180,1)+03_Assumptions!$B$22*(COUNTIF(AI425:AQ425,"Y")/9)),0),"")</f>
      </c>
      <c r="AX425"/>
      <c r="AY425"/>
      <c r="AZ425"/>
      <c r="BA425" t="inlineStr">
        <is>
          <t xml:space="preserve">https://images.milanuncios.com/api/v1/ma-ad-media-pro/images/0211692a-e7ae-42ff-bba1-ffd2788a7340</t>
        </is>
      </c>
      <c r="BB425"/>
      <c r="BC425">
        <v>1</v>
      </c>
      <c r="BD425"/>
      <c r="BE425">
        <v>0</v>
      </c>
      <c r="BF425"/>
      <c r="BG425"/>
      <c r="BH425"/>
      <c r="BI425"/>
      <c r="BJ425"/>
      <c r="BK425"/>
      <c r="BL425" t="inlineStr">
        <is>
          <t xml:space="preserve">Ett möblerat rum för en person på tredje våningen i ett lugnt bostadsområde nära UNAMs Unamuno-campus; el, vatten och internet ingår. Idealiskt för studenter eller examensrepetenter.</t>
        </is>
      </c>
      <c r="BM425" t="inlineStr">
        <is>
          <t xml:space="preserve">floor, storage, furnished</t>
        </is>
      </c>
      <c r="BN425"/>
    </row>
    <row r="426">
      <c r="A426" t="inlineStr">
        <is>
          <t xml:space="preserve">MIL-538663110</t>
        </is>
      </c>
      <c r="B426" t="inlineStr">
        <is>
          <t xml:space="preserve">Milanuncios</t>
        </is>
      </c>
      <c r="C426" t="inlineStr">
        <is>
          <t xml:space="preserve">538663110</t>
        </is>
      </c>
      <c r="D426" t="inlineStr">
        <is>
          <t xml:space="preserve">https://www.milanuncios.com/pisos-compartidos-en-madrid-madrid/madrid-capital-538663110.htm</t>
        </is>
      </c>
      <c r="E426" t="inlineStr">
        <is>
          <t xml:space="preserve">2026-08-29</t>
        </is>
      </c>
      <c r="F426" t="inlineStr">
        <is>
          <t xml:space="preserve">2026-08-31</t>
        </is>
      </c>
      <c r="G426" t="inlineStr">
        <is>
          <t xml:space="preserve">New</t>
        </is>
      </c>
      <c r="H426" t="inlineStr">
        <is>
          <t xml:space="preserve">Madrid Capital</t>
        </is>
      </c>
      <c r="I426" t="inlineStr">
        <is>
          <t xml:space="preserve">Rent</t>
        </is>
      </c>
      <c r="J426" t="inlineStr">
        <is>
          <t xml:space="preserve">Compartir piso</t>
        </is>
      </c>
      <c r="K426" t="inlineStr">
        <is>
          <t xml:space="preserve">ES</t>
        </is>
      </c>
      <c r="L426"/>
      <c r="M426" t="inlineStr">
        <is>
          <t xml:space="preserve">Madrid</t>
        </is>
      </c>
      <c r="N426" t="inlineStr">
        <is>
          <t xml:space="preserve">Madrid</t>
        </is>
      </c>
      <c r="O426"/>
      <c r="P426"/>
      <c r="Q426"/>
      <c r="R426"/>
      <c r="S426">
        <v>840</v>
      </c>
      <c r="T426"/>
      <c r="U426">
        <f>IFERROR((S426-T426)/T426,"")</f>
      </c>
      <c r="V426">
        <v>3</v>
      </c>
      <c r="W426"/>
      <c r="X426"/>
      <c r="Y426"/>
      <c r="Z426">
        <f>IFERROR(S426/W426,"")</f>
      </c>
      <c r="AA426">
        <f>IFERROR(INDEX(04_Area_Stats!$C$5:$C$7,MATCH(N426,04_Area_Stats!$A$5:$A$7,0)),"")</f>
      </c>
      <c r="AB426">
        <f>IFERROR((Z426-AA426)/AA426,"")</f>
      </c>
      <c r="AC426">
        <v>1</v>
      </c>
      <c r="AD426"/>
      <c r="AE426"/>
      <c r="AF426"/>
      <c r="AG426" t="inlineStr">
        <is>
          <t xml:space="preserve">Good</t>
        </is>
      </c>
      <c r="AH426"/>
      <c r="AI426" t="inlineStr">
        <is>
          <t xml:space="preserve">Y</t>
        </is>
      </c>
      <c r="AJ426"/>
      <c r="AK426"/>
      <c r="AL426"/>
      <c r="AM426"/>
      <c r="AN426"/>
      <c r="AO426"/>
      <c r="AP426"/>
      <c r="AQ426" t="inlineStr">
        <is>
          <t xml:space="preserve">Y</t>
        </is>
      </c>
      <c r="AR426"/>
      <c r="AS426"/>
      <c r="AT426">
        <f>IFERROR(INDEX(04_Area_Stats!$E$5:$E$7,MATCH(N426,04_Area_Stats!$A$5:$A$7,0)),"")</f>
      </c>
      <c r="AU426">
        <f>IFERROR(ROUND(W426*AT426,0),"")</f>
      </c>
      <c r="AV426">
        <f>IFERROR(AU426*12/S426,"")</f>
      </c>
      <c r="AW426">
        <f>IFERROR(ROUND(100*(03_Assumptions!$B$18*MIN(AV426/03_Assumptions!$B$13,1)+03_Assumptions!$B$19*MIN(MAX(-AB426/0.25,0),1)+03_Assumptions!$B$20*IFERROR(INDEX(03_Assumptions!$B$28:$B$33,MATCH(AG426,03_Assumptions!$A$28:$A$33,0)),0.5)+03_Assumptions!$B$21*MIN(V426/180,1)+03_Assumptions!$B$22*(COUNTIF(AI426:AQ426,"Y")/9)),0),"")</f>
      </c>
      <c r="AX426"/>
      <c r="AY426"/>
      <c r="AZ426"/>
      <c r="BA426" t="inlineStr">
        <is>
          <t xml:space="preserve">https://images-re.milanuncios.com/images/ads/0202afd5-44f0-4b73-b524-e6a15117f354</t>
        </is>
      </c>
      <c r="BB426"/>
      <c r="BC426">
        <v>1</v>
      </c>
      <c r="BD426"/>
      <c r="BE426">
        <v>0</v>
      </c>
      <c r="BF426"/>
      <c r="BG426"/>
      <c r="BH426"/>
      <c r="BI426"/>
      <c r="BJ426"/>
      <c r="BK426"/>
      <c r="BL426" t="inlineStr">
        <is>
          <t xml:space="preserve">Ett möblerat enkelrum i en delad lägenhet med 8 rum i Almagro, Madrid, med hiss och fullt utrustad kök. Alla utgifter för el, vatten, gas och wifi ingår i hyran.</t>
        </is>
      </c>
      <c r="BM426" t="inlineStr">
        <is>
          <t xml:space="preserve">rooms, condition, lift, furnished</t>
        </is>
      </c>
      <c r="BN426"/>
    </row>
    <row r="427">
      <c r="A427" t="inlineStr">
        <is>
          <t xml:space="preserve">MIL-606446221</t>
        </is>
      </c>
      <c r="B427" t="inlineStr">
        <is>
          <t xml:space="preserve">Milanuncios</t>
        </is>
      </c>
      <c r="C427" t="inlineStr">
        <is>
          <t xml:space="preserve">606446221</t>
        </is>
      </c>
      <c r="D427" t="inlineStr">
        <is>
          <t xml:space="preserve">https://www.milanuncios.com/pisos-compartidos-en-madrid-madrid/madrid-capital-606446221.htm</t>
        </is>
      </c>
      <c r="E427" t="inlineStr">
        <is>
          <t xml:space="preserve">2026-08-29</t>
        </is>
      </c>
      <c r="F427" t="inlineStr">
        <is>
          <t xml:space="preserve">2026-08-31</t>
        </is>
      </c>
      <c r="G427" t="inlineStr">
        <is>
          <t xml:space="preserve">New</t>
        </is>
      </c>
      <c r="H427" t="inlineStr">
        <is>
          <t xml:space="preserve">Madrid Capital</t>
        </is>
      </c>
      <c r="I427" t="inlineStr">
        <is>
          <t xml:space="preserve">Rent</t>
        </is>
      </c>
      <c r="J427" t="inlineStr">
        <is>
          <t xml:space="preserve">Compartir piso</t>
        </is>
      </c>
      <c r="K427" t="inlineStr">
        <is>
          <t xml:space="preserve">ES</t>
        </is>
      </c>
      <c r="L427"/>
      <c r="M427" t="inlineStr">
        <is>
          <t xml:space="preserve">Madrid</t>
        </is>
      </c>
      <c r="N427" t="inlineStr">
        <is>
          <t xml:space="preserve">Madrid</t>
        </is>
      </c>
      <c r="O427"/>
      <c r="P427"/>
      <c r="Q427"/>
      <c r="R427"/>
      <c r="S427">
        <v>795</v>
      </c>
      <c r="T427"/>
      <c r="U427">
        <f>IFERROR((S427-T427)/T427,"")</f>
      </c>
      <c r="V427">
        <v>3</v>
      </c>
      <c r="W427"/>
      <c r="X427"/>
      <c r="Y427"/>
      <c r="Z427">
        <f>IFERROR(S427/W427,"")</f>
      </c>
      <c r="AA427">
        <f>IFERROR(INDEX(04_Area_Stats!$C$5:$C$7,MATCH(N427,04_Area_Stats!$A$5:$A$7,0)),"")</f>
      </c>
      <c r="AB427">
        <f>IFERROR((Z427-AA427)/AA427,"")</f>
      </c>
      <c r="AC427"/>
      <c r="AD427"/>
      <c r="AE427"/>
      <c r="AF427"/>
      <c r="AG427"/>
      <c r="AH427"/>
      <c r="AI427"/>
      <c r="AJ427"/>
      <c r="AK427"/>
      <c r="AL427"/>
      <c r="AM427"/>
      <c r="AN427"/>
      <c r="AO427"/>
      <c r="AP427"/>
      <c r="AQ427" t="inlineStr">
        <is>
          <t xml:space="preserve">Y</t>
        </is>
      </c>
      <c r="AR427"/>
      <c r="AS427"/>
      <c r="AT427">
        <f>IFERROR(INDEX(04_Area_Stats!$E$5:$E$7,MATCH(N427,04_Area_Stats!$A$5:$A$7,0)),"")</f>
      </c>
      <c r="AU427">
        <f>IFERROR(ROUND(W427*AT427,0),"")</f>
      </c>
      <c r="AV427">
        <f>IFERROR(AU427*12/S427,"")</f>
      </c>
      <c r="AW427">
        <f>IFERROR(ROUND(100*(03_Assumptions!$B$18*MIN(AV427/03_Assumptions!$B$13,1)+03_Assumptions!$B$19*MIN(MAX(-AB427/0.25,0),1)+03_Assumptions!$B$20*IFERROR(INDEX(03_Assumptions!$B$28:$B$33,MATCH(AG427,03_Assumptions!$A$28:$A$33,0)),0.5)+03_Assumptions!$B$21*MIN(V427/180,1)+03_Assumptions!$B$22*(COUNTIF(AI427:AQ427,"Y")/9)),0),"")</f>
      </c>
      <c r="AX427"/>
      <c r="AY427"/>
      <c r="AZ427"/>
      <c r="BA427" t="inlineStr">
        <is>
          <t xml:space="preserve">https://images-re.milanuncios.com/images/ads/3b529005-b0b9-465e-a43d-78585fc18430</t>
        </is>
      </c>
      <c r="BB427"/>
      <c r="BC427">
        <v>1</v>
      </c>
      <c r="BD427"/>
      <c r="BE427">
        <v>0</v>
      </c>
      <c r="BF427"/>
      <c r="BG427"/>
      <c r="BH427"/>
      <c r="BI427"/>
      <c r="BJ427"/>
      <c r="BK427"/>
      <c r="BL427" t="inlineStr">
        <is>
          <t xml:space="preserve">Möblerad fyra-rumslägenheten för rumuthyrning på andra våningen av Araucaria-gatan i Madrid Capital. Enskilda rum är tillgängliga för uthyrning i gott skick.</t>
        </is>
      </c>
      <c r="BM427" t="inlineStr">
        <is>
          <t xml:space="preserve">furnished</t>
        </is>
      </c>
      <c r="BN427"/>
    </row>
    <row r="428">
      <c r="A428" t="inlineStr">
        <is>
          <t xml:space="preserve">MIL-611887194</t>
        </is>
      </c>
      <c r="B428" t="inlineStr">
        <is>
          <t xml:space="preserve">Milanuncios</t>
        </is>
      </c>
      <c r="C428" t="inlineStr">
        <is>
          <t xml:space="preserve">611887194</t>
        </is>
      </c>
      <c r="D428" t="inlineStr">
        <is>
          <t xml:space="preserve">https://www.milanuncios.com/pisos-compartidos-en-almendralejo-badajoz/centro-ciudad-calle-de-las-tiendas-c-611887194.htm</t>
        </is>
      </c>
      <c r="E428" t="inlineStr">
        <is>
          <t xml:space="preserve">2026-08-29</t>
        </is>
      </c>
      <c r="F428" t="inlineStr">
        <is>
          <t xml:space="preserve">2026-08-31</t>
        </is>
      </c>
      <c r="G428" t="inlineStr">
        <is>
          <t xml:space="preserve">New</t>
        </is>
      </c>
      <c r="H428" t="inlineStr">
        <is>
          <t xml:space="preserve">Centro ciudad, calle de las tiendas - C</t>
        </is>
      </c>
      <c r="I428" t="inlineStr">
        <is>
          <t xml:space="preserve">Rent</t>
        </is>
      </c>
      <c r="J428" t="inlineStr">
        <is>
          <t xml:space="preserve">Compartir piso</t>
        </is>
      </c>
      <c r="K428" t="inlineStr">
        <is>
          <t xml:space="preserve">ES</t>
        </is>
      </c>
      <c r="L428"/>
      <c r="M428" t="inlineStr">
        <is>
          <t xml:space="preserve">Badajoz</t>
        </is>
      </c>
      <c r="N428" t="inlineStr">
        <is>
          <t xml:space="preserve">Almendralejo</t>
        </is>
      </c>
      <c r="O428"/>
      <c r="P428"/>
      <c r="Q428"/>
      <c r="R428"/>
      <c r="S428">
        <v>130</v>
      </c>
      <c r="T428"/>
      <c r="U428">
        <f>IFERROR((S428-T428)/T428,"")</f>
      </c>
      <c r="V428">
        <v>3</v>
      </c>
      <c r="W428"/>
      <c r="X428"/>
      <c r="Y428"/>
      <c r="Z428">
        <f>IFERROR(S428/W428,"")</f>
      </c>
      <c r="AA428">
        <f>IFERROR(INDEX(04_Area_Stats!$C$5:$C$7,MATCH(N428,04_Area_Stats!$A$5:$A$7,0)),"")</f>
      </c>
      <c r="AB428">
        <f>IFERROR((Z428-AA428)/AA428,"")</f>
      </c>
      <c r="AC428"/>
      <c r="AD428"/>
      <c r="AE428"/>
      <c r="AF428"/>
      <c r="AG428"/>
      <c r="AH428"/>
      <c r="AI428"/>
      <c r="AJ428"/>
      <c r="AK428"/>
      <c r="AL428"/>
      <c r="AM428"/>
      <c r="AN428"/>
      <c r="AO428"/>
      <c r="AP428"/>
      <c r="AQ428"/>
      <c r="AR428"/>
      <c r="AS428"/>
      <c r="AT428">
        <f>IFERROR(INDEX(04_Area_Stats!$E$5:$E$7,MATCH(N428,04_Area_Stats!$A$5:$A$7,0)),"")</f>
      </c>
      <c r="AU428">
        <f>IFERROR(ROUND(W428*AT428,0),"")</f>
      </c>
      <c r="AV428">
        <f>IFERROR(AU428*12/S428,"")</f>
      </c>
      <c r="AW428">
        <f>IFERROR(ROUND(100*(03_Assumptions!$B$18*MIN(AV428/03_Assumptions!$B$13,1)+03_Assumptions!$B$19*MIN(MAX(-AB428/0.25,0),1)+03_Assumptions!$B$20*IFERROR(INDEX(03_Assumptions!$B$28:$B$33,MATCH(AG428,03_Assumptions!$A$28:$A$33,0)),0.5)+03_Assumptions!$B$21*MIN(V428/180,1)+03_Assumptions!$B$22*(COUNTIF(AI428:AQ428,"Y")/9)),0),"")</f>
      </c>
      <c r="AX428"/>
      <c r="AY428"/>
      <c r="AZ428"/>
      <c r="BA428" t="inlineStr">
        <is>
          <t xml:space="preserve">https://images.milanuncios.com/api/v1/ma-ad-media-pro/images/a5d01027-2a1d-4aea-ab96-8c22a725287f</t>
        </is>
      </c>
      <c r="BB428"/>
      <c r="BC428">
        <v>1</v>
      </c>
      <c r="BD428"/>
      <c r="BE428">
        <v>0</v>
      </c>
      <c r="BF428"/>
      <c r="BG428"/>
      <c r="BH428"/>
      <c r="BI428"/>
      <c r="BJ428"/>
      <c r="BK428"/>
      <c r="BL428" t="inlineStr">
        <is>
          <t xml:space="preserve">Detta är en möbleringsannons i centrala Almendralejo med minimal information tillgänglig. Inga fastighetsdetaljer är dokumenterade.</t>
        </is>
      </c>
      <c r="BM428"/>
      <c r="BN428"/>
    </row>
    <row r="429">
      <c r="A429" t="inlineStr">
        <is>
          <t xml:space="preserve">MIL-516457006</t>
        </is>
      </c>
      <c r="B429" t="inlineStr">
        <is>
          <t xml:space="preserve">Milanuncios</t>
        </is>
      </c>
      <c r="C429" t="inlineStr">
        <is>
          <t xml:space="preserve">516457006</t>
        </is>
      </c>
      <c r="D429" t="inlineStr">
        <is>
          <t xml:space="preserve">https://www.milanuncios.com/pisos-compartidos-en-badalona-barcelona/badalona-516457006.htm</t>
        </is>
      </c>
      <c r="E429" t="inlineStr">
        <is>
          <t xml:space="preserve">2026-08-29</t>
        </is>
      </c>
      <c r="F429" t="inlineStr">
        <is>
          <t xml:space="preserve">2026-08-31</t>
        </is>
      </c>
      <c r="G429" t="inlineStr">
        <is>
          <t xml:space="preserve">New</t>
        </is>
      </c>
      <c r="H429" t="inlineStr">
        <is>
          <t xml:space="preserve">Badalona</t>
        </is>
      </c>
      <c r="I429" t="inlineStr">
        <is>
          <t xml:space="preserve">Rent</t>
        </is>
      </c>
      <c r="J429" t="inlineStr">
        <is>
          <t xml:space="preserve">Compartir piso</t>
        </is>
      </c>
      <c r="K429" t="inlineStr">
        <is>
          <t xml:space="preserve">ES</t>
        </is>
      </c>
      <c r="L429"/>
      <c r="M429" t="inlineStr">
        <is>
          <t xml:space="preserve">Barcelona</t>
        </is>
      </c>
      <c r="N429" t="inlineStr">
        <is>
          <t xml:space="preserve">Badalona</t>
        </is>
      </c>
      <c r="O429"/>
      <c r="P429"/>
      <c r="Q429"/>
      <c r="R429"/>
      <c r="S429">
        <v>400</v>
      </c>
      <c r="T429"/>
      <c r="U429">
        <f>IFERROR((S429-T429)/T429,"")</f>
      </c>
      <c r="V429">
        <v>3</v>
      </c>
      <c r="W429"/>
      <c r="X429"/>
      <c r="Y429"/>
      <c r="Z429">
        <f>IFERROR(S429/W429,"")</f>
      </c>
      <c r="AA429">
        <f>IFERROR(INDEX(04_Area_Stats!$C$5:$C$7,MATCH(N429,04_Area_Stats!$A$5:$A$7,0)),"")</f>
      </c>
      <c r="AB429">
        <f>IFERROR((Z429-AA429)/AA429,"")</f>
      </c>
      <c r="AC429"/>
      <c r="AD429"/>
      <c r="AE429"/>
      <c r="AF429"/>
      <c r="AG429"/>
      <c r="AH429"/>
      <c r="AI429"/>
      <c r="AJ429"/>
      <c r="AK429"/>
      <c r="AL429"/>
      <c r="AM429"/>
      <c r="AN429"/>
      <c r="AO429"/>
      <c r="AP429"/>
      <c r="AQ429"/>
      <c r="AR429"/>
      <c r="AS429"/>
      <c r="AT429">
        <f>IFERROR(INDEX(04_Area_Stats!$E$5:$E$7,MATCH(N429,04_Area_Stats!$A$5:$A$7,0)),"")</f>
      </c>
      <c r="AU429">
        <f>IFERROR(ROUND(W429*AT429,0),"")</f>
      </c>
      <c r="AV429">
        <f>IFERROR(AU429*12/S429,"")</f>
      </c>
      <c r="AW429">
        <f>IFERROR(ROUND(100*(03_Assumptions!$B$18*MIN(AV429/03_Assumptions!$B$13,1)+03_Assumptions!$B$19*MIN(MAX(-AB429/0.25,0),1)+03_Assumptions!$B$20*IFERROR(INDEX(03_Assumptions!$B$28:$B$33,MATCH(AG429,03_Assumptions!$A$28:$A$33,0)),0.5)+03_Assumptions!$B$21*MIN(V429/180,1)+03_Assumptions!$B$22*(COUNTIF(AI429:AQ429,"Y")/9)),0),"")</f>
      </c>
      <c r="AX429"/>
      <c r="AY429"/>
      <c r="AZ429"/>
      <c r="BA429" t="inlineStr">
        <is>
          <t xml:space="preserve">https://images-re.milanuncios.com/images/ads/003950fd-f16f-43bb-8eaf-7d5ae721f47b</t>
        </is>
      </c>
      <c r="BB429"/>
      <c r="BC429">
        <v>1</v>
      </c>
      <c r="BD429"/>
      <c r="BE429">
        <v>0</v>
      </c>
      <c r="BF429"/>
      <c r="BG429"/>
      <c r="BH429"/>
      <c r="BI429"/>
      <c r="BJ429"/>
      <c r="BK429"/>
      <c r="BL429" t="inlineStr">
        <is>
          <t xml:space="preserve">Rumuthyrning i en möblerad lägenhet med 3 rum i Badalona på andra våningen i en byggnad utan hiss; omfattar utrustad kök, balkong och tvättmaskin. Obs: hyresgäster delar utrymmet med den bosatta värdinnnan och erbjudandet är endast för kvinnor.</t>
        </is>
      </c>
      <c r="BM429"/>
      <c r="BN429"/>
    </row>
    <row r="430">
      <c r="A430" t="inlineStr">
        <is>
          <t xml:space="preserve">MIL-606537161</t>
        </is>
      </c>
      <c r="B430" t="inlineStr">
        <is>
          <t xml:space="preserve">Milanuncios</t>
        </is>
      </c>
      <c r="C430" t="inlineStr">
        <is>
          <t xml:space="preserve">606537161</t>
        </is>
      </c>
      <c r="D430" t="inlineStr">
        <is>
          <t xml:space="preserve">https://www.milanuncios.com/pisos-compartidos-en-madrid-madrid/madrid-capital-606537161.htm</t>
        </is>
      </c>
      <c r="E430" t="inlineStr">
        <is>
          <t xml:space="preserve">2026-08-29</t>
        </is>
      </c>
      <c r="F430" t="inlineStr">
        <is>
          <t xml:space="preserve">2026-08-31</t>
        </is>
      </c>
      <c r="G430" t="inlineStr">
        <is>
          <t xml:space="preserve">New</t>
        </is>
      </c>
      <c r="H430" t="inlineStr">
        <is>
          <t xml:space="preserve">Madrid Capital</t>
        </is>
      </c>
      <c r="I430" t="inlineStr">
        <is>
          <t xml:space="preserve">Rent</t>
        </is>
      </c>
      <c r="J430" t="inlineStr">
        <is>
          <t xml:space="preserve">Compartir piso</t>
        </is>
      </c>
      <c r="K430" t="inlineStr">
        <is>
          <t xml:space="preserve">ES</t>
        </is>
      </c>
      <c r="L430"/>
      <c r="M430" t="inlineStr">
        <is>
          <t xml:space="preserve">Madrid</t>
        </is>
      </c>
      <c r="N430" t="inlineStr">
        <is>
          <t xml:space="preserve">Madrid</t>
        </is>
      </c>
      <c r="O430"/>
      <c r="P430"/>
      <c r="Q430"/>
      <c r="R430"/>
      <c r="S430">
        <v>550</v>
      </c>
      <c r="T430"/>
      <c r="U430">
        <f>IFERROR((S430-T430)/T430,"")</f>
      </c>
      <c r="V430">
        <v>3</v>
      </c>
      <c r="W430"/>
      <c r="X430"/>
      <c r="Y430"/>
      <c r="Z430">
        <f>IFERROR(S430/W430,"")</f>
      </c>
      <c r="AA430">
        <f>IFERROR(INDEX(04_Area_Stats!$C$5:$C$7,MATCH(N430,04_Area_Stats!$A$5:$A$7,0)),"")</f>
      </c>
      <c r="AB430">
        <f>IFERROR((Z430-AA430)/AA430,"")</f>
      </c>
      <c r="AC430"/>
      <c r="AD430"/>
      <c r="AE430"/>
      <c r="AF430"/>
      <c r="AG430"/>
      <c r="AH430"/>
      <c r="AI430"/>
      <c r="AJ430"/>
      <c r="AK430"/>
      <c r="AL430"/>
      <c r="AM430"/>
      <c r="AN430"/>
      <c r="AO430"/>
      <c r="AP430"/>
      <c r="AQ430"/>
      <c r="AR430"/>
      <c r="AS430"/>
      <c r="AT430">
        <f>IFERROR(INDEX(04_Area_Stats!$E$5:$E$7,MATCH(N430,04_Area_Stats!$A$5:$A$7,0)),"")</f>
      </c>
      <c r="AU430">
        <f>IFERROR(ROUND(W430*AT430,0),"")</f>
      </c>
      <c r="AV430">
        <f>IFERROR(AU430*12/S430,"")</f>
      </c>
      <c r="AW430">
        <f>IFERROR(ROUND(100*(03_Assumptions!$B$18*MIN(AV430/03_Assumptions!$B$13,1)+03_Assumptions!$B$19*MIN(MAX(-AB430/0.25,0),1)+03_Assumptions!$B$20*IFERROR(INDEX(03_Assumptions!$B$28:$B$33,MATCH(AG430,03_Assumptions!$A$28:$A$33,0)),0.5)+03_Assumptions!$B$21*MIN(V430/180,1)+03_Assumptions!$B$22*(COUNTIF(AI430:AQ430,"Y")/9)),0),"")</f>
      </c>
      <c r="AX430"/>
      <c r="AY430"/>
      <c r="AZ430"/>
      <c r="BA430" t="inlineStr">
        <is>
          <t xml:space="preserve">https://images-re.milanuncios.com/images/ads/1665fee7-6198-4c3d-b01a-17d1634de5fb</t>
        </is>
      </c>
      <c r="BB430"/>
      <c r="BC430">
        <v>1</v>
      </c>
      <c r="BD430"/>
      <c r="BE430">
        <v>0</v>
      </c>
      <c r="BF430"/>
      <c r="BG430"/>
      <c r="BH430"/>
      <c r="BI430"/>
      <c r="BJ430"/>
      <c r="BK430"/>
      <c r="BL430" t="inlineStr">
        <is>
          <t xml:space="preserve">En möblerad lägenhet med 5 sovrum att hyra i Madrid på femte våningen med hiss; annonsen erbjuder rum endast, inte hela lägenheten. Fastigheten inkluderar diskmaskin och torktumlare, vilket är ovanliga bekvämligheter i delad boendeform.</t>
        </is>
      </c>
      <c r="BM430"/>
      <c r="BN430"/>
    </row>
    <row r="431">
      <c r="A431" t="inlineStr">
        <is>
          <t xml:space="preserve">MIL-589980778</t>
        </is>
      </c>
      <c r="B431" t="inlineStr">
        <is>
          <t xml:space="preserve">Milanuncios</t>
        </is>
      </c>
      <c r="C431" t="inlineStr">
        <is>
          <t xml:space="preserve">589980778</t>
        </is>
      </c>
      <c r="D431" t="inlineStr">
        <is>
          <t xml:space="preserve">https://www.milanuncios.com/pisos-compartidos-en-castellon-de-la-plana-castellon/centro-589980778.htm</t>
        </is>
      </c>
      <c r="E431" t="inlineStr">
        <is>
          <t xml:space="preserve">2026-08-29</t>
        </is>
      </c>
      <c r="F431" t="inlineStr">
        <is>
          <t xml:space="preserve">2026-08-31</t>
        </is>
      </c>
      <c r="G431" t="inlineStr">
        <is>
          <t xml:space="preserve">New</t>
        </is>
      </c>
      <c r="H431" t="inlineStr">
        <is>
          <t xml:space="preserve">Centro</t>
        </is>
      </c>
      <c r="I431" t="inlineStr">
        <is>
          <t xml:space="preserve">Rent</t>
        </is>
      </c>
      <c r="J431" t="inlineStr">
        <is>
          <t xml:space="preserve">Compartir piso</t>
        </is>
      </c>
      <c r="K431" t="inlineStr">
        <is>
          <t xml:space="preserve">ES</t>
        </is>
      </c>
      <c r="L431"/>
      <c r="M431" t="inlineStr">
        <is>
          <t xml:space="preserve">Castellón</t>
        </is>
      </c>
      <c r="N431" t="inlineStr">
        <is>
          <t xml:space="preserve">Castellón de la Plana</t>
        </is>
      </c>
      <c r="O431"/>
      <c r="P431"/>
      <c r="Q431"/>
      <c r="R431"/>
      <c r="S431">
        <v>300</v>
      </c>
      <c r="T431"/>
      <c r="U431">
        <f>IFERROR((S431-T431)/T431,"")</f>
      </c>
      <c r="V431">
        <v>3</v>
      </c>
      <c r="W431"/>
      <c r="X431"/>
      <c r="Y431"/>
      <c r="Z431">
        <f>IFERROR(S431/W431,"")</f>
      </c>
      <c r="AA431">
        <f>IFERROR(INDEX(04_Area_Stats!$C$5:$C$7,MATCH(N431,04_Area_Stats!$A$5:$A$7,0)),"")</f>
      </c>
      <c r="AB431">
        <f>IFERROR((Z431-AA431)/AA431,"")</f>
      </c>
      <c r="AC431"/>
      <c r="AD431"/>
      <c r="AE431"/>
      <c r="AF431"/>
      <c r="AG431"/>
      <c r="AH431"/>
      <c r="AI431"/>
      <c r="AJ431"/>
      <c r="AK431"/>
      <c r="AL431"/>
      <c r="AM431"/>
      <c r="AN431"/>
      <c r="AO431"/>
      <c r="AP431"/>
      <c r="AQ431"/>
      <c r="AR431"/>
      <c r="AS431"/>
      <c r="AT431">
        <f>IFERROR(INDEX(04_Area_Stats!$E$5:$E$7,MATCH(N431,04_Area_Stats!$A$5:$A$7,0)),"")</f>
      </c>
      <c r="AU431">
        <f>IFERROR(ROUND(W431*AT431,0),"")</f>
      </c>
      <c r="AV431">
        <f>IFERROR(AU431*12/S431,"")</f>
      </c>
      <c r="AW431">
        <f>IFERROR(ROUND(100*(03_Assumptions!$B$18*MIN(AV431/03_Assumptions!$B$13,1)+03_Assumptions!$B$19*MIN(MAX(-AB431/0.25,0),1)+03_Assumptions!$B$20*IFERROR(INDEX(03_Assumptions!$B$28:$B$33,MATCH(AG431,03_Assumptions!$A$28:$A$33,0)),0.5)+03_Assumptions!$B$21*MIN(V431/180,1)+03_Assumptions!$B$22*(COUNTIF(AI431:AQ431,"Y")/9)),0),"")</f>
      </c>
      <c r="AX431"/>
      <c r="AY431"/>
      <c r="AZ431"/>
      <c r="BA431"/>
      <c r="BB431"/>
      <c r="BC431">
        <v>1</v>
      </c>
      <c r="BD431"/>
      <c r="BE431">
        <v>0</v>
      </c>
      <c r="BF431"/>
      <c r="BG431"/>
      <c r="BH431"/>
      <c r="BI431"/>
      <c r="BJ431"/>
      <c r="BK431"/>
      <c r="BL431" t="inlineStr">
        <is>
          <t xml:space="preserve">Rumuthyrning i en 3-rums lägenhet med 2 badrum och 127 m² i centrala Castellón, bakom huvudteatern. Ägaren bor ensam i lägenheten och söker en seriös arbetstagare som hyresgäst.</t>
        </is>
      </c>
      <c r="BM431"/>
      <c r="BN431"/>
    </row>
    <row r="432">
      <c r="A432" t="inlineStr">
        <is>
          <t xml:space="preserve">MIL-611768988</t>
        </is>
      </c>
      <c r="B432" t="inlineStr">
        <is>
          <t xml:space="preserve">Milanuncios</t>
        </is>
      </c>
      <c r="C432" t="inlineStr">
        <is>
          <t xml:space="preserve">611768988</t>
        </is>
      </c>
      <c r="D432" t="inlineStr">
        <is>
          <t xml:space="preserve">https://www.milanuncios.com/pisos-compartidos-en-madrid-madrid/san-blas-c-de-arcos-de-jalon-611768988.htm</t>
        </is>
      </c>
      <c r="E432" t="inlineStr">
        <is>
          <t xml:space="preserve">2026-08-29</t>
        </is>
      </c>
      <c r="F432" t="inlineStr">
        <is>
          <t xml:space="preserve">2026-08-31</t>
        </is>
      </c>
      <c r="G432" t="inlineStr">
        <is>
          <t xml:space="preserve">New</t>
        </is>
      </c>
      <c r="H432" t="inlineStr">
        <is>
          <t xml:space="preserve">San Blas - C. de Arcos de Jalón</t>
        </is>
      </c>
      <c r="I432" t="inlineStr">
        <is>
          <t xml:space="preserve">Rent</t>
        </is>
      </c>
      <c r="J432" t="inlineStr">
        <is>
          <t xml:space="preserve">Compartir piso</t>
        </is>
      </c>
      <c r="K432" t="inlineStr">
        <is>
          <t xml:space="preserve">ES</t>
        </is>
      </c>
      <c r="L432"/>
      <c r="M432" t="inlineStr">
        <is>
          <t xml:space="preserve">Madrid</t>
        </is>
      </c>
      <c r="N432" t="inlineStr">
        <is>
          <t xml:space="preserve">Madrid</t>
        </is>
      </c>
      <c r="O432"/>
      <c r="P432"/>
      <c r="Q432"/>
      <c r="R432"/>
      <c r="S432">
        <v>420</v>
      </c>
      <c r="T432"/>
      <c r="U432">
        <f>IFERROR((S432-T432)/T432,"")</f>
      </c>
      <c r="V432">
        <v>3</v>
      </c>
      <c r="W432"/>
      <c r="X432"/>
      <c r="Y432"/>
      <c r="Z432">
        <f>IFERROR(S432/W432,"")</f>
      </c>
      <c r="AA432">
        <f>IFERROR(INDEX(04_Area_Stats!$C$5:$C$7,MATCH(N432,04_Area_Stats!$A$5:$A$7,0)),"")</f>
      </c>
      <c r="AB432">
        <f>IFERROR((Z432-AA432)/AA432,"")</f>
      </c>
      <c r="AC432"/>
      <c r="AD432"/>
      <c r="AE432"/>
      <c r="AF432"/>
      <c r="AG432"/>
      <c r="AH432"/>
      <c r="AI432"/>
      <c r="AJ432"/>
      <c r="AK432"/>
      <c r="AL432"/>
      <c r="AM432"/>
      <c r="AN432"/>
      <c r="AO432"/>
      <c r="AP432"/>
      <c r="AQ432"/>
      <c r="AR432"/>
      <c r="AS432"/>
      <c r="AT432">
        <f>IFERROR(INDEX(04_Area_Stats!$E$5:$E$7,MATCH(N432,04_Area_Stats!$A$5:$A$7,0)),"")</f>
      </c>
      <c r="AU432">
        <f>IFERROR(ROUND(W432*AT432,0),"")</f>
      </c>
      <c r="AV432">
        <f>IFERROR(AU432*12/S432,"")</f>
      </c>
      <c r="AW432">
        <f>IFERROR(ROUND(100*(03_Assumptions!$B$18*MIN(AV432/03_Assumptions!$B$13,1)+03_Assumptions!$B$19*MIN(MAX(-AB432/0.25,0),1)+03_Assumptions!$B$20*IFERROR(INDEX(03_Assumptions!$B$28:$B$33,MATCH(AG432,03_Assumptions!$A$28:$A$33,0)),0.5)+03_Assumptions!$B$21*MIN(V432/180,1)+03_Assumptions!$B$22*(COUNTIF(AI432:AQ432,"Y")/9)),0),"")</f>
      </c>
      <c r="AX432"/>
      <c r="AY432"/>
      <c r="AZ432"/>
      <c r="BA432" t="inlineStr">
        <is>
          <t xml:space="preserve">https://images.milanuncios.com/api/v1/ma-ad-media-pro/images/dd4a6403-899e-4103-827d-4d4df8611a4c</t>
        </is>
      </c>
      <c r="BB432"/>
      <c r="BC432">
        <v>1</v>
      </c>
      <c r="BD432"/>
      <c r="BE432">
        <v>0</v>
      </c>
      <c r="BF432"/>
      <c r="BG432"/>
      <c r="BH432"/>
      <c r="BI432"/>
      <c r="BJ432"/>
      <c r="BK432"/>
      <c r="BL432" t="inlineStr">
        <is>
          <t xml:space="preserve">Rum att hyra i en delad lägenhet i San Blas, Madrid, med fyra andra personer. Tillgängligt omedelbar till 420 euro per månad inklusive kostnaderna, enbart för en person.</t>
        </is>
      </c>
      <c r="BM432"/>
      <c r="BN432"/>
    </row>
    <row r="433">
      <c r="A433" t="inlineStr">
        <is>
          <t xml:space="preserve">MIL-611614992</t>
        </is>
      </c>
      <c r="B433" t="inlineStr">
        <is>
          <t xml:space="preserve">Milanuncios</t>
        </is>
      </c>
      <c r="C433" t="inlineStr">
        <is>
          <t xml:space="preserve">611614992</t>
        </is>
      </c>
      <c r="D433" t="inlineStr">
        <is>
          <t xml:space="preserve">https://www.milanuncios.com/pisos-compartidos-en-cordoba-cordoba/ciudad-jardin-av-de-medina-azahara-611614992.htm</t>
        </is>
      </c>
      <c r="E433" t="inlineStr">
        <is>
          <t xml:space="preserve">2026-08-29</t>
        </is>
      </c>
      <c r="F433" t="inlineStr">
        <is>
          <t xml:space="preserve">2026-08-31</t>
        </is>
      </c>
      <c r="G433" t="inlineStr">
        <is>
          <t xml:space="preserve">New</t>
        </is>
      </c>
      <c r="H433" t="inlineStr">
        <is>
          <t xml:space="preserve">Ciudad Jardín - Av. de Medina Azahara</t>
        </is>
      </c>
      <c r="I433" t="inlineStr">
        <is>
          <t xml:space="preserve">Rent</t>
        </is>
      </c>
      <c r="J433" t="inlineStr">
        <is>
          <t xml:space="preserve">Compartir piso</t>
        </is>
      </c>
      <c r="K433" t="inlineStr">
        <is>
          <t xml:space="preserve">ES</t>
        </is>
      </c>
      <c r="L433"/>
      <c r="M433" t="inlineStr">
        <is>
          <t xml:space="preserve">Córdoba</t>
        </is>
      </c>
      <c r="N433" t="inlineStr">
        <is>
          <t xml:space="preserve">Córdoba</t>
        </is>
      </c>
      <c r="O433"/>
      <c r="P433"/>
      <c r="Q433"/>
      <c r="R433"/>
      <c r="S433">
        <v>275</v>
      </c>
      <c r="T433"/>
      <c r="U433">
        <f>IFERROR((S433-T433)/T433,"")</f>
      </c>
      <c r="V433">
        <v>3</v>
      </c>
      <c r="W433"/>
      <c r="X433"/>
      <c r="Y433"/>
      <c r="Z433">
        <f>IFERROR(S433/W433,"")</f>
      </c>
      <c r="AA433">
        <f>IFERROR(INDEX(04_Area_Stats!$C$5:$C$7,MATCH(N433,04_Area_Stats!$A$5:$A$7,0)),"")</f>
      </c>
      <c r="AB433">
        <f>IFERROR((Z433-AA433)/AA433,"")</f>
      </c>
      <c r="AC433"/>
      <c r="AD433"/>
      <c r="AE433"/>
      <c r="AF433"/>
      <c r="AG433"/>
      <c r="AH433"/>
      <c r="AI433"/>
      <c r="AJ433"/>
      <c r="AK433"/>
      <c r="AL433"/>
      <c r="AM433"/>
      <c r="AN433"/>
      <c r="AO433"/>
      <c r="AP433"/>
      <c r="AQ433"/>
      <c r="AR433"/>
      <c r="AS433"/>
      <c r="AT433">
        <f>IFERROR(INDEX(04_Area_Stats!$E$5:$E$7,MATCH(N433,04_Area_Stats!$A$5:$A$7,0)),"")</f>
      </c>
      <c r="AU433">
        <f>IFERROR(ROUND(W433*AT433,0),"")</f>
      </c>
      <c r="AV433">
        <f>IFERROR(AU433*12/S433,"")</f>
      </c>
      <c r="AW433">
        <f>IFERROR(ROUND(100*(03_Assumptions!$B$18*MIN(AV433/03_Assumptions!$B$13,1)+03_Assumptions!$B$19*MIN(MAX(-AB433/0.25,0),1)+03_Assumptions!$B$20*IFERROR(INDEX(03_Assumptions!$B$28:$B$33,MATCH(AG433,03_Assumptions!$A$28:$A$33,0)),0.5)+03_Assumptions!$B$21*MIN(V433/180,1)+03_Assumptions!$B$22*(COUNTIF(AI433:AQ433,"Y")/9)),0),"")</f>
      </c>
      <c r="AX433"/>
      <c r="AY433"/>
      <c r="AZ433"/>
      <c r="BA433" t="inlineStr">
        <is>
          <t xml:space="preserve">https://images.milanuncios.com/api/v1/ma-ad-media-pro/images/862b99f5-69d4-42e1-b607-711c76203f72</t>
        </is>
      </c>
      <c r="BB433"/>
      <c r="BC433">
        <v>1</v>
      </c>
      <c r="BD433"/>
      <c r="BE433">
        <v>0</v>
      </c>
      <c r="BF433"/>
      <c r="BG433"/>
      <c r="BH433"/>
      <c r="BI433"/>
      <c r="BJ433"/>
      <c r="BK433"/>
      <c r="BL433" t="inlineStr">
        <is>
          <t xml:space="preserve">Delad lägenhet med fyra sovrum och två badrum i Ciudad Jardín med möblerade rum tillgängliga för studenter för 275 € per månad inklusive community fees och vatten. Egendomen är i gott skick med hiss, rymlig vardagsrum med terrass och tvättrum.</t>
        </is>
      </c>
      <c r="BM433"/>
      <c r="BN433"/>
    </row>
    <row r="434">
      <c r="A434" t="inlineStr">
        <is>
          <t xml:space="preserve">MIL-611406474</t>
        </is>
      </c>
      <c r="B434" t="inlineStr">
        <is>
          <t xml:space="preserve">Milanuncios</t>
        </is>
      </c>
      <c r="C434" t="inlineStr">
        <is>
          <t xml:space="preserve">611406474</t>
        </is>
      </c>
      <c r="D434" t="inlineStr">
        <is>
          <t xml:space="preserve">https://www.milanuncios.com/pisos-compartidos-en-badajoz-badajoz/cuarton-cortijo-pl-san-jose-manyanet-611406474.htm</t>
        </is>
      </c>
      <c r="E434" t="inlineStr">
        <is>
          <t xml:space="preserve">2026-08-29</t>
        </is>
      </c>
      <c r="F434" t="inlineStr">
        <is>
          <t xml:space="preserve">2026-08-31</t>
        </is>
      </c>
      <c r="G434" t="inlineStr">
        <is>
          <t xml:space="preserve">New</t>
        </is>
      </c>
      <c r="H434" t="inlineStr">
        <is>
          <t xml:space="preserve">Cuartón Cortijo - Pl. San José Manyanet</t>
        </is>
      </c>
      <c r="I434" t="inlineStr">
        <is>
          <t xml:space="preserve">Rent</t>
        </is>
      </c>
      <c r="J434" t="inlineStr">
        <is>
          <t xml:space="preserve">Compartir piso</t>
        </is>
      </c>
      <c r="K434" t="inlineStr">
        <is>
          <t xml:space="preserve">ES</t>
        </is>
      </c>
      <c r="L434"/>
      <c r="M434" t="inlineStr">
        <is>
          <t xml:space="preserve">Badajoz</t>
        </is>
      </c>
      <c r="N434" t="inlineStr">
        <is>
          <t xml:space="preserve">Badajoz</t>
        </is>
      </c>
      <c r="O434"/>
      <c r="P434"/>
      <c r="Q434"/>
      <c r="R434"/>
      <c r="S434">
        <v>200</v>
      </c>
      <c r="T434"/>
      <c r="U434">
        <f>IFERROR((S434-T434)/T434,"")</f>
      </c>
      <c r="V434">
        <v>3</v>
      </c>
      <c r="W434"/>
      <c r="X434"/>
      <c r="Y434"/>
      <c r="Z434">
        <f>IFERROR(S434/W434,"")</f>
      </c>
      <c r="AA434">
        <f>IFERROR(INDEX(04_Area_Stats!$C$5:$C$7,MATCH(N434,04_Area_Stats!$A$5:$A$7,0)),"")</f>
      </c>
      <c r="AB434">
        <f>IFERROR((Z434-AA434)/AA434,"")</f>
      </c>
      <c r="AC434"/>
      <c r="AD434"/>
      <c r="AE434"/>
      <c r="AF434"/>
      <c r="AG434"/>
      <c r="AH434"/>
      <c r="AI434"/>
      <c r="AJ434"/>
      <c r="AK434"/>
      <c r="AL434"/>
      <c r="AM434"/>
      <c r="AN434"/>
      <c r="AO434"/>
      <c r="AP434"/>
      <c r="AQ434"/>
      <c r="AR434"/>
      <c r="AS434"/>
      <c r="AT434">
        <f>IFERROR(INDEX(04_Area_Stats!$E$5:$E$7,MATCH(N434,04_Area_Stats!$A$5:$A$7,0)),"")</f>
      </c>
      <c r="AU434">
        <f>IFERROR(ROUND(W434*AT434,0),"")</f>
      </c>
      <c r="AV434">
        <f>IFERROR(AU434*12/S434,"")</f>
      </c>
      <c r="AW434">
        <f>IFERROR(ROUND(100*(03_Assumptions!$B$18*MIN(AV434/03_Assumptions!$B$13,1)+03_Assumptions!$B$19*MIN(MAX(-AB434/0.25,0),1)+03_Assumptions!$B$20*IFERROR(INDEX(03_Assumptions!$B$28:$B$33,MATCH(AG434,03_Assumptions!$A$28:$A$33,0)),0.5)+03_Assumptions!$B$21*MIN(V434/180,1)+03_Assumptions!$B$22*(COUNTIF(AI434:AQ434,"Y")/9)),0),"")</f>
      </c>
      <c r="AX434"/>
      <c r="AY434"/>
      <c r="AZ434"/>
      <c r="BA434" t="inlineStr">
        <is>
          <t xml:space="preserve">https://images.milanuncios.com/api/v1/ma-ad-media-pro/images/b45eb1e4-9a19-4ac9-87eb-57af0bb1ffd3</t>
        </is>
      </c>
      <c r="BB434"/>
      <c r="BC434">
        <v>1</v>
      </c>
      <c r="BD434"/>
      <c r="BE434">
        <v>0</v>
      </c>
      <c r="BF434"/>
      <c r="BG434"/>
      <c r="BH434"/>
      <c r="BI434"/>
      <c r="BJ434"/>
      <c r="BK434"/>
      <c r="BL434"/>
      <c r="BM434"/>
      <c r="BN434"/>
    </row>
    <row r="435">
      <c r="A435" t="inlineStr">
        <is>
          <t xml:space="preserve">MIL-606347666</t>
        </is>
      </c>
      <c r="B435" t="inlineStr">
        <is>
          <t xml:space="preserve">Milanuncios</t>
        </is>
      </c>
      <c r="C435" t="inlineStr">
        <is>
          <t xml:space="preserve">606347666</t>
        </is>
      </c>
      <c r="D435" t="inlineStr">
        <is>
          <t xml:space="preserve">https://www.milanuncios.com/pisos-compartidos-en-casica-del-madrono-albacete/calle-yeste-c-albacete-606347666.htm</t>
        </is>
      </c>
      <c r="E435" t="inlineStr">
        <is>
          <t xml:space="preserve">2026-08-29</t>
        </is>
      </c>
      <c r="F435" t="inlineStr">
        <is>
          <t xml:space="preserve">2026-08-31</t>
        </is>
      </c>
      <c r="G435" t="inlineStr">
        <is>
          <t xml:space="preserve">New</t>
        </is>
      </c>
      <c r="H435" t="inlineStr">
        <is>
          <t xml:space="preserve">calle Yeste  - C. Albacete</t>
        </is>
      </c>
      <c r="I435" t="inlineStr">
        <is>
          <t xml:space="preserve">Rent</t>
        </is>
      </c>
      <c r="J435" t="inlineStr">
        <is>
          <t xml:space="preserve">Compartir piso</t>
        </is>
      </c>
      <c r="K435" t="inlineStr">
        <is>
          <t xml:space="preserve">ES</t>
        </is>
      </c>
      <c r="L435"/>
      <c r="M435" t="inlineStr">
        <is>
          <t xml:space="preserve">Albacete</t>
        </is>
      </c>
      <c r="N435" t="inlineStr">
        <is>
          <t xml:space="preserve">Casica del Madroño</t>
        </is>
      </c>
      <c r="O435"/>
      <c r="P435"/>
      <c r="Q435"/>
      <c r="R435"/>
      <c r="S435">
        <v>0</v>
      </c>
      <c r="T435"/>
      <c r="U435">
        <f>IFERROR((S435-T435)/T435,"")</f>
      </c>
      <c r="V435">
        <v>3</v>
      </c>
      <c r="W435"/>
      <c r="X435"/>
      <c r="Y435"/>
      <c r="Z435">
        <f>IFERROR(S435/W435,"")</f>
      </c>
      <c r="AA435">
        <f>IFERROR(INDEX(04_Area_Stats!$C$5:$C$7,MATCH(N435,04_Area_Stats!$A$5:$A$7,0)),"")</f>
      </c>
      <c r="AB435">
        <f>IFERROR((Z435-AA435)/AA435,"")</f>
      </c>
      <c r="AC435"/>
      <c r="AD435"/>
      <c r="AE435"/>
      <c r="AF435"/>
      <c r="AG435"/>
      <c r="AH435"/>
      <c r="AI435"/>
      <c r="AJ435"/>
      <c r="AK435"/>
      <c r="AL435"/>
      <c r="AM435"/>
      <c r="AN435"/>
      <c r="AO435"/>
      <c r="AP435"/>
      <c r="AQ435"/>
      <c r="AR435"/>
      <c r="AS435"/>
      <c r="AT435">
        <f>IFERROR(INDEX(04_Area_Stats!$E$5:$E$7,MATCH(N435,04_Area_Stats!$A$5:$A$7,0)),"")</f>
      </c>
      <c r="AU435">
        <f>IFERROR(ROUND(W435*AT435,0),"")</f>
      </c>
      <c r="AV435">
        <f>IFERROR(AU435*12/S435,"")</f>
      </c>
      <c r="AW435">
        <f>IFERROR(ROUND(100*(03_Assumptions!$B$18*MIN(AV435/03_Assumptions!$B$13,1)+03_Assumptions!$B$19*MIN(MAX(-AB435/0.25,0),1)+03_Assumptions!$B$20*IFERROR(INDEX(03_Assumptions!$B$28:$B$33,MATCH(AG435,03_Assumptions!$A$28:$A$33,0)),0.5)+03_Assumptions!$B$21*MIN(V435/180,1)+03_Assumptions!$B$22*(COUNTIF(AI435:AQ435,"Y")/9)),0),"")</f>
      </c>
      <c r="AX435"/>
      <c r="AY435"/>
      <c r="AZ435"/>
      <c r="BA435"/>
      <c r="BB435"/>
      <c r="BC435">
        <v>1</v>
      </c>
      <c r="BD435"/>
      <c r="BE435">
        <v>0</v>
      </c>
      <c r="BF435"/>
      <c r="BG435"/>
      <c r="BH435"/>
      <c r="BI435"/>
      <c r="BJ435"/>
      <c r="BK435"/>
      <c r="BL435" t="inlineStr">
        <is>
          <t xml:space="preserve">Rumuthyrning i en delad lägenhet i universitetskvarteren i Albacete. Annonsen ger minimal information utöver läget och att enskilda rum är tillgängliga för uthyrning.</t>
        </is>
      </c>
      <c r="BM435"/>
      <c r="BN435"/>
    </row>
    <row r="436">
      <c r="A436" t="inlineStr">
        <is>
          <t xml:space="preserve">MIL-611465672</t>
        </is>
      </c>
      <c r="B436" t="inlineStr">
        <is>
          <t xml:space="preserve">Milanuncios</t>
        </is>
      </c>
      <c r="C436" t="inlineStr">
        <is>
          <t xml:space="preserve">611465672</t>
        </is>
      </c>
      <c r="D436" t="inlineStr">
        <is>
          <t xml:space="preserve">https://www.milanuncios.com/pisos-compartidos-en-soria-soria/plaza-mayor-611465672.htm</t>
        </is>
      </c>
      <c r="E436" t="inlineStr">
        <is>
          <t xml:space="preserve">2026-08-29</t>
        </is>
      </c>
      <c r="F436" t="inlineStr">
        <is>
          <t xml:space="preserve">2026-08-31</t>
        </is>
      </c>
      <c r="G436" t="inlineStr">
        <is>
          <t xml:space="preserve">New</t>
        </is>
      </c>
      <c r="H436" t="inlineStr">
        <is>
          <t xml:space="preserve">Plaza Mayor</t>
        </is>
      </c>
      <c r="I436" t="inlineStr">
        <is>
          <t xml:space="preserve">Rent</t>
        </is>
      </c>
      <c r="J436" t="inlineStr">
        <is>
          <t xml:space="preserve">Compartir piso</t>
        </is>
      </c>
      <c r="K436" t="inlineStr">
        <is>
          <t xml:space="preserve">ES</t>
        </is>
      </c>
      <c r="L436"/>
      <c r="M436" t="inlineStr">
        <is>
          <t xml:space="preserve">Soria</t>
        </is>
      </c>
      <c r="N436" t="inlineStr">
        <is>
          <t xml:space="preserve">Soria</t>
        </is>
      </c>
      <c r="O436"/>
      <c r="P436"/>
      <c r="Q436"/>
      <c r="R436"/>
      <c r="S436">
        <v>240</v>
      </c>
      <c r="T436"/>
      <c r="U436">
        <f>IFERROR((S436-T436)/T436,"")</f>
      </c>
      <c r="V436">
        <v>3</v>
      </c>
      <c r="W436"/>
      <c r="X436"/>
      <c r="Y436"/>
      <c r="Z436">
        <f>IFERROR(S436/W436,"")</f>
      </c>
      <c r="AA436">
        <f>IFERROR(INDEX(04_Area_Stats!$C$5:$C$7,MATCH(N436,04_Area_Stats!$A$5:$A$7,0)),"")</f>
      </c>
      <c r="AB436">
        <f>IFERROR((Z436-AA436)/AA436,"")</f>
      </c>
      <c r="AC436"/>
      <c r="AD436"/>
      <c r="AE436"/>
      <c r="AF436"/>
      <c r="AG436"/>
      <c r="AH436"/>
      <c r="AI436"/>
      <c r="AJ436"/>
      <c r="AK436"/>
      <c r="AL436"/>
      <c r="AM436"/>
      <c r="AN436"/>
      <c r="AO436"/>
      <c r="AP436"/>
      <c r="AQ436" t="inlineStr">
        <is>
          <t xml:space="preserve">Y</t>
        </is>
      </c>
      <c r="AR436"/>
      <c r="AS436"/>
      <c r="AT436">
        <f>IFERROR(INDEX(04_Area_Stats!$E$5:$E$7,MATCH(N436,04_Area_Stats!$A$5:$A$7,0)),"")</f>
      </c>
      <c r="AU436">
        <f>IFERROR(ROUND(W436*AT436,0),"")</f>
      </c>
      <c r="AV436">
        <f>IFERROR(AU436*12/S436,"")</f>
      </c>
      <c r="AW436">
        <f>IFERROR(ROUND(100*(03_Assumptions!$B$18*MIN(AV436/03_Assumptions!$B$13,1)+03_Assumptions!$B$19*MIN(MAX(-AB436/0.25,0),1)+03_Assumptions!$B$20*IFERROR(INDEX(03_Assumptions!$B$28:$B$33,MATCH(AG436,03_Assumptions!$A$28:$A$33,0)),0.5)+03_Assumptions!$B$21*MIN(V436/180,1)+03_Assumptions!$B$22*(COUNTIF(AI436:AQ436,"Y")/9)),0),"")</f>
      </c>
      <c r="AX436"/>
      <c r="AY436"/>
      <c r="AZ436"/>
      <c r="BA436" t="inlineStr">
        <is>
          <t xml:space="preserve">https://images.milanuncios.com/api/v1/ma-ad-media-pro/images/b892fd4f-00cb-4fe4-b27d-f1dd88f51f68</t>
        </is>
      </c>
      <c r="BB436"/>
      <c r="BC436">
        <v>1</v>
      </c>
      <c r="BD436"/>
      <c r="BE436">
        <v>0</v>
      </c>
      <c r="BF436"/>
      <c r="BG436"/>
      <c r="BH436"/>
      <c r="BI436"/>
      <c r="BJ436"/>
      <c r="BK436"/>
      <c r="BL436" t="inlineStr">
        <is>
          <t xml:space="preserve">En möblerad duplex-lägenhet i centrala Soria, 20 minuter från universitetet, erbjuds för delad bostad med tre rumskamrater. Begränsad information tillgänglig; skick och specifika bekvämligheter är inte beskrivna.</t>
        </is>
      </c>
      <c r="BM436" t="inlineStr">
        <is>
          <t xml:space="preserve">furnished</t>
        </is>
      </c>
      <c r="BN436"/>
    </row>
    <row r="437">
      <c r="A437" t="inlineStr">
        <is>
          <t xml:space="preserve">MIL-606090635</t>
        </is>
      </c>
      <c r="B437" t="inlineStr">
        <is>
          <t xml:space="preserve">Milanuncios</t>
        </is>
      </c>
      <c r="C437" t="inlineStr">
        <is>
          <t xml:space="preserve">606090635</t>
        </is>
      </c>
      <c r="D437" t="inlineStr">
        <is>
          <t xml:space="preserve">https://www.milanuncios.com/pisos-compartidos-en-a-coruna-la_coruna/centro-rua-juan-florez-606090635.htm</t>
        </is>
      </c>
      <c r="E437" t="inlineStr">
        <is>
          <t xml:space="preserve">2026-08-29</t>
        </is>
      </c>
      <c r="F437" t="inlineStr">
        <is>
          <t xml:space="preserve">2026-08-31</t>
        </is>
      </c>
      <c r="G437" t="inlineStr">
        <is>
          <t xml:space="preserve">New</t>
        </is>
      </c>
      <c r="H437" t="inlineStr">
        <is>
          <t xml:space="preserve">Centro - Rúa Juan Flórez</t>
        </is>
      </c>
      <c r="I437" t="inlineStr">
        <is>
          <t xml:space="preserve">Rent</t>
        </is>
      </c>
      <c r="J437" t="inlineStr">
        <is>
          <t xml:space="preserve">Compartir piso</t>
        </is>
      </c>
      <c r="K437" t="inlineStr">
        <is>
          <t xml:space="preserve">ES</t>
        </is>
      </c>
      <c r="L437"/>
      <c r="M437" t="inlineStr">
        <is>
          <t xml:space="preserve">A Coruña</t>
        </is>
      </c>
      <c r="N437" t="inlineStr">
        <is>
          <t xml:space="preserve">A Coruña</t>
        </is>
      </c>
      <c r="O437"/>
      <c r="P437"/>
      <c r="Q437"/>
      <c r="R437"/>
      <c r="S437">
        <v>350</v>
      </c>
      <c r="T437"/>
      <c r="U437">
        <f>IFERROR((S437-T437)/T437,"")</f>
      </c>
      <c r="V437">
        <v>3</v>
      </c>
      <c r="W437"/>
      <c r="X437"/>
      <c r="Y437"/>
      <c r="Z437">
        <f>IFERROR(S437/W437,"")</f>
      </c>
      <c r="AA437">
        <f>IFERROR(INDEX(04_Area_Stats!$C$5:$C$7,MATCH(N437,04_Area_Stats!$A$5:$A$7,0)),"")</f>
      </c>
      <c r="AB437">
        <f>IFERROR((Z437-AA437)/AA437,"")</f>
      </c>
      <c r="AC437"/>
      <c r="AD437"/>
      <c r="AE437"/>
      <c r="AF437"/>
      <c r="AG437"/>
      <c r="AH437"/>
      <c r="AI437"/>
      <c r="AJ437"/>
      <c r="AK437"/>
      <c r="AL437"/>
      <c r="AM437"/>
      <c r="AN437"/>
      <c r="AO437"/>
      <c r="AP437"/>
      <c r="AQ437"/>
      <c r="AR437"/>
      <c r="AS437"/>
      <c r="AT437">
        <f>IFERROR(INDEX(04_Area_Stats!$E$5:$E$7,MATCH(N437,04_Area_Stats!$A$5:$A$7,0)),"")</f>
      </c>
      <c r="AU437">
        <f>IFERROR(ROUND(W437*AT437,0),"")</f>
      </c>
      <c r="AV437">
        <f>IFERROR(AU437*12/S437,"")</f>
      </c>
      <c r="AW437">
        <f>IFERROR(ROUND(100*(03_Assumptions!$B$18*MIN(AV437/03_Assumptions!$B$13,1)+03_Assumptions!$B$19*MIN(MAX(-AB437/0.25,0),1)+03_Assumptions!$B$20*IFERROR(INDEX(03_Assumptions!$B$28:$B$33,MATCH(AG437,03_Assumptions!$A$28:$A$33,0)),0.5)+03_Assumptions!$B$21*MIN(V437/180,1)+03_Assumptions!$B$22*(COUNTIF(AI437:AQ437,"Y")/9)),0),"")</f>
      </c>
      <c r="AX437"/>
      <c r="AY437"/>
      <c r="AZ437"/>
      <c r="BA437"/>
      <c r="BB437"/>
      <c r="BC437">
        <v>1</v>
      </c>
      <c r="BD437"/>
      <c r="BE437">
        <v>0</v>
      </c>
      <c r="BF437"/>
      <c r="BG437"/>
      <c r="BH437"/>
      <c r="BI437"/>
      <c r="BJ437"/>
      <c r="BK437"/>
      <c r="BL437" t="inlineStr">
        <is>
          <t xml:space="preserve">Rum att dela i en studentlägenhet i centrala A Coruña, tillgängligt från augusti för tillfällig sommarboende. Mycket begränsade detaljer tillhandahålles.</t>
        </is>
      </c>
      <c r="BM437"/>
      <c r="BN437"/>
    </row>
    <row r="438">
      <c r="A438" t="inlineStr">
        <is>
          <t xml:space="preserve">MIL-611488110</t>
        </is>
      </c>
      <c r="B438" t="inlineStr">
        <is>
          <t xml:space="preserve">Milanuncios</t>
        </is>
      </c>
      <c r="C438" t="inlineStr">
        <is>
          <t xml:space="preserve">611488110</t>
        </is>
      </c>
      <c r="D438" t="inlineStr">
        <is>
          <t xml:space="preserve">https://www.milanuncios.com/pisos-compartidos-en-arona-tenerife/parque-de-la-reina-611488110.htm</t>
        </is>
      </c>
      <c r="E438" t="inlineStr">
        <is>
          <t xml:space="preserve">2026-08-29</t>
        </is>
      </c>
      <c r="F438" t="inlineStr">
        <is>
          <t xml:space="preserve">2026-08-31</t>
        </is>
      </c>
      <c r="G438" t="inlineStr">
        <is>
          <t xml:space="preserve">New</t>
        </is>
      </c>
      <c r="H438" t="inlineStr">
        <is>
          <t xml:space="preserve">Parque de la reina</t>
        </is>
      </c>
      <c r="I438" t="inlineStr">
        <is>
          <t xml:space="preserve">Rent</t>
        </is>
      </c>
      <c r="J438" t="inlineStr">
        <is>
          <t xml:space="preserve">Compartir piso</t>
        </is>
      </c>
      <c r="K438" t="inlineStr">
        <is>
          <t xml:space="preserve">ES</t>
        </is>
      </c>
      <c r="L438"/>
      <c r="M438" t="inlineStr">
        <is>
          <t xml:space="preserve">Tenerife</t>
        </is>
      </c>
      <c r="N438" t="inlineStr">
        <is>
          <t xml:space="preserve">Arona</t>
        </is>
      </c>
      <c r="O438"/>
      <c r="P438"/>
      <c r="Q438"/>
      <c r="R438"/>
      <c r="S438">
        <v>400</v>
      </c>
      <c r="T438"/>
      <c r="U438">
        <f>IFERROR((S438-T438)/T438,"")</f>
      </c>
      <c r="V438">
        <v>3</v>
      </c>
      <c r="W438"/>
      <c r="X438"/>
      <c r="Y438"/>
      <c r="Z438">
        <f>IFERROR(S438/W438,"")</f>
      </c>
      <c r="AA438">
        <f>IFERROR(INDEX(04_Area_Stats!$C$5:$C$7,MATCH(N438,04_Area_Stats!$A$5:$A$7,0)),"")</f>
      </c>
      <c r="AB438">
        <f>IFERROR((Z438-AA438)/AA438,"")</f>
      </c>
      <c r="AC438"/>
      <c r="AD438">
        <v>1</v>
      </c>
      <c r="AE438"/>
      <c r="AF438"/>
      <c r="AG438"/>
      <c r="AH438"/>
      <c r="AI438"/>
      <c r="AJ438"/>
      <c r="AK438"/>
      <c r="AL438"/>
      <c r="AM438"/>
      <c r="AN438"/>
      <c r="AO438"/>
      <c r="AP438"/>
      <c r="AQ438"/>
      <c r="AR438"/>
      <c r="AS438"/>
      <c r="AT438">
        <f>IFERROR(INDEX(04_Area_Stats!$E$5:$E$7,MATCH(N438,04_Area_Stats!$A$5:$A$7,0)),"")</f>
      </c>
      <c r="AU438">
        <f>IFERROR(ROUND(W438*AT438,0),"")</f>
      </c>
      <c r="AV438">
        <f>IFERROR(AU438*12/S438,"")</f>
      </c>
      <c r="AW438">
        <f>IFERROR(ROUND(100*(03_Assumptions!$B$18*MIN(AV438/03_Assumptions!$B$13,1)+03_Assumptions!$B$19*MIN(MAX(-AB438/0.25,0),1)+03_Assumptions!$B$20*IFERROR(INDEX(03_Assumptions!$B$28:$B$33,MATCH(AG438,03_Assumptions!$A$28:$A$33,0)),0.5)+03_Assumptions!$B$21*MIN(V438/180,1)+03_Assumptions!$B$22*(COUNTIF(AI438:AQ438,"Y")/9)),0),"")</f>
      </c>
      <c r="AX438"/>
      <c r="AY438"/>
      <c r="AZ438"/>
      <c r="BA438" t="inlineStr">
        <is>
          <t xml:space="preserve">https://images.milanuncios.com/api/v1/ma-ad-media-pro/images/e12c5277-2689-4287-9df3-28dc4ae4e6d4</t>
        </is>
      </c>
      <c r="BB438"/>
      <c r="BC438">
        <v>1</v>
      </c>
      <c r="BD438"/>
      <c r="BE438">
        <v>0</v>
      </c>
      <c r="BF438"/>
      <c r="BG438"/>
      <c r="BH438"/>
      <c r="BI438"/>
      <c r="BJ438"/>
      <c r="BK438"/>
      <c r="BL438" t="inlineStr">
        <is>
          <t xml:space="preserve">Det här är ett rum i en delad lägenhet i Parque de la Reina, Arona, med ett privat sovrum och badrum för en person. Hyran är €400/månad inklusive el och vatten och kräver ett fast anställningskontrakt och ett tre månaders hyresavtal.</t>
        </is>
      </c>
      <c r="BM438" t="inlineStr">
        <is>
          <t xml:space="preserve">bathrooms</t>
        </is>
      </c>
      <c r="BN438"/>
    </row>
    <row r="439">
      <c r="A439" t="inlineStr">
        <is>
          <t xml:space="preserve">MIL-612200147</t>
        </is>
      </c>
      <c r="B439" t="inlineStr">
        <is>
          <t xml:space="preserve">Milanuncios</t>
        </is>
      </c>
      <c r="C439" t="inlineStr">
        <is>
          <t xml:space="preserve">612200147</t>
        </is>
      </c>
      <c r="D439" t="inlineStr">
        <is>
          <t xml:space="preserve">https://www.milanuncios.com/pisos-compartidos-en-barcelona-barcelona/busco-habitacion-o-piso-612200147.htm</t>
        </is>
      </c>
      <c r="E439" t="inlineStr">
        <is>
          <t xml:space="preserve">2026-08-29</t>
        </is>
      </c>
      <c r="F439" t="inlineStr">
        <is>
          <t xml:space="preserve">2026-08-31</t>
        </is>
      </c>
      <c r="G439" t="inlineStr">
        <is>
          <t xml:space="preserve">New</t>
        </is>
      </c>
      <c r="H439" t="inlineStr">
        <is>
          <t xml:space="preserve">busco habitación o piso</t>
        </is>
      </c>
      <c r="I439" t="inlineStr">
        <is>
          <t xml:space="preserve">Rent</t>
        </is>
      </c>
      <c r="J439" t="inlineStr">
        <is>
          <t xml:space="preserve">Compartir piso</t>
        </is>
      </c>
      <c r="K439" t="inlineStr">
        <is>
          <t xml:space="preserve">ES</t>
        </is>
      </c>
      <c r="L439"/>
      <c r="M439" t="inlineStr">
        <is>
          <t xml:space="preserve">Barcelona</t>
        </is>
      </c>
      <c r="N439" t="inlineStr">
        <is>
          <t xml:space="preserve">Barcelona</t>
        </is>
      </c>
      <c r="O439"/>
      <c r="P439"/>
      <c r="Q439"/>
      <c r="R439"/>
      <c r="S439">
        <v>0</v>
      </c>
      <c r="T439"/>
      <c r="U439">
        <f>IFERROR((S439-T439)/T439,"")</f>
      </c>
      <c r="V439">
        <v>3</v>
      </c>
      <c r="W439"/>
      <c r="X439"/>
      <c r="Y439"/>
      <c r="Z439">
        <f>IFERROR(S439/W439,"")</f>
      </c>
      <c r="AA439">
        <f>IFERROR(INDEX(04_Area_Stats!$C$5:$C$7,MATCH(N439,04_Area_Stats!$A$5:$A$7,0)),"")</f>
      </c>
      <c r="AB439">
        <f>IFERROR((Z439-AA439)/AA439,"")</f>
      </c>
      <c r="AC439"/>
      <c r="AD439"/>
      <c r="AE439"/>
      <c r="AF439"/>
      <c r="AG439"/>
      <c r="AH439"/>
      <c r="AI439"/>
      <c r="AJ439"/>
      <c r="AK439"/>
      <c r="AL439"/>
      <c r="AM439"/>
      <c r="AN439"/>
      <c r="AO439"/>
      <c r="AP439"/>
      <c r="AQ439"/>
      <c r="AR439"/>
      <c r="AS439"/>
      <c r="AT439">
        <f>IFERROR(INDEX(04_Area_Stats!$E$5:$E$7,MATCH(N439,04_Area_Stats!$A$5:$A$7,0)),"")</f>
      </c>
      <c r="AU439">
        <f>IFERROR(ROUND(W439*AT439,0),"")</f>
      </c>
      <c r="AV439">
        <f>IFERROR(AU439*12/S439,"")</f>
      </c>
      <c r="AW439">
        <f>IFERROR(ROUND(100*(03_Assumptions!$B$18*MIN(AV439/03_Assumptions!$B$13,1)+03_Assumptions!$B$19*MIN(MAX(-AB439/0.25,0),1)+03_Assumptions!$B$20*IFERROR(INDEX(03_Assumptions!$B$28:$B$33,MATCH(AG439,03_Assumptions!$A$28:$A$33,0)),0.5)+03_Assumptions!$B$21*MIN(V439/180,1)+03_Assumptions!$B$22*(COUNTIF(AI439:AQ439,"Y")/9)),0),"")</f>
      </c>
      <c r="AX439"/>
      <c r="AY439"/>
      <c r="AZ439"/>
      <c r="BA439"/>
      <c r="BB439"/>
      <c r="BC439">
        <v>1</v>
      </c>
      <c r="BD439"/>
      <c r="BE439">
        <v>0</v>
      </c>
      <c r="BF439"/>
      <c r="BG439"/>
      <c r="BH439"/>
      <c r="BI439"/>
      <c r="BJ439"/>
      <c r="BK439"/>
      <c r="BL439" t="inlineStr">
        <is>
          <t xml:space="preserve">Detta är en hyresförfrågan snarare än en fastighetsbeskrivning — en person som söker ett rum eller lägenhet för två personer i Barcelona. Ingen fastighetsinformation är tillgänglig.</t>
        </is>
      </c>
      <c r="BM439"/>
      <c r="BN439"/>
    </row>
    <row r="440">
      <c r="A440" t="inlineStr">
        <is>
          <t xml:space="preserve">MIL-549282183</t>
        </is>
      </c>
      <c r="B440" t="inlineStr">
        <is>
          <t xml:space="preserve">Milanuncios</t>
        </is>
      </c>
      <c r="C440" t="inlineStr">
        <is>
          <t xml:space="preserve">549282183</t>
        </is>
      </c>
      <c r="D440" t="inlineStr">
        <is>
          <t xml:space="preserve">https://www.milanuncios.com/pisos-compartidos-en-ontinyent|onteniente-valencia/san-jose-549282183.htm</t>
        </is>
      </c>
      <c r="E440" t="inlineStr">
        <is>
          <t xml:space="preserve">2026-08-29</t>
        </is>
      </c>
      <c r="F440" t="inlineStr">
        <is>
          <t xml:space="preserve">2026-08-31</t>
        </is>
      </c>
      <c r="G440" t="inlineStr">
        <is>
          <t xml:space="preserve">New</t>
        </is>
      </c>
      <c r="H440" t="inlineStr">
        <is>
          <t xml:space="preserve">San José</t>
        </is>
      </c>
      <c r="I440" t="inlineStr">
        <is>
          <t xml:space="preserve">Rent</t>
        </is>
      </c>
      <c r="J440" t="inlineStr">
        <is>
          <t xml:space="preserve">Compartir piso</t>
        </is>
      </c>
      <c r="K440" t="inlineStr">
        <is>
          <t xml:space="preserve">ES</t>
        </is>
      </c>
      <c r="L440"/>
      <c r="M440" t="inlineStr">
        <is>
          <t xml:space="preserve">Valencia</t>
        </is>
      </c>
      <c r="N440" t="inlineStr">
        <is>
          <t xml:space="preserve">Ontinyent/Onteniente</t>
        </is>
      </c>
      <c r="O440"/>
      <c r="P440"/>
      <c r="Q440"/>
      <c r="R440"/>
      <c r="S440">
        <v>150</v>
      </c>
      <c r="T440"/>
      <c r="U440">
        <f>IFERROR((S440-T440)/T440,"")</f>
      </c>
      <c r="V440">
        <v>3</v>
      </c>
      <c r="W440"/>
      <c r="X440"/>
      <c r="Y440"/>
      <c r="Z440">
        <f>IFERROR(S440/W440,"")</f>
      </c>
      <c r="AA440">
        <f>IFERROR(INDEX(04_Area_Stats!$C$5:$C$7,MATCH(N440,04_Area_Stats!$A$5:$A$7,0)),"")</f>
      </c>
      <c r="AB440">
        <f>IFERROR((Z440-AA440)/AA440,"")</f>
      </c>
      <c r="AC440"/>
      <c r="AD440"/>
      <c r="AE440"/>
      <c r="AF440"/>
      <c r="AG440" t="inlineStr">
        <is>
          <t xml:space="preserve">Renovated</t>
        </is>
      </c>
      <c r="AH440"/>
      <c r="AI440"/>
      <c r="AJ440" t="inlineStr">
        <is>
          <t xml:space="preserve">Y</t>
        </is>
      </c>
      <c r="AK440"/>
      <c r="AL440"/>
      <c r="AM440"/>
      <c r="AN440"/>
      <c r="AO440"/>
      <c r="AP440"/>
      <c r="AQ440" t="inlineStr">
        <is>
          <t xml:space="preserve">Y</t>
        </is>
      </c>
      <c r="AR440"/>
      <c r="AS440"/>
      <c r="AT440">
        <f>IFERROR(INDEX(04_Area_Stats!$E$5:$E$7,MATCH(N440,04_Area_Stats!$A$5:$A$7,0)),"")</f>
      </c>
      <c r="AU440">
        <f>IFERROR(ROUND(W440*AT440,0),"")</f>
      </c>
      <c r="AV440">
        <f>IFERROR(AU440*12/S440,"")</f>
      </c>
      <c r="AW440">
        <f>IFERROR(ROUND(100*(03_Assumptions!$B$18*MIN(AV440/03_Assumptions!$B$13,1)+03_Assumptions!$B$19*MIN(MAX(-AB440/0.25,0),1)+03_Assumptions!$B$20*IFERROR(INDEX(03_Assumptions!$B$28:$B$33,MATCH(AG440,03_Assumptions!$A$28:$A$33,0)),0.5)+03_Assumptions!$B$21*MIN(V440/180,1)+03_Assumptions!$B$22*(COUNTIF(AI440:AQ440,"Y")/9)),0),"")</f>
      </c>
      <c r="AX440"/>
      <c r="AY440"/>
      <c r="AZ440"/>
      <c r="BA440" t="inlineStr">
        <is>
          <t xml:space="preserve">https://images.milanuncios.com/api/v1/ma-ad-media-pro/images/101eafd0-9cc0-42de-8100-27a50afec931</t>
        </is>
      </c>
      <c r="BB440"/>
      <c r="BC440">
        <v>1</v>
      </c>
      <c r="BD440"/>
      <c r="BE440">
        <v>0</v>
      </c>
      <c r="BF440"/>
      <c r="BG440"/>
      <c r="BH440"/>
      <c r="BI440"/>
      <c r="BJ440" t="inlineStr">
        <is>
          <t xml:space="preserve">KITCHEN_BATH</t>
        </is>
      </c>
      <c r="BK440"/>
      <c r="BL440" t="inlineStr">
        <is>
          <t xml:space="preserve">Det här är en halvrenovererad möblerad studentlägenheten att dela i Ontinyent, 10 minuter från universitetet, med det sista rummet ledigt. Det utmärkande draget är dess studentfokuserade design med skrivbord för studier och ett nyligen renoverat kök.</t>
        </is>
      </c>
      <c r="BM440" t="inlineStr">
        <is>
          <t xml:space="preserve">condition, terrace, furnished</t>
        </is>
      </c>
      <c r="BN440"/>
    </row>
    <row r="441">
      <c r="A441" t="inlineStr">
        <is>
          <t xml:space="preserve">MIL-608308062</t>
        </is>
      </c>
      <c r="B441" t="inlineStr">
        <is>
          <t xml:space="preserve">Milanuncios</t>
        </is>
      </c>
      <c r="C441" t="inlineStr">
        <is>
          <t xml:space="preserve">608308062</t>
        </is>
      </c>
      <c r="D441" t="inlineStr">
        <is>
          <t xml:space="preserve">https://www.milanuncios.com/pisos-compartidos-en-jaen-jaen/avenida-de-madrid-c-del-rastro-608308062.htm</t>
        </is>
      </c>
      <c r="E441" t="inlineStr">
        <is>
          <t xml:space="preserve">2026-08-29</t>
        </is>
      </c>
      <c r="F441" t="inlineStr">
        <is>
          <t xml:space="preserve">2026-08-31</t>
        </is>
      </c>
      <c r="G441" t="inlineStr">
        <is>
          <t xml:space="preserve">New</t>
        </is>
      </c>
      <c r="H441" t="inlineStr">
        <is>
          <t xml:space="preserve">Avenida de Madrid - C. del Rastro</t>
        </is>
      </c>
      <c r="I441" t="inlineStr">
        <is>
          <t xml:space="preserve">Rent</t>
        </is>
      </c>
      <c r="J441" t="inlineStr">
        <is>
          <t xml:space="preserve">Compartir piso</t>
        </is>
      </c>
      <c r="K441" t="inlineStr">
        <is>
          <t xml:space="preserve">ES</t>
        </is>
      </c>
      <c r="L441"/>
      <c r="M441" t="inlineStr">
        <is>
          <t xml:space="preserve">Jaén</t>
        </is>
      </c>
      <c r="N441" t="inlineStr">
        <is>
          <t xml:space="preserve">Jaén</t>
        </is>
      </c>
      <c r="O441"/>
      <c r="P441"/>
      <c r="Q441"/>
      <c r="R441"/>
      <c r="S441">
        <v>260</v>
      </c>
      <c r="T441"/>
      <c r="U441">
        <f>IFERROR((S441-T441)/T441,"")</f>
      </c>
      <c r="V441">
        <v>3</v>
      </c>
      <c r="W441"/>
      <c r="X441"/>
      <c r="Y441"/>
      <c r="Z441">
        <f>IFERROR(S441/W441,"")</f>
      </c>
      <c r="AA441">
        <f>IFERROR(INDEX(04_Area_Stats!$C$5:$C$7,MATCH(N441,04_Area_Stats!$A$5:$A$7,0)),"")</f>
      </c>
      <c r="AB441">
        <f>IFERROR((Z441-AA441)/AA441,"")</f>
      </c>
      <c r="AC441"/>
      <c r="AD441"/>
      <c r="AE441"/>
      <c r="AF441"/>
      <c r="AG441"/>
      <c r="AH441"/>
      <c r="AI441"/>
      <c r="AJ441"/>
      <c r="AK441"/>
      <c r="AL441"/>
      <c r="AM441"/>
      <c r="AN441"/>
      <c r="AO441"/>
      <c r="AP441"/>
      <c r="AQ441"/>
      <c r="AR441"/>
      <c r="AS441"/>
      <c r="AT441">
        <f>IFERROR(INDEX(04_Area_Stats!$E$5:$E$7,MATCH(N441,04_Area_Stats!$A$5:$A$7,0)),"")</f>
      </c>
      <c r="AU441">
        <f>IFERROR(ROUND(W441*AT441,0),"")</f>
      </c>
      <c r="AV441">
        <f>IFERROR(AU441*12/S441,"")</f>
      </c>
      <c r="AW441">
        <f>IFERROR(ROUND(100*(03_Assumptions!$B$18*MIN(AV441/03_Assumptions!$B$13,1)+03_Assumptions!$B$19*MIN(MAX(-AB441/0.25,0),1)+03_Assumptions!$B$20*IFERROR(INDEX(03_Assumptions!$B$28:$B$33,MATCH(AG441,03_Assumptions!$A$28:$A$33,0)),0.5)+03_Assumptions!$B$21*MIN(V441/180,1)+03_Assumptions!$B$22*(COUNTIF(AI441:AQ441,"Y")/9)),0),"")</f>
      </c>
      <c r="AX441"/>
      <c r="AY441"/>
      <c r="AZ441"/>
      <c r="BA441" t="inlineStr">
        <is>
          <t xml:space="preserve">https://images.milanuncios.com/api/v1/ma-ad-media-pro/images/fcb8b801-6123-4cb0-ab07-f3e0ff41480d</t>
        </is>
      </c>
      <c r="BB441"/>
      <c r="BC441">
        <v>1</v>
      </c>
      <c r="BD441"/>
      <c r="BE441">
        <v>0</v>
      </c>
      <c r="BF441"/>
      <c r="BG441" t="inlineStr">
        <is>
          <t xml:space="preserve">TENANTED</t>
        </is>
      </c>
      <c r="BH441" t="inlineStr">
        <is>
          <t xml:space="preserve">Negotiable</t>
        </is>
      </c>
      <c r="BI441"/>
      <c r="BJ441"/>
      <c r="BK441"/>
      <c r="BL441" t="inlineStr">
        <is>
          <t xml:space="preserve">Detta är en delad studentlägenhet i Jaén på Calle Rastro, nära bussstationen, med ett rum tillgängligt för att slutföra den fyra-rumslägenheten som redan är bebodd av tre andrårsstudenter. Minimal information ges om fastighetens fysiska egenskaper eller hyresvillkor.</t>
        </is>
      </c>
      <c r="BM441"/>
      <c r="BN441"/>
    </row>
    <row r="442">
      <c r="A442" t="inlineStr">
        <is>
          <t xml:space="preserve">MIL-611842607</t>
        </is>
      </c>
      <c r="B442" t="inlineStr">
        <is>
          <t xml:space="preserve">Milanuncios</t>
        </is>
      </c>
      <c r="C442" t="inlineStr">
        <is>
          <t xml:space="preserve">611842607</t>
        </is>
      </c>
      <c r="D442" t="inlineStr">
        <is>
          <t xml:space="preserve">https://www.milanuncios.com/pisos-compartidos-en-jerez-de-la-frontera-cadiz/centro-bo-nazaret-611842607.htm</t>
        </is>
      </c>
      <c r="E442" t="inlineStr">
        <is>
          <t xml:space="preserve">2026-08-29</t>
        </is>
      </c>
      <c r="F442" t="inlineStr">
        <is>
          <t xml:space="preserve">2026-08-31</t>
        </is>
      </c>
      <c r="G442" t="inlineStr">
        <is>
          <t xml:space="preserve">New</t>
        </is>
      </c>
      <c r="H442" t="inlineStr">
        <is>
          <t xml:space="preserve">Centro - Bo. Nazaret</t>
        </is>
      </c>
      <c r="I442" t="inlineStr">
        <is>
          <t xml:space="preserve">Rent</t>
        </is>
      </c>
      <c r="J442" t="inlineStr">
        <is>
          <t xml:space="preserve">Compartir piso</t>
        </is>
      </c>
      <c r="K442" t="inlineStr">
        <is>
          <t xml:space="preserve">ES</t>
        </is>
      </c>
      <c r="L442"/>
      <c r="M442" t="inlineStr">
        <is>
          <t xml:space="preserve">Cádiz</t>
        </is>
      </c>
      <c r="N442" t="inlineStr">
        <is>
          <t xml:space="preserve">Jerez de la Frontera</t>
        </is>
      </c>
      <c r="O442"/>
      <c r="P442"/>
      <c r="Q442"/>
      <c r="R442"/>
      <c r="S442">
        <v>425</v>
      </c>
      <c r="T442"/>
      <c r="U442">
        <f>IFERROR((S442-T442)/T442,"")</f>
      </c>
      <c r="V442">
        <v>3</v>
      </c>
      <c r="W442"/>
      <c r="X442"/>
      <c r="Y442"/>
      <c r="Z442">
        <f>IFERROR(S442/W442,"")</f>
      </c>
      <c r="AA442">
        <f>IFERROR(INDEX(04_Area_Stats!$C$5:$C$7,MATCH(N442,04_Area_Stats!$A$5:$A$7,0)),"")</f>
      </c>
      <c r="AB442">
        <f>IFERROR((Z442-AA442)/AA442,"")</f>
      </c>
      <c r="AC442"/>
      <c r="AD442"/>
      <c r="AE442"/>
      <c r="AF442"/>
      <c r="AG442"/>
      <c r="AH442"/>
      <c r="AI442"/>
      <c r="AJ442"/>
      <c r="AK442"/>
      <c r="AL442"/>
      <c r="AM442"/>
      <c r="AN442"/>
      <c r="AO442"/>
      <c r="AP442"/>
      <c r="AQ442"/>
      <c r="AR442"/>
      <c r="AS442"/>
      <c r="AT442">
        <f>IFERROR(INDEX(04_Area_Stats!$E$5:$E$7,MATCH(N442,04_Area_Stats!$A$5:$A$7,0)),"")</f>
      </c>
      <c r="AU442">
        <f>IFERROR(ROUND(W442*AT442,0),"")</f>
      </c>
      <c r="AV442">
        <f>IFERROR(AU442*12/S442,"")</f>
      </c>
      <c r="AW442">
        <f>IFERROR(ROUND(100*(03_Assumptions!$B$18*MIN(AV442/03_Assumptions!$B$13,1)+03_Assumptions!$B$19*MIN(MAX(-AB442/0.25,0),1)+03_Assumptions!$B$20*IFERROR(INDEX(03_Assumptions!$B$28:$B$33,MATCH(AG442,03_Assumptions!$A$28:$A$33,0)),0.5)+03_Assumptions!$B$21*MIN(V442/180,1)+03_Assumptions!$B$22*(COUNTIF(AI442:AQ442,"Y")/9)),0),"")</f>
      </c>
      <c r="AX442"/>
      <c r="AY442"/>
      <c r="AZ442"/>
      <c r="BA442"/>
      <c r="BB442"/>
      <c r="BC442">
        <v>1</v>
      </c>
      <c r="BD442"/>
      <c r="BE442">
        <v>0</v>
      </c>
      <c r="BF442"/>
      <c r="BG442"/>
      <c r="BH442"/>
      <c r="BI442"/>
      <c r="BJ442"/>
      <c r="BK442"/>
      <c r="BL442" t="inlineStr">
        <is>
          <t xml:space="preserve">Det här är ett rum-delningsarrangemang i Jerez de la Frontera Centro för läsåret september 2027 till juni 2027; ingen fastighetsinformation tillhandahålls. Annonsen är mycket restriktiv och accepterar endast lärare, sjukvårdspersonal eller regeringstjänstemän.</t>
        </is>
      </c>
      <c r="BM442"/>
      <c r="BN442"/>
    </row>
    <row r="443">
      <c r="A443" t="inlineStr">
        <is>
          <t xml:space="preserve">MIL-564766625</t>
        </is>
      </c>
      <c r="B443" t="inlineStr">
        <is>
          <t xml:space="preserve">Milanuncios</t>
        </is>
      </c>
      <c r="C443" t="inlineStr">
        <is>
          <t xml:space="preserve">564766625</t>
        </is>
      </c>
      <c r="D443" t="inlineStr">
        <is>
          <t xml:space="preserve">https://www.milanuncios.com/pisos-compartidos-en-lugo-lugo/lamas-de-prado-rua-serra-ganidoira-564766625.htm</t>
        </is>
      </c>
      <c r="E443" t="inlineStr">
        <is>
          <t xml:space="preserve">2026-08-29</t>
        </is>
      </c>
      <c r="F443" t="inlineStr">
        <is>
          <t xml:space="preserve">2026-08-31</t>
        </is>
      </c>
      <c r="G443" t="inlineStr">
        <is>
          <t xml:space="preserve">New</t>
        </is>
      </c>
      <c r="H443" t="inlineStr">
        <is>
          <t xml:space="preserve">Lamas de Prado - Rua Serra Gañidoira</t>
        </is>
      </c>
      <c r="I443" t="inlineStr">
        <is>
          <t xml:space="preserve">Rent</t>
        </is>
      </c>
      <c r="J443" t="inlineStr">
        <is>
          <t xml:space="preserve">Compartir piso</t>
        </is>
      </c>
      <c r="K443" t="inlineStr">
        <is>
          <t xml:space="preserve">ES</t>
        </is>
      </c>
      <c r="L443"/>
      <c r="M443" t="inlineStr">
        <is>
          <t xml:space="preserve">Lugo</t>
        </is>
      </c>
      <c r="N443" t="inlineStr">
        <is>
          <t xml:space="preserve">Lugo</t>
        </is>
      </c>
      <c r="O443"/>
      <c r="P443"/>
      <c r="Q443"/>
      <c r="R443"/>
      <c r="S443">
        <v>290</v>
      </c>
      <c r="T443"/>
      <c r="U443">
        <f>IFERROR((S443-T443)/T443,"")</f>
      </c>
      <c r="V443">
        <v>3</v>
      </c>
      <c r="W443"/>
      <c r="X443"/>
      <c r="Y443"/>
      <c r="Z443">
        <f>IFERROR(S443/W443,"")</f>
      </c>
      <c r="AA443">
        <f>IFERROR(INDEX(04_Area_Stats!$C$5:$C$7,MATCH(N443,04_Area_Stats!$A$5:$A$7,0)),"")</f>
      </c>
      <c r="AB443">
        <f>IFERROR((Z443-AA443)/AA443,"")</f>
      </c>
      <c r="AC443"/>
      <c r="AD443"/>
      <c r="AE443"/>
      <c r="AF443"/>
      <c r="AG443"/>
      <c r="AH443"/>
      <c r="AI443"/>
      <c r="AJ443"/>
      <c r="AK443"/>
      <c r="AL443"/>
      <c r="AM443"/>
      <c r="AN443"/>
      <c r="AO443"/>
      <c r="AP443"/>
      <c r="AQ443" t="inlineStr">
        <is>
          <t xml:space="preserve">Y</t>
        </is>
      </c>
      <c r="AR443"/>
      <c r="AS443"/>
      <c r="AT443">
        <f>IFERROR(INDEX(04_Area_Stats!$E$5:$E$7,MATCH(N443,04_Area_Stats!$A$5:$A$7,0)),"")</f>
      </c>
      <c r="AU443">
        <f>IFERROR(ROUND(W443*AT443,0),"")</f>
      </c>
      <c r="AV443">
        <f>IFERROR(AU443*12/S443,"")</f>
      </c>
      <c r="AW443">
        <f>IFERROR(ROUND(100*(03_Assumptions!$B$18*MIN(AV443/03_Assumptions!$B$13,1)+03_Assumptions!$B$19*MIN(MAX(-AB443/0.25,0),1)+03_Assumptions!$B$20*IFERROR(INDEX(03_Assumptions!$B$28:$B$33,MATCH(AG443,03_Assumptions!$A$28:$A$33,0)),0.5)+03_Assumptions!$B$21*MIN(V443/180,1)+03_Assumptions!$B$22*(COUNTIF(AI443:AQ443,"Y")/9)),0),"")</f>
      </c>
      <c r="AX443"/>
      <c r="AY443"/>
      <c r="AZ443"/>
      <c r="BA443" t="inlineStr">
        <is>
          <t xml:space="preserve">https://images.milanuncios.com/api/v1/ma-ad-media-pro/images/629be8d8-a1c3-45ce-973b-ce9c979e6110</t>
        </is>
      </c>
      <c r="BB443"/>
      <c r="BC443">
        <v>1</v>
      </c>
      <c r="BD443"/>
      <c r="BE443">
        <v>0</v>
      </c>
      <c r="BF443"/>
      <c r="BG443"/>
      <c r="BH443"/>
      <c r="BI443"/>
      <c r="BJ443" t="inlineStr">
        <is>
          <t xml:space="preserve">COSMETIC</t>
        </is>
      </c>
      <c r="BK443"/>
      <c r="BL443" t="inlineStr">
        <is>
          <t xml:space="preserve">Detta är ett möblerat rum med en privat ljus balkong i en nyligen renoverad delad lägenhet i Lamas de Prado, Lugo. Fastigheten är nyligen renoverad och väl belägen nära tjänster, men utilities ingår inte i hyran.</t>
        </is>
      </c>
      <c r="BM443" t="inlineStr">
        <is>
          <t xml:space="preserve">balcony, furnished</t>
        </is>
      </c>
      <c r="BN443"/>
    </row>
    <row r="444">
      <c r="A444" t="inlineStr">
        <is>
          <t xml:space="preserve">MIL-493829094</t>
        </is>
      </c>
      <c r="B444" t="inlineStr">
        <is>
          <t xml:space="preserve">Milanuncios</t>
        </is>
      </c>
      <c r="C444" t="inlineStr">
        <is>
          <t xml:space="preserve">493829094</t>
        </is>
      </c>
      <c r="D444" t="inlineStr">
        <is>
          <t xml:space="preserve">https://www.milanuncios.com/pisos-compartidos-en-granada-granada/p-de-los-deportes-c-ing-sta-cruz-493829094.htm</t>
        </is>
      </c>
      <c r="E444" t="inlineStr">
        <is>
          <t xml:space="preserve">2026-08-29</t>
        </is>
      </c>
      <c r="F444" t="inlineStr">
        <is>
          <t xml:space="preserve">2026-08-31</t>
        </is>
      </c>
      <c r="G444" t="inlineStr">
        <is>
          <t xml:space="preserve">New</t>
        </is>
      </c>
      <c r="H444" t="inlineStr">
        <is>
          <t xml:space="preserve">P. de los Deportes - C. Ing. Sta. Cruz</t>
        </is>
      </c>
      <c r="I444" t="inlineStr">
        <is>
          <t xml:space="preserve">Rent</t>
        </is>
      </c>
      <c r="J444" t="inlineStr">
        <is>
          <t xml:space="preserve">Compartir piso</t>
        </is>
      </c>
      <c r="K444" t="inlineStr">
        <is>
          <t xml:space="preserve">ES</t>
        </is>
      </c>
      <c r="L444"/>
      <c r="M444" t="inlineStr">
        <is>
          <t xml:space="preserve">Granada</t>
        </is>
      </c>
      <c r="N444" t="inlineStr">
        <is>
          <t xml:space="preserve">Granada</t>
        </is>
      </c>
      <c r="O444"/>
      <c r="P444"/>
      <c r="Q444"/>
      <c r="R444"/>
      <c r="S444">
        <v>280</v>
      </c>
      <c r="T444"/>
      <c r="U444">
        <f>IFERROR((S444-T444)/T444,"")</f>
      </c>
      <c r="V444">
        <v>3</v>
      </c>
      <c r="W444"/>
      <c r="X444"/>
      <c r="Y444"/>
      <c r="Z444">
        <f>IFERROR(S444/W444,"")</f>
      </c>
      <c r="AA444">
        <f>IFERROR(INDEX(04_Area_Stats!$C$5:$C$7,MATCH(N444,04_Area_Stats!$A$5:$A$7,0)),"")</f>
      </c>
      <c r="AB444">
        <f>IFERROR((Z444-AA444)/AA444,"")</f>
      </c>
      <c r="AC444"/>
      <c r="AD444"/>
      <c r="AE444"/>
      <c r="AF444"/>
      <c r="AG444"/>
      <c r="AH444"/>
      <c r="AI444"/>
      <c r="AJ444"/>
      <c r="AK444"/>
      <c r="AL444"/>
      <c r="AM444"/>
      <c r="AN444"/>
      <c r="AO444"/>
      <c r="AP444"/>
      <c r="AQ444"/>
      <c r="AR444"/>
      <c r="AS444"/>
      <c r="AT444">
        <f>IFERROR(INDEX(04_Area_Stats!$E$5:$E$7,MATCH(N444,04_Area_Stats!$A$5:$A$7,0)),"")</f>
      </c>
      <c r="AU444">
        <f>IFERROR(ROUND(W444*AT444,0),"")</f>
      </c>
      <c r="AV444">
        <f>IFERROR(AU444*12/S444,"")</f>
      </c>
      <c r="AW444">
        <f>IFERROR(ROUND(100*(03_Assumptions!$B$18*MIN(AV444/03_Assumptions!$B$13,1)+03_Assumptions!$B$19*MIN(MAX(-AB444/0.25,0),1)+03_Assumptions!$B$20*IFERROR(INDEX(03_Assumptions!$B$28:$B$33,MATCH(AG444,03_Assumptions!$A$28:$A$33,0)),0.5)+03_Assumptions!$B$21*MIN(V444/180,1)+03_Assumptions!$B$22*(COUNTIF(AI444:AQ444,"Y")/9)),0),"")</f>
      </c>
      <c r="AX444"/>
      <c r="AY444"/>
      <c r="AZ444"/>
      <c r="BA444" t="inlineStr">
        <is>
          <t xml:space="preserve">https://images.milanuncios.com/api/v1/ma-ad-media-pro/images/98cf5034-3bbe-421b-b973-8c21d3bce5d5</t>
        </is>
      </c>
      <c r="BB444"/>
      <c r="BC444">
        <v>1</v>
      </c>
      <c r="BD444"/>
      <c r="BE444">
        <v>0</v>
      </c>
      <c r="BF444"/>
      <c r="BG444"/>
      <c r="BH444"/>
      <c r="BI444"/>
      <c r="BJ444"/>
      <c r="BK444"/>
      <c r="BL444" t="inlineStr">
        <is>
          <t xml:space="preserve">Tresrumslägenheten i Granada nära Fakulteten för medicin och sjukvård, väl underhållen med hiss. Belägen på Calle Ingeniero Santa Cruz vid fotbollsplanen Los Carmenes.</t>
        </is>
      </c>
      <c r="BM444"/>
      <c r="BN444"/>
    </row>
    <row r="445">
      <c r="A445" t="inlineStr">
        <is>
          <t xml:space="preserve">MIL-609490796</t>
        </is>
      </c>
      <c r="B445" t="inlineStr">
        <is>
          <t xml:space="preserve">Milanuncios</t>
        </is>
      </c>
      <c r="C445" t="inlineStr">
        <is>
          <t xml:space="preserve">609490796</t>
        </is>
      </c>
      <c r="D445" t="inlineStr">
        <is>
          <t xml:space="preserve">https://www.milanuncios.com/pisos-compartidos-en-vitoria|gasteiz-alava/chica-espanola-busco-piso-compartido-609490796.htm</t>
        </is>
      </c>
      <c r="E445" t="inlineStr">
        <is>
          <t xml:space="preserve">2026-08-29</t>
        </is>
      </c>
      <c r="F445" t="inlineStr">
        <is>
          <t xml:space="preserve">2026-08-31</t>
        </is>
      </c>
      <c r="G445" t="inlineStr">
        <is>
          <t xml:space="preserve">New</t>
        </is>
      </c>
      <c r="H445" t="inlineStr">
        <is>
          <t xml:space="preserve">chica española busco piso compartido:</t>
        </is>
      </c>
      <c r="I445" t="inlineStr">
        <is>
          <t xml:space="preserve">Rent</t>
        </is>
      </c>
      <c r="J445" t="inlineStr">
        <is>
          <t xml:space="preserve">Compartir piso</t>
        </is>
      </c>
      <c r="K445" t="inlineStr">
        <is>
          <t xml:space="preserve">ES</t>
        </is>
      </c>
      <c r="L445"/>
      <c r="M445" t="inlineStr">
        <is>
          <t xml:space="preserve">Álava</t>
        </is>
      </c>
      <c r="N445" t="inlineStr">
        <is>
          <t xml:space="preserve">Vitoria/Gasteiz</t>
        </is>
      </c>
      <c r="O445"/>
      <c r="P445"/>
      <c r="Q445"/>
      <c r="R445"/>
      <c r="S445">
        <v>0</v>
      </c>
      <c r="T445"/>
      <c r="U445">
        <f>IFERROR((S445-T445)/T445,"")</f>
      </c>
      <c r="V445">
        <v>3</v>
      </c>
      <c r="W445"/>
      <c r="X445"/>
      <c r="Y445"/>
      <c r="Z445">
        <f>IFERROR(S445/W445,"")</f>
      </c>
      <c r="AA445">
        <f>IFERROR(INDEX(04_Area_Stats!$C$5:$C$7,MATCH(N445,04_Area_Stats!$A$5:$A$7,0)),"")</f>
      </c>
      <c r="AB445">
        <f>IFERROR((Z445-AA445)/AA445,"")</f>
      </c>
      <c r="AC445"/>
      <c r="AD445"/>
      <c r="AE445"/>
      <c r="AF445"/>
      <c r="AG445"/>
      <c r="AH445"/>
      <c r="AI445"/>
      <c r="AJ445"/>
      <c r="AK445"/>
      <c r="AL445"/>
      <c r="AM445"/>
      <c r="AN445"/>
      <c r="AO445"/>
      <c r="AP445"/>
      <c r="AQ445"/>
      <c r="AR445"/>
      <c r="AS445"/>
      <c r="AT445">
        <f>IFERROR(INDEX(04_Area_Stats!$E$5:$E$7,MATCH(N445,04_Area_Stats!$A$5:$A$7,0)),"")</f>
      </c>
      <c r="AU445">
        <f>IFERROR(ROUND(W445*AT445,0),"")</f>
      </c>
      <c r="AV445">
        <f>IFERROR(AU445*12/S445,"")</f>
      </c>
      <c r="AW445">
        <f>IFERROR(ROUND(100*(03_Assumptions!$B$18*MIN(AV445/03_Assumptions!$B$13,1)+03_Assumptions!$B$19*MIN(MAX(-AB445/0.25,0),1)+03_Assumptions!$B$20*IFERROR(INDEX(03_Assumptions!$B$28:$B$33,MATCH(AG445,03_Assumptions!$A$28:$A$33,0)),0.5)+03_Assumptions!$B$21*MIN(V445/180,1)+03_Assumptions!$B$22*(COUNTIF(AI445:AQ445,"Y")/9)),0),"")</f>
      </c>
      <c r="AX445"/>
      <c r="AY445"/>
      <c r="AZ445"/>
      <c r="BA445"/>
      <c r="BB445"/>
      <c r="BC445">
        <v>1</v>
      </c>
      <c r="BD445"/>
      <c r="BE445">
        <v>0</v>
      </c>
      <c r="BF445"/>
      <c r="BG445"/>
      <c r="BH445"/>
      <c r="BI445"/>
      <c r="BJ445"/>
      <c r="BK445"/>
      <c r="BL445" t="inlineStr">
        <is>
          <t xml:space="preserve">Detta är en annonsen för att hitta en bostadskompi, inte en fastighetsmäklares insats. En spansk tjej söker att dela lägenhet med en annan tjej eller ett par; inga fastighetsdetaljer tillhandahålls.</t>
        </is>
      </c>
      <c r="BM445"/>
      <c r="BN445"/>
    </row>
    <row r="446">
      <c r="A446" t="inlineStr">
        <is>
          <t xml:space="preserve">MIL-611767190</t>
        </is>
      </c>
      <c r="B446" t="inlineStr">
        <is>
          <t xml:space="preserve">Milanuncios</t>
        </is>
      </c>
      <c r="C446" t="inlineStr">
        <is>
          <t xml:space="preserve">611767190</t>
        </is>
      </c>
      <c r="D446" t="inlineStr">
        <is>
          <t xml:space="preserve">https://www.milanuncios.com/pisos-compartidos-en-ourense-|-orense-ourense/marinamansa-av-de-zamora-611767190.htm</t>
        </is>
      </c>
      <c r="E446" t="inlineStr">
        <is>
          <t xml:space="preserve">2026-08-29</t>
        </is>
      </c>
      <c r="F446" t="inlineStr">
        <is>
          <t xml:space="preserve">2026-08-31</t>
        </is>
      </c>
      <c r="G446" t="inlineStr">
        <is>
          <t xml:space="preserve">New</t>
        </is>
      </c>
      <c r="H446" t="inlineStr">
        <is>
          <t xml:space="preserve">Mariñamansa - Av. de Zamora</t>
        </is>
      </c>
      <c r="I446" t="inlineStr">
        <is>
          <t xml:space="preserve">Rent</t>
        </is>
      </c>
      <c r="J446" t="inlineStr">
        <is>
          <t xml:space="preserve">Compartir piso</t>
        </is>
      </c>
      <c r="K446" t="inlineStr">
        <is>
          <t xml:space="preserve">ES</t>
        </is>
      </c>
      <c r="L446"/>
      <c r="M446" t="inlineStr">
        <is>
          <t xml:space="preserve">Ourense</t>
        </is>
      </c>
      <c r="N446" t="inlineStr">
        <is>
          <t xml:space="preserve">Ourense / Orense</t>
        </is>
      </c>
      <c r="O446"/>
      <c r="P446"/>
      <c r="Q446"/>
      <c r="R446"/>
      <c r="S446">
        <v>320</v>
      </c>
      <c r="T446"/>
      <c r="U446">
        <f>IFERROR((S446-T446)/T446,"")</f>
      </c>
      <c r="V446">
        <v>3</v>
      </c>
      <c r="W446"/>
      <c r="X446"/>
      <c r="Y446"/>
      <c r="Z446">
        <f>IFERROR(S446/W446,"")</f>
      </c>
      <c r="AA446">
        <f>IFERROR(INDEX(04_Area_Stats!$C$5:$C$7,MATCH(N446,04_Area_Stats!$A$5:$A$7,0)),"")</f>
      </c>
      <c r="AB446">
        <f>IFERROR((Z446-AA446)/AA446,"")</f>
      </c>
      <c r="AC446"/>
      <c r="AD446"/>
      <c r="AE446"/>
      <c r="AF446"/>
      <c r="AG446"/>
      <c r="AH446"/>
      <c r="AI446"/>
      <c r="AJ446"/>
      <c r="AK446"/>
      <c r="AL446"/>
      <c r="AM446"/>
      <c r="AN446"/>
      <c r="AO446"/>
      <c r="AP446"/>
      <c r="AQ446"/>
      <c r="AR446"/>
      <c r="AS446"/>
      <c r="AT446">
        <f>IFERROR(INDEX(04_Area_Stats!$E$5:$E$7,MATCH(N446,04_Area_Stats!$A$5:$A$7,0)),"")</f>
      </c>
      <c r="AU446">
        <f>IFERROR(ROUND(W446*AT446,0),"")</f>
      </c>
      <c r="AV446">
        <f>IFERROR(AU446*12/S446,"")</f>
      </c>
      <c r="AW446">
        <f>IFERROR(ROUND(100*(03_Assumptions!$B$18*MIN(AV446/03_Assumptions!$B$13,1)+03_Assumptions!$B$19*MIN(MAX(-AB446/0.25,0),1)+03_Assumptions!$B$20*IFERROR(INDEX(03_Assumptions!$B$28:$B$33,MATCH(AG446,03_Assumptions!$A$28:$A$33,0)),0.5)+03_Assumptions!$B$21*MIN(V446/180,1)+03_Assumptions!$B$22*(COUNTIF(AI446:AQ446,"Y")/9)),0),"")</f>
      </c>
      <c r="AX446"/>
      <c r="AY446"/>
      <c r="AZ446"/>
      <c r="BA446" t="inlineStr">
        <is>
          <t xml:space="preserve">https://images.milanuncios.com/api/v1/ma-ad-media-pro/images/b13fd748-3eb9-4698-8a85-76e5f7a02c17</t>
        </is>
      </c>
      <c r="BB446"/>
      <c r="BC446">
        <v>1</v>
      </c>
      <c r="BD446"/>
      <c r="BE446">
        <v>0</v>
      </c>
      <c r="BF446"/>
      <c r="BG446"/>
      <c r="BH446"/>
      <c r="BI446"/>
      <c r="BJ446"/>
      <c r="BK446"/>
      <c r="BL446" t="inlineStr">
        <is>
          <t xml:space="preserve">Ett rum i en delad lägenhet i Mariñamansa, Ourense är tillgänglig för uthyrning; ingen annan information om skick, bekvämligheter eller specifikationer är tillgänglig.</t>
        </is>
      </c>
      <c r="BM446"/>
      <c r="BN446"/>
    </row>
    <row r="447">
      <c r="A447" t="inlineStr">
        <is>
          <t xml:space="preserve">MIL-532183281</t>
        </is>
      </c>
      <c r="B447" t="inlineStr">
        <is>
          <t xml:space="preserve">Milanuncios</t>
        </is>
      </c>
      <c r="C447" t="inlineStr">
        <is>
          <t xml:space="preserve">532183281</t>
        </is>
      </c>
      <c r="D447" t="inlineStr">
        <is>
          <t xml:space="preserve">https://www.milanuncios.com/pisos-compartidos-en-santiago-de-compostela-la_coruna/ensanche-praza-roxa-532183281.htm</t>
        </is>
      </c>
      <c r="E447" t="inlineStr">
        <is>
          <t xml:space="preserve">2026-08-29</t>
        </is>
      </c>
      <c r="F447" t="inlineStr">
        <is>
          <t xml:space="preserve">2026-08-31</t>
        </is>
      </c>
      <c r="G447" t="inlineStr">
        <is>
          <t xml:space="preserve">New</t>
        </is>
      </c>
      <c r="H447" t="inlineStr">
        <is>
          <t xml:space="preserve">Ensanche - Praza Roxa</t>
        </is>
      </c>
      <c r="I447" t="inlineStr">
        <is>
          <t xml:space="preserve">Rent</t>
        </is>
      </c>
      <c r="J447" t="inlineStr">
        <is>
          <t xml:space="preserve">Compartir piso</t>
        </is>
      </c>
      <c r="K447" t="inlineStr">
        <is>
          <t xml:space="preserve">ES</t>
        </is>
      </c>
      <c r="L447"/>
      <c r="M447" t="inlineStr">
        <is>
          <t xml:space="preserve">A Coruña</t>
        </is>
      </c>
      <c r="N447" t="inlineStr">
        <is>
          <t xml:space="preserve">Santiago de Compostela</t>
        </is>
      </c>
      <c r="O447"/>
      <c r="P447"/>
      <c r="Q447"/>
      <c r="R447"/>
      <c r="S447">
        <v>290</v>
      </c>
      <c r="T447"/>
      <c r="U447">
        <f>IFERROR((S447-T447)/T447,"")</f>
      </c>
      <c r="V447">
        <v>3</v>
      </c>
      <c r="W447"/>
      <c r="X447"/>
      <c r="Y447"/>
      <c r="Z447">
        <f>IFERROR(S447/W447,"")</f>
      </c>
      <c r="AA447">
        <f>IFERROR(INDEX(04_Area_Stats!$C$5:$C$7,MATCH(N447,04_Area_Stats!$A$5:$A$7,0)),"")</f>
      </c>
      <c r="AB447">
        <f>IFERROR((Z447-AA447)/AA447,"")</f>
      </c>
      <c r="AC447"/>
      <c r="AD447"/>
      <c r="AE447"/>
      <c r="AF447"/>
      <c r="AG447"/>
      <c r="AH447"/>
      <c r="AI447"/>
      <c r="AJ447"/>
      <c r="AK447"/>
      <c r="AL447"/>
      <c r="AM447"/>
      <c r="AN447"/>
      <c r="AO447"/>
      <c r="AP447"/>
      <c r="AQ447"/>
      <c r="AR447"/>
      <c r="AS447"/>
      <c r="AT447">
        <f>IFERROR(INDEX(04_Area_Stats!$E$5:$E$7,MATCH(N447,04_Area_Stats!$A$5:$A$7,0)),"")</f>
      </c>
      <c r="AU447">
        <f>IFERROR(ROUND(W447*AT447,0),"")</f>
      </c>
      <c r="AV447">
        <f>IFERROR(AU447*12/S447,"")</f>
      </c>
      <c r="AW447">
        <f>IFERROR(ROUND(100*(03_Assumptions!$B$18*MIN(AV447/03_Assumptions!$B$13,1)+03_Assumptions!$B$19*MIN(MAX(-AB447/0.25,0),1)+03_Assumptions!$B$20*IFERROR(INDEX(03_Assumptions!$B$28:$B$33,MATCH(AG447,03_Assumptions!$A$28:$A$33,0)),0.5)+03_Assumptions!$B$21*MIN(V447/180,1)+03_Assumptions!$B$22*(COUNTIF(AI447:AQ447,"Y")/9)),0),"")</f>
      </c>
      <c r="AX447"/>
      <c r="AY447"/>
      <c r="AZ447"/>
      <c r="BA447"/>
      <c r="BB447"/>
      <c r="BC447">
        <v>1</v>
      </c>
      <c r="BD447"/>
      <c r="BE447">
        <v>0</v>
      </c>
      <c r="BF447"/>
      <c r="BG447"/>
      <c r="BH447"/>
      <c r="BI447"/>
      <c r="BJ447"/>
      <c r="BK447"/>
      <c r="BL447" t="inlineStr">
        <is>
          <t xml:space="preserve">Ett möblerat rum i en delad studentlägenhet endast för kvinnor i centrala Santiago de Compostela inom gångavstånd till universitetet, tillgängligt för semesterperiod, termin eller sommarvistelse. Beskrivningen innehåller begränsade detaljer om storlek, skick eller bekvämligheter.</t>
        </is>
      </c>
      <c r="BM447"/>
      <c r="BN447"/>
    </row>
    <row r="448">
      <c r="A448" t="inlineStr">
        <is>
          <t xml:space="preserve">MIL-609749097</t>
        </is>
      </c>
      <c r="B448" t="inlineStr">
        <is>
          <t xml:space="preserve">Milanuncios</t>
        </is>
      </c>
      <c r="C448" t="inlineStr">
        <is>
          <t xml:space="preserve">609749097</t>
        </is>
      </c>
      <c r="D448" t="inlineStr">
        <is>
          <t xml:space="preserve">https://www.milanuncios.com/pisos-compartidos-en-burgos-burgos/gamonal-c-santiago-apostol-609749097.htm</t>
        </is>
      </c>
      <c r="E448" t="inlineStr">
        <is>
          <t xml:space="preserve">2026-08-29</t>
        </is>
      </c>
      <c r="F448" t="inlineStr">
        <is>
          <t xml:space="preserve">2026-08-31</t>
        </is>
      </c>
      <c r="G448" t="inlineStr">
        <is>
          <t xml:space="preserve">New</t>
        </is>
      </c>
      <c r="H448" t="inlineStr">
        <is>
          <t xml:space="preserve">Gamonal - C. Santiago Apóstol</t>
        </is>
      </c>
      <c r="I448" t="inlineStr">
        <is>
          <t xml:space="preserve">Rent</t>
        </is>
      </c>
      <c r="J448" t="inlineStr">
        <is>
          <t xml:space="preserve">Compartir piso</t>
        </is>
      </c>
      <c r="K448" t="inlineStr">
        <is>
          <t xml:space="preserve">ES</t>
        </is>
      </c>
      <c r="L448"/>
      <c r="M448" t="inlineStr">
        <is>
          <t xml:space="preserve">Burgos</t>
        </is>
      </c>
      <c r="N448" t="inlineStr">
        <is>
          <t xml:space="preserve">Burgos</t>
        </is>
      </c>
      <c r="O448"/>
      <c r="P448"/>
      <c r="Q448"/>
      <c r="R448"/>
      <c r="S448">
        <v>450</v>
      </c>
      <c r="T448"/>
      <c r="U448">
        <f>IFERROR((S448-T448)/T448,"")</f>
      </c>
      <c r="V448">
        <v>3</v>
      </c>
      <c r="W448"/>
      <c r="X448"/>
      <c r="Y448"/>
      <c r="Z448">
        <f>IFERROR(S448/W448,"")</f>
      </c>
      <c r="AA448">
        <f>IFERROR(INDEX(04_Area_Stats!$C$5:$C$7,MATCH(N448,04_Area_Stats!$A$5:$A$7,0)),"")</f>
      </c>
      <c r="AB448">
        <f>IFERROR((Z448-AA448)/AA448,"")</f>
      </c>
      <c r="AC448"/>
      <c r="AD448"/>
      <c r="AE448"/>
      <c r="AF448"/>
      <c r="AG448"/>
      <c r="AH448"/>
      <c r="AI448"/>
      <c r="AJ448"/>
      <c r="AK448"/>
      <c r="AL448"/>
      <c r="AM448"/>
      <c r="AN448"/>
      <c r="AO448"/>
      <c r="AP448"/>
      <c r="AQ448"/>
      <c r="AR448"/>
      <c r="AS448"/>
      <c r="AT448">
        <f>IFERROR(INDEX(04_Area_Stats!$E$5:$E$7,MATCH(N448,04_Area_Stats!$A$5:$A$7,0)),"")</f>
      </c>
      <c r="AU448">
        <f>IFERROR(ROUND(W448*AT448,0),"")</f>
      </c>
      <c r="AV448">
        <f>IFERROR(AU448*12/S448,"")</f>
      </c>
      <c r="AW448">
        <f>IFERROR(ROUND(100*(03_Assumptions!$B$18*MIN(AV448/03_Assumptions!$B$13,1)+03_Assumptions!$B$19*MIN(MAX(-AB448/0.25,0),1)+03_Assumptions!$B$20*IFERROR(INDEX(03_Assumptions!$B$28:$B$33,MATCH(AG448,03_Assumptions!$A$28:$A$33,0)),0.5)+03_Assumptions!$B$21*MIN(V448/180,1)+03_Assumptions!$B$22*(COUNTIF(AI448:AQ448,"Y")/9)),0),"")</f>
      </c>
      <c r="AX448"/>
      <c r="AY448"/>
      <c r="AZ448"/>
      <c r="BA448" t="inlineStr">
        <is>
          <t xml:space="preserve">https://images.milanuncios.com/api/v1/ma-ad-media-pro/images/71b5f0fa-1a47-4224-8ec7-176e22837b60</t>
        </is>
      </c>
      <c r="BB448"/>
      <c r="BC448">
        <v>1</v>
      </c>
      <c r="BD448"/>
      <c r="BE448">
        <v>0</v>
      </c>
      <c r="BF448"/>
      <c r="BG448"/>
      <c r="BH448"/>
      <c r="BI448"/>
      <c r="BJ448"/>
      <c r="BK448"/>
      <c r="BL448" t="inlineStr">
        <is>
          <t xml:space="preserve">Ett rum för uthyrning i en delad lägenhet i Burgos (stadsdelen Gamonal), tillgängligt månad för månad. Mycket lite information finns i annonsen.</t>
        </is>
      </c>
      <c r="BM448"/>
      <c r="BN448"/>
    </row>
    <row r="449">
      <c r="A449" t="inlineStr">
        <is>
          <t xml:space="preserve">MIL-547694329</t>
        </is>
      </c>
      <c r="B449" t="inlineStr">
        <is>
          <t xml:space="preserve">Milanuncios</t>
        </is>
      </c>
      <c r="C449" t="inlineStr">
        <is>
          <t xml:space="preserve">547694329</t>
        </is>
      </c>
      <c r="D449" t="inlineStr">
        <is>
          <t xml:space="preserve">https://www.milanuncios.com/pisos-compartidos-en-santiago-de-compostela-la_coruna/centro-rua-de-ramon-cabanillas-547694329.htm</t>
        </is>
      </c>
      <c r="E449" t="inlineStr">
        <is>
          <t xml:space="preserve">2026-08-29</t>
        </is>
      </c>
      <c r="F449" t="inlineStr">
        <is>
          <t xml:space="preserve">2026-08-31</t>
        </is>
      </c>
      <c r="G449" t="inlineStr">
        <is>
          <t xml:space="preserve">New</t>
        </is>
      </c>
      <c r="H449" t="inlineStr">
        <is>
          <t xml:space="preserve">Centro - Rúa de Ramón Cabanillas</t>
        </is>
      </c>
      <c r="I449" t="inlineStr">
        <is>
          <t xml:space="preserve">Rent</t>
        </is>
      </c>
      <c r="J449" t="inlineStr">
        <is>
          <t xml:space="preserve">Compartir piso</t>
        </is>
      </c>
      <c r="K449" t="inlineStr">
        <is>
          <t xml:space="preserve">ES</t>
        </is>
      </c>
      <c r="L449"/>
      <c r="M449" t="inlineStr">
        <is>
          <t xml:space="preserve">A Coruña</t>
        </is>
      </c>
      <c r="N449" t="inlineStr">
        <is>
          <t xml:space="preserve">Santiago de Compostela</t>
        </is>
      </c>
      <c r="O449"/>
      <c r="P449"/>
      <c r="Q449"/>
      <c r="R449"/>
      <c r="S449">
        <v>300</v>
      </c>
      <c r="T449"/>
      <c r="U449">
        <f>IFERROR((S449-T449)/T449,"")</f>
      </c>
      <c r="V449">
        <v>3</v>
      </c>
      <c r="W449"/>
      <c r="X449"/>
      <c r="Y449"/>
      <c r="Z449">
        <f>IFERROR(S449/W449,"")</f>
      </c>
      <c r="AA449">
        <f>IFERROR(INDEX(04_Area_Stats!$C$5:$C$7,MATCH(N449,04_Area_Stats!$A$5:$A$7,0)),"")</f>
      </c>
      <c r="AB449">
        <f>IFERROR((Z449-AA449)/AA449,"")</f>
      </c>
      <c r="AC449"/>
      <c r="AD449"/>
      <c r="AE449"/>
      <c r="AF449"/>
      <c r="AG449"/>
      <c r="AH449"/>
      <c r="AI449"/>
      <c r="AJ449"/>
      <c r="AK449"/>
      <c r="AL449"/>
      <c r="AM449"/>
      <c r="AN449"/>
      <c r="AO449"/>
      <c r="AP449"/>
      <c r="AQ449"/>
      <c r="AR449"/>
      <c r="AS449"/>
      <c r="AT449">
        <f>IFERROR(INDEX(04_Area_Stats!$E$5:$E$7,MATCH(N449,04_Area_Stats!$A$5:$A$7,0)),"")</f>
      </c>
      <c r="AU449">
        <f>IFERROR(ROUND(W449*AT449,0),"")</f>
      </c>
      <c r="AV449">
        <f>IFERROR(AU449*12/S449,"")</f>
      </c>
      <c r="AW449">
        <f>IFERROR(ROUND(100*(03_Assumptions!$B$18*MIN(AV449/03_Assumptions!$B$13,1)+03_Assumptions!$B$19*MIN(MAX(-AB449/0.25,0),1)+03_Assumptions!$B$20*IFERROR(INDEX(03_Assumptions!$B$28:$B$33,MATCH(AG449,03_Assumptions!$A$28:$A$33,0)),0.5)+03_Assumptions!$B$21*MIN(V449/180,1)+03_Assumptions!$B$22*(COUNTIF(AI449:AQ449,"Y")/9)),0),"")</f>
      </c>
      <c r="AX449"/>
      <c r="AY449"/>
      <c r="AZ449"/>
      <c r="BA449"/>
      <c r="BB449"/>
      <c r="BC449">
        <v>1</v>
      </c>
      <c r="BD449"/>
      <c r="BE449">
        <v>0</v>
      </c>
      <c r="BF449"/>
      <c r="BG449"/>
      <c r="BH449"/>
      <c r="BI449"/>
      <c r="BJ449"/>
      <c r="BK449"/>
      <c r="BL449" t="inlineStr">
        <is>
          <t xml:space="preserve">Studentbostad till uthyrning i Santiago de Compostelas centrum som erbjuder möjlighet att hyra rum i en delad trerumslägenheten för akademiska ändamål. Ingen specifik information om skick, bekvämligheter eller priser tillhandahålls.</t>
        </is>
      </c>
      <c r="BM449"/>
      <c r="BN449"/>
    </row>
    <row r="450">
      <c r="A450" t="inlineStr">
        <is>
          <t xml:space="preserve">MIL-611880691</t>
        </is>
      </c>
      <c r="B450" t="inlineStr">
        <is>
          <t xml:space="preserve">Milanuncios</t>
        </is>
      </c>
      <c r="C450" t="inlineStr">
        <is>
          <t xml:space="preserve">611880691</t>
        </is>
      </c>
      <c r="D450" t="inlineStr">
        <is>
          <t xml:space="preserve">https://www.milanuncios.com/pisos-compartidos-en-vigo-pontevedra/centro-praza-de-portugal-611880691.htm</t>
        </is>
      </c>
      <c r="E450" t="inlineStr">
        <is>
          <t xml:space="preserve">2026-08-29</t>
        </is>
      </c>
      <c r="F450" t="inlineStr">
        <is>
          <t xml:space="preserve">2026-08-31</t>
        </is>
      </c>
      <c r="G450" t="inlineStr">
        <is>
          <t xml:space="preserve">New</t>
        </is>
      </c>
      <c r="H450" t="inlineStr">
        <is>
          <t xml:space="preserve">Centro - Praza de Portugal</t>
        </is>
      </c>
      <c r="I450" t="inlineStr">
        <is>
          <t xml:space="preserve">Rent</t>
        </is>
      </c>
      <c r="J450" t="inlineStr">
        <is>
          <t xml:space="preserve">Compartir piso</t>
        </is>
      </c>
      <c r="K450" t="inlineStr">
        <is>
          <t xml:space="preserve">ES</t>
        </is>
      </c>
      <c r="L450"/>
      <c r="M450" t="inlineStr">
        <is>
          <t xml:space="preserve">Pontevedra</t>
        </is>
      </c>
      <c r="N450" t="inlineStr">
        <is>
          <t xml:space="preserve">Vigo</t>
        </is>
      </c>
      <c r="O450"/>
      <c r="P450"/>
      <c r="Q450"/>
      <c r="R450"/>
      <c r="S450">
        <v>350</v>
      </c>
      <c r="T450"/>
      <c r="U450">
        <f>IFERROR((S450-T450)/T450,"")</f>
      </c>
      <c r="V450">
        <v>3</v>
      </c>
      <c r="W450"/>
      <c r="X450"/>
      <c r="Y450"/>
      <c r="Z450">
        <f>IFERROR(S450/W450,"")</f>
      </c>
      <c r="AA450">
        <f>IFERROR(INDEX(04_Area_Stats!$C$5:$C$7,MATCH(N450,04_Area_Stats!$A$5:$A$7,0)),"")</f>
      </c>
      <c r="AB450">
        <f>IFERROR((Z450-AA450)/AA450,"")</f>
      </c>
      <c r="AC450"/>
      <c r="AD450"/>
      <c r="AE450"/>
      <c r="AF450"/>
      <c r="AG450"/>
      <c r="AH450"/>
      <c r="AI450"/>
      <c r="AJ450"/>
      <c r="AK450"/>
      <c r="AL450"/>
      <c r="AM450"/>
      <c r="AN450"/>
      <c r="AO450"/>
      <c r="AP450"/>
      <c r="AQ450"/>
      <c r="AR450"/>
      <c r="AS450"/>
      <c r="AT450">
        <f>IFERROR(INDEX(04_Area_Stats!$E$5:$E$7,MATCH(N450,04_Area_Stats!$A$5:$A$7,0)),"")</f>
      </c>
      <c r="AU450">
        <f>IFERROR(ROUND(W450*AT450,0),"")</f>
      </c>
      <c r="AV450">
        <f>IFERROR(AU450*12/S450,"")</f>
      </c>
      <c r="AW450">
        <f>IFERROR(ROUND(100*(03_Assumptions!$B$18*MIN(AV450/03_Assumptions!$B$13,1)+03_Assumptions!$B$19*MIN(MAX(-AB450/0.25,0),1)+03_Assumptions!$B$20*IFERROR(INDEX(03_Assumptions!$B$28:$B$33,MATCH(AG450,03_Assumptions!$A$28:$A$33,0)),0.5)+03_Assumptions!$B$21*MIN(V450/180,1)+03_Assumptions!$B$22*(COUNTIF(AI450:AQ450,"Y")/9)),0),"")</f>
      </c>
      <c r="AX450"/>
      <c r="AY450"/>
      <c r="AZ450"/>
      <c r="BA450" t="inlineStr">
        <is>
          <t xml:space="preserve">https://images.milanuncios.com/api/v1/ma-ad-media-pro/images/4bff76bd-c655-486d-a854-b535fa6ce007</t>
        </is>
      </c>
      <c r="BB450"/>
      <c r="BC450">
        <v>1</v>
      </c>
      <c r="BD450"/>
      <c r="BE450">
        <v>0</v>
      </c>
      <c r="BF450"/>
      <c r="BG450"/>
      <c r="BH450"/>
      <c r="BI450"/>
      <c r="BJ450"/>
      <c r="BK450"/>
      <c r="BL450"/>
      <c r="BM450"/>
      <c r="BN450"/>
    </row>
    <row r="451">
      <c r="A451" t="inlineStr">
        <is>
          <t xml:space="preserve">MIL-602130990</t>
        </is>
      </c>
      <c r="B451" t="inlineStr">
        <is>
          <t xml:space="preserve">Milanuncios</t>
        </is>
      </c>
      <c r="C451" t="inlineStr">
        <is>
          <t xml:space="preserve">602130990</t>
        </is>
      </c>
      <c r="D451" t="inlineStr">
        <is>
          <t xml:space="preserve">https://www.milanuncios.com/pisos-compartidos-en-valladolid-valladolid/valladolid-capital-602130990.htm</t>
        </is>
      </c>
      <c r="E451" t="inlineStr">
        <is>
          <t xml:space="preserve">2026-08-29</t>
        </is>
      </c>
      <c r="F451" t="inlineStr">
        <is>
          <t xml:space="preserve">2026-08-31</t>
        </is>
      </c>
      <c r="G451" t="inlineStr">
        <is>
          <t xml:space="preserve">New</t>
        </is>
      </c>
      <c r="H451" t="inlineStr">
        <is>
          <t xml:space="preserve">Valladolid Capital</t>
        </is>
      </c>
      <c r="I451" t="inlineStr">
        <is>
          <t xml:space="preserve">Rent</t>
        </is>
      </c>
      <c r="J451" t="inlineStr">
        <is>
          <t xml:space="preserve">Compartir piso</t>
        </is>
      </c>
      <c r="K451" t="inlineStr">
        <is>
          <t xml:space="preserve">ES</t>
        </is>
      </c>
      <c r="L451"/>
      <c r="M451" t="inlineStr">
        <is>
          <t xml:space="preserve">Valladolid</t>
        </is>
      </c>
      <c r="N451" t="inlineStr">
        <is>
          <t xml:space="preserve">Valladolid</t>
        </is>
      </c>
      <c r="O451"/>
      <c r="P451"/>
      <c r="Q451"/>
      <c r="R451"/>
      <c r="S451">
        <v>300</v>
      </c>
      <c r="T451"/>
      <c r="U451">
        <f>IFERROR((S451-T451)/T451,"")</f>
      </c>
      <c r="V451">
        <v>3</v>
      </c>
      <c r="W451"/>
      <c r="X451"/>
      <c r="Y451"/>
      <c r="Z451">
        <f>IFERROR(S451/W451,"")</f>
      </c>
      <c r="AA451">
        <f>IFERROR(INDEX(04_Area_Stats!$C$5:$C$7,MATCH(N451,04_Area_Stats!$A$5:$A$7,0)),"")</f>
      </c>
      <c r="AB451">
        <f>IFERROR((Z451-AA451)/AA451,"")</f>
      </c>
      <c r="AC451"/>
      <c r="AD451"/>
      <c r="AE451"/>
      <c r="AF451"/>
      <c r="AG451"/>
      <c r="AH451"/>
      <c r="AI451"/>
      <c r="AJ451"/>
      <c r="AK451"/>
      <c r="AL451"/>
      <c r="AM451"/>
      <c r="AN451"/>
      <c r="AO451"/>
      <c r="AP451"/>
      <c r="AQ451" t="inlineStr">
        <is>
          <t xml:space="preserve">Y</t>
        </is>
      </c>
      <c r="AR451"/>
      <c r="AS451"/>
      <c r="AT451">
        <f>IFERROR(INDEX(04_Area_Stats!$E$5:$E$7,MATCH(N451,04_Area_Stats!$A$5:$A$7,0)),"")</f>
      </c>
      <c r="AU451">
        <f>IFERROR(ROUND(W451*AT451,0),"")</f>
      </c>
      <c r="AV451">
        <f>IFERROR(AU451*12/S451,"")</f>
      </c>
      <c r="AW451">
        <f>IFERROR(ROUND(100*(03_Assumptions!$B$18*MIN(AV451/03_Assumptions!$B$13,1)+03_Assumptions!$B$19*MIN(MAX(-AB451/0.25,0),1)+03_Assumptions!$B$20*IFERROR(INDEX(03_Assumptions!$B$28:$B$33,MATCH(AG451,03_Assumptions!$A$28:$A$33,0)),0.5)+03_Assumptions!$B$21*MIN(V451/180,1)+03_Assumptions!$B$22*(COUNTIF(AI451:AQ451,"Y")/9)),0),"")</f>
      </c>
      <c r="AX451"/>
      <c r="AY451"/>
      <c r="AZ451"/>
      <c r="BA451" t="inlineStr">
        <is>
          <t xml:space="preserve">https://images-re.milanuncios.com/images/ads/c7a38c94-dc1b-457b-88ad-4e7714dd3189</t>
        </is>
      </c>
      <c r="BB451"/>
      <c r="BC451">
        <v>1</v>
      </c>
      <c r="BD451"/>
      <c r="BE451">
        <v>0</v>
      </c>
      <c r="BF451"/>
      <c r="BG451"/>
      <c r="BH451"/>
      <c r="BI451"/>
      <c r="BJ451"/>
      <c r="BK451"/>
      <c r="BL451" t="inlineStr">
        <is>
          <t xml:space="preserve">Rum tillgängligt i en delad möblerad lägenhet för €300/månad i Valladolid stad, helt möblerad med utrustad kök och lämplig för studenter eller arbetstagare. Fastigheten är redo att flytta in i med bra transportkopplingar i närheten.</t>
        </is>
      </c>
      <c r="BM451" t="inlineStr">
        <is>
          <t xml:space="preserve">furnished</t>
        </is>
      </c>
      <c r="BN451"/>
    </row>
    <row r="452">
      <c r="A452" t="inlineStr">
        <is>
          <t xml:space="preserve">MIL-562549097</t>
        </is>
      </c>
      <c r="B452" t="inlineStr">
        <is>
          <t xml:space="preserve">Milanuncios</t>
        </is>
      </c>
      <c r="C452" t="inlineStr">
        <is>
          <t xml:space="preserve">562549097</t>
        </is>
      </c>
      <c r="D452" t="inlineStr">
        <is>
          <t xml:space="preserve">https://www.milanuncios.com/pisos-compartidos-en-playa-de-piles-valencia/playa-de-piles-carrer-dr-fleming-562549097.htm</t>
        </is>
      </c>
      <c r="E452" t="inlineStr">
        <is>
          <t xml:space="preserve">2026-08-29</t>
        </is>
      </c>
      <c r="F452" t="inlineStr">
        <is>
          <t xml:space="preserve">2026-08-31</t>
        </is>
      </c>
      <c r="G452" t="inlineStr">
        <is>
          <t xml:space="preserve">New</t>
        </is>
      </c>
      <c r="H452" t="inlineStr">
        <is>
          <t xml:space="preserve">Playa de Piles - Carrer Dr. Fleming</t>
        </is>
      </c>
      <c r="I452" t="inlineStr">
        <is>
          <t xml:space="preserve">Rent</t>
        </is>
      </c>
      <c r="J452" t="inlineStr">
        <is>
          <t xml:space="preserve">Compartir piso</t>
        </is>
      </c>
      <c r="K452" t="inlineStr">
        <is>
          <t xml:space="preserve">ES</t>
        </is>
      </c>
      <c r="L452"/>
      <c r="M452" t="inlineStr">
        <is>
          <t xml:space="preserve">Valencia</t>
        </is>
      </c>
      <c r="N452" t="inlineStr">
        <is>
          <t xml:space="preserve">Playa de Piles</t>
        </is>
      </c>
      <c r="O452"/>
      <c r="P452"/>
      <c r="Q452"/>
      <c r="R452"/>
      <c r="S452">
        <v>300</v>
      </c>
      <c r="T452"/>
      <c r="U452">
        <f>IFERROR((S452-T452)/T452,"")</f>
      </c>
      <c r="V452">
        <v>3</v>
      </c>
      <c r="W452"/>
      <c r="X452"/>
      <c r="Y452"/>
      <c r="Z452">
        <f>IFERROR(S452/W452,"")</f>
      </c>
      <c r="AA452">
        <f>IFERROR(INDEX(04_Area_Stats!$C$5:$C$7,MATCH(N452,04_Area_Stats!$A$5:$A$7,0)),"")</f>
      </c>
      <c r="AB452">
        <f>IFERROR((Z452-AA452)/AA452,"")</f>
      </c>
      <c r="AC452"/>
      <c r="AD452"/>
      <c r="AE452"/>
      <c r="AF452"/>
      <c r="AG452"/>
      <c r="AH452"/>
      <c r="AI452"/>
      <c r="AJ452"/>
      <c r="AK452"/>
      <c r="AL452"/>
      <c r="AM452"/>
      <c r="AN452"/>
      <c r="AO452"/>
      <c r="AP452"/>
      <c r="AQ452"/>
      <c r="AR452"/>
      <c r="AS452"/>
      <c r="AT452">
        <f>IFERROR(INDEX(04_Area_Stats!$E$5:$E$7,MATCH(N452,04_Area_Stats!$A$5:$A$7,0)),"")</f>
      </c>
      <c r="AU452">
        <f>IFERROR(ROUND(W452*AT452,0),"")</f>
      </c>
      <c r="AV452">
        <f>IFERROR(AU452*12/S452,"")</f>
      </c>
      <c r="AW452">
        <f>IFERROR(ROUND(100*(03_Assumptions!$B$18*MIN(AV452/03_Assumptions!$B$13,1)+03_Assumptions!$B$19*MIN(MAX(-AB452/0.25,0),1)+03_Assumptions!$B$20*IFERROR(INDEX(03_Assumptions!$B$28:$B$33,MATCH(AG452,03_Assumptions!$A$28:$A$33,0)),0.5)+03_Assumptions!$B$21*MIN(V452/180,1)+03_Assumptions!$B$22*(COUNTIF(AI452:AQ452,"Y")/9)),0),"")</f>
      </c>
      <c r="AX452"/>
      <c r="AY452"/>
      <c r="AZ452"/>
      <c r="BA452"/>
      <c r="BB452"/>
      <c r="BC452">
        <v>1</v>
      </c>
      <c r="BD452"/>
      <c r="BE452">
        <v>0</v>
      </c>
      <c r="BF452"/>
      <c r="BG452"/>
      <c r="BH452"/>
      <c r="BI452"/>
      <c r="BJ452"/>
      <c r="BK452"/>
      <c r="BL452" t="inlineStr">
        <is>
          <t xml:space="preserve">Detta är ett rum för uthyrning i en delad lägenhet i Playa de Piles; nästan ingen information om fastigheten tillhandahålls.</t>
        </is>
      </c>
      <c r="BM452"/>
      <c r="BN452"/>
    </row>
    <row r="453">
      <c r="A453" t="inlineStr">
        <is>
          <t xml:space="preserve">MIL-516453614</t>
        </is>
      </c>
      <c r="B453" t="inlineStr">
        <is>
          <t xml:space="preserve">Milanuncios</t>
        </is>
      </c>
      <c r="C453" t="inlineStr">
        <is>
          <t xml:space="preserve">516453614</t>
        </is>
      </c>
      <c r="D453" t="inlineStr">
        <is>
          <t xml:space="preserve">https://www.milanuncios.com/pisos-compartidos-en-barcelona-barcelona/barcelona-capital-516453614.htm</t>
        </is>
      </c>
      <c r="E453" t="inlineStr">
        <is>
          <t xml:space="preserve">2026-08-29</t>
        </is>
      </c>
      <c r="F453" t="inlineStr">
        <is>
          <t xml:space="preserve">2026-08-31</t>
        </is>
      </c>
      <c r="G453" t="inlineStr">
        <is>
          <t xml:space="preserve">New</t>
        </is>
      </c>
      <c r="H453" t="inlineStr">
        <is>
          <t xml:space="preserve">Barcelona Capital</t>
        </is>
      </c>
      <c r="I453" t="inlineStr">
        <is>
          <t xml:space="preserve">Rent</t>
        </is>
      </c>
      <c r="J453" t="inlineStr">
        <is>
          <t xml:space="preserve">Compartir piso</t>
        </is>
      </c>
      <c r="K453" t="inlineStr">
        <is>
          <t xml:space="preserve">ES</t>
        </is>
      </c>
      <c r="L453"/>
      <c r="M453" t="inlineStr">
        <is>
          <t xml:space="preserve">Barcelona</t>
        </is>
      </c>
      <c r="N453" t="inlineStr">
        <is>
          <t xml:space="preserve">Barcelona</t>
        </is>
      </c>
      <c r="O453"/>
      <c r="P453"/>
      <c r="Q453"/>
      <c r="R453"/>
      <c r="S453">
        <v>1937</v>
      </c>
      <c r="T453"/>
      <c r="U453">
        <f>IFERROR((S453-T453)/T453,"")</f>
      </c>
      <c r="V453">
        <v>3</v>
      </c>
      <c r="W453"/>
      <c r="X453"/>
      <c r="Y453"/>
      <c r="Z453">
        <f>IFERROR(S453/W453,"")</f>
      </c>
      <c r="AA453">
        <f>IFERROR(INDEX(04_Area_Stats!$C$5:$C$7,MATCH(N453,04_Area_Stats!$A$5:$A$7,0)),"")</f>
      </c>
      <c r="AB453">
        <f>IFERROR((Z453-AA453)/AA453,"")</f>
      </c>
      <c r="AC453">
        <v>2</v>
      </c>
      <c r="AD453">
        <v>2</v>
      </c>
      <c r="AE453"/>
      <c r="AF453"/>
      <c r="AG453" t="inlineStr">
        <is>
          <t xml:space="preserve">Good</t>
        </is>
      </c>
      <c r="AH453"/>
      <c r="AI453"/>
      <c r="AJ453" t="inlineStr">
        <is>
          <t xml:space="preserve">Y</t>
        </is>
      </c>
      <c r="AK453"/>
      <c r="AL453"/>
      <c r="AM453"/>
      <c r="AN453"/>
      <c r="AO453"/>
      <c r="AP453" t="inlineStr">
        <is>
          <t xml:space="preserve">Y</t>
        </is>
      </c>
      <c r="AQ453" t="inlineStr">
        <is>
          <t xml:space="preserve">Y</t>
        </is>
      </c>
      <c r="AR453"/>
      <c r="AS453"/>
      <c r="AT453">
        <f>IFERROR(INDEX(04_Area_Stats!$E$5:$E$7,MATCH(N453,04_Area_Stats!$A$5:$A$7,0)),"")</f>
      </c>
      <c r="AU453">
        <f>IFERROR(ROUND(W453*AT453,0),"")</f>
      </c>
      <c r="AV453">
        <f>IFERROR(AU453*12/S453,"")</f>
      </c>
      <c r="AW453">
        <f>IFERROR(ROUND(100*(03_Assumptions!$B$18*MIN(AV453/03_Assumptions!$B$13,1)+03_Assumptions!$B$19*MIN(MAX(-AB453/0.25,0),1)+03_Assumptions!$B$20*IFERROR(INDEX(03_Assumptions!$B$28:$B$33,MATCH(AG453,03_Assumptions!$A$28:$A$33,0)),0.5)+03_Assumptions!$B$21*MIN(V453/180,1)+03_Assumptions!$B$22*(COUNTIF(AI453:AQ453,"Y")/9)),0),"")</f>
      </c>
      <c r="AX453"/>
      <c r="AY453"/>
      <c r="AZ453"/>
      <c r="BA453" t="inlineStr">
        <is>
          <t xml:space="preserve">https://images-re.milanuncios.com/images/ads/826c33b2-322a-46da-856c-2925cae0993d</t>
        </is>
      </c>
      <c r="BB453"/>
      <c r="BC453">
        <v>1</v>
      </c>
      <c r="BD453"/>
      <c r="BE453">
        <v>0</v>
      </c>
      <c r="BF453"/>
      <c r="BG453"/>
      <c r="BH453"/>
      <c r="BI453"/>
      <c r="BJ453"/>
      <c r="BK453"/>
      <c r="BL453" t="inlineStr">
        <is>
          <t xml:space="preserve">Välutrustadlägenhet på 2 rum och 2 badrum möblerad i central Barcelona (Carrer de les Jonqueres) med luftkonditionering och tillgång till delad terrass. Detta är en korttidshyra med moderna vitvaror och bekvämligheter inklusive WiFi, SmartTV och tvättfaciliteter.</t>
        </is>
      </c>
      <c r="BM453" t="inlineStr">
        <is>
          <t xml:space="preserve">rooms, bathrooms, condition, terrace, air_con, furnished</t>
        </is>
      </c>
      <c r="BN453"/>
    </row>
    <row r="454">
      <c r="A454" t="inlineStr">
        <is>
          <t xml:space="preserve">MIL-606694976</t>
        </is>
      </c>
      <c r="B454" t="inlineStr">
        <is>
          <t xml:space="preserve">Milanuncios</t>
        </is>
      </c>
      <c r="C454" t="inlineStr">
        <is>
          <t xml:space="preserve">606694976</t>
        </is>
      </c>
      <c r="D454" t="inlineStr">
        <is>
          <t xml:space="preserve">https://www.milanuncios.com/pisos-compartidos-en-santiago-de-compostela-la_coruna/centro-av-de-ferrol-606694976.htm</t>
        </is>
      </c>
      <c r="E454" t="inlineStr">
        <is>
          <t xml:space="preserve">2026-08-29</t>
        </is>
      </c>
      <c r="F454" t="inlineStr">
        <is>
          <t xml:space="preserve">2026-08-31</t>
        </is>
      </c>
      <c r="G454" t="inlineStr">
        <is>
          <t xml:space="preserve">New</t>
        </is>
      </c>
      <c r="H454" t="inlineStr">
        <is>
          <t xml:space="preserve">Centro - Av. de Ferrol</t>
        </is>
      </c>
      <c r="I454" t="inlineStr">
        <is>
          <t xml:space="preserve">Rent</t>
        </is>
      </c>
      <c r="J454" t="inlineStr">
        <is>
          <t xml:space="preserve">Compartir piso</t>
        </is>
      </c>
      <c r="K454" t="inlineStr">
        <is>
          <t xml:space="preserve">ES</t>
        </is>
      </c>
      <c r="L454"/>
      <c r="M454" t="inlineStr">
        <is>
          <t xml:space="preserve">A Coruña</t>
        </is>
      </c>
      <c r="N454" t="inlineStr">
        <is>
          <t xml:space="preserve">Santiago de Compostela</t>
        </is>
      </c>
      <c r="O454"/>
      <c r="P454"/>
      <c r="Q454"/>
      <c r="R454"/>
      <c r="S454">
        <v>320</v>
      </c>
      <c r="T454"/>
      <c r="U454">
        <f>IFERROR((S454-T454)/T454,"")</f>
      </c>
      <c r="V454">
        <v>3</v>
      </c>
      <c r="W454"/>
      <c r="X454"/>
      <c r="Y454"/>
      <c r="Z454">
        <f>IFERROR(S454/W454,"")</f>
      </c>
      <c r="AA454">
        <f>IFERROR(INDEX(04_Area_Stats!$C$5:$C$7,MATCH(N454,04_Area_Stats!$A$5:$A$7,0)),"")</f>
      </c>
      <c r="AB454">
        <f>IFERROR((Z454-AA454)/AA454,"")</f>
      </c>
      <c r="AC454"/>
      <c r="AD454"/>
      <c r="AE454"/>
      <c r="AF454"/>
      <c r="AG454"/>
      <c r="AH454"/>
      <c r="AI454"/>
      <c r="AJ454"/>
      <c r="AK454"/>
      <c r="AL454"/>
      <c r="AM454"/>
      <c r="AN454"/>
      <c r="AO454"/>
      <c r="AP454"/>
      <c r="AQ454"/>
      <c r="AR454"/>
      <c r="AS454"/>
      <c r="AT454">
        <f>IFERROR(INDEX(04_Area_Stats!$E$5:$E$7,MATCH(N454,04_Area_Stats!$A$5:$A$7,0)),"")</f>
      </c>
      <c r="AU454">
        <f>IFERROR(ROUND(W454*AT454,0),"")</f>
      </c>
      <c r="AV454">
        <f>IFERROR(AU454*12/S454,"")</f>
      </c>
      <c r="AW454">
        <f>IFERROR(ROUND(100*(03_Assumptions!$B$18*MIN(AV454/03_Assumptions!$B$13,1)+03_Assumptions!$B$19*MIN(MAX(-AB454/0.25,0),1)+03_Assumptions!$B$20*IFERROR(INDEX(03_Assumptions!$B$28:$B$33,MATCH(AG454,03_Assumptions!$A$28:$A$33,0)),0.5)+03_Assumptions!$B$21*MIN(V454/180,1)+03_Assumptions!$B$22*(COUNTIF(AI454:AQ454,"Y")/9)),0),"")</f>
      </c>
      <c r="AX454"/>
      <c r="AY454"/>
      <c r="AZ454"/>
      <c r="BA454"/>
      <c r="BB454"/>
      <c r="BC454">
        <v>1</v>
      </c>
      <c r="BD454"/>
      <c r="BE454">
        <v>0</v>
      </c>
      <c r="BF454"/>
      <c r="BG454"/>
      <c r="BH454"/>
      <c r="BI454"/>
      <c r="BJ454"/>
      <c r="BK454"/>
      <c r="BL454" t="inlineStr">
        <is>
          <t xml:space="preserve">Ett sovrum med eget badrum för kvinnliga studenter i en helt ny trerumslägenhet i Santiagos Centro-område. Rummet är mycket ljust och erbjuder en bra boendemiljö.</t>
        </is>
      </c>
      <c r="BM454"/>
      <c r="BN454"/>
    </row>
    <row r="455">
      <c r="A455" t="inlineStr">
        <is>
          <t xml:space="preserve">MIL-607974849</t>
        </is>
      </c>
      <c r="B455" t="inlineStr">
        <is>
          <t xml:space="preserve">Milanuncios</t>
        </is>
      </c>
      <c r="C455" t="inlineStr">
        <is>
          <t xml:space="preserve">607974849</t>
        </is>
      </c>
      <c r="D455" t="inlineStr">
        <is>
          <t xml:space="preserve">https://www.milanuncios.com/pisos-compartidos-en-madrid-madrid/madrid-capital-607974849.htm</t>
        </is>
      </c>
      <c r="E455" t="inlineStr">
        <is>
          <t xml:space="preserve">2026-08-29</t>
        </is>
      </c>
      <c r="F455" t="inlineStr">
        <is>
          <t xml:space="preserve">2026-08-31</t>
        </is>
      </c>
      <c r="G455" t="inlineStr">
        <is>
          <t xml:space="preserve">New</t>
        </is>
      </c>
      <c r="H455" t="inlineStr">
        <is>
          <t xml:space="preserve">Madrid Capital</t>
        </is>
      </c>
      <c r="I455" t="inlineStr">
        <is>
          <t xml:space="preserve">Rent</t>
        </is>
      </c>
      <c r="J455" t="inlineStr">
        <is>
          <t xml:space="preserve">Compartir piso</t>
        </is>
      </c>
      <c r="K455" t="inlineStr">
        <is>
          <t xml:space="preserve">ES</t>
        </is>
      </c>
      <c r="L455"/>
      <c r="M455" t="inlineStr">
        <is>
          <t xml:space="preserve">Madrid</t>
        </is>
      </c>
      <c r="N455" t="inlineStr">
        <is>
          <t xml:space="preserve">Madrid</t>
        </is>
      </c>
      <c r="O455"/>
      <c r="P455"/>
      <c r="Q455"/>
      <c r="R455"/>
      <c r="S455">
        <v>320</v>
      </c>
      <c r="T455"/>
      <c r="U455">
        <f>IFERROR((S455-T455)/T455,"")</f>
      </c>
      <c r="V455">
        <v>3</v>
      </c>
      <c r="W455"/>
      <c r="X455"/>
      <c r="Y455"/>
      <c r="Z455">
        <f>IFERROR(S455/W455,"")</f>
      </c>
      <c r="AA455">
        <f>IFERROR(INDEX(04_Area_Stats!$C$5:$C$7,MATCH(N455,04_Area_Stats!$A$5:$A$7,0)),"")</f>
      </c>
      <c r="AB455">
        <f>IFERROR((Z455-AA455)/AA455,"")</f>
      </c>
      <c r="AC455"/>
      <c r="AD455"/>
      <c r="AE455"/>
      <c r="AF455"/>
      <c r="AG455"/>
      <c r="AH455"/>
      <c r="AI455" t="inlineStr">
        <is>
          <t xml:space="preserve">N</t>
        </is>
      </c>
      <c r="AJ455"/>
      <c r="AK455"/>
      <c r="AL455"/>
      <c r="AM455"/>
      <c r="AN455"/>
      <c r="AO455"/>
      <c r="AP455"/>
      <c r="AQ455" t="inlineStr">
        <is>
          <t xml:space="preserve">Y</t>
        </is>
      </c>
      <c r="AR455"/>
      <c r="AS455"/>
      <c r="AT455">
        <f>IFERROR(INDEX(04_Area_Stats!$E$5:$E$7,MATCH(N455,04_Area_Stats!$A$5:$A$7,0)),"")</f>
      </c>
      <c r="AU455">
        <f>IFERROR(ROUND(W455*AT455,0),"")</f>
      </c>
      <c r="AV455">
        <f>IFERROR(AU455*12/S455,"")</f>
      </c>
      <c r="AW455">
        <f>IFERROR(ROUND(100*(03_Assumptions!$B$18*MIN(AV455/03_Assumptions!$B$13,1)+03_Assumptions!$B$19*MIN(MAX(-AB455/0.25,0),1)+03_Assumptions!$B$20*IFERROR(INDEX(03_Assumptions!$B$28:$B$33,MATCH(AG455,03_Assumptions!$A$28:$A$33,0)),0.5)+03_Assumptions!$B$21*MIN(V455/180,1)+03_Assumptions!$B$22*(COUNTIF(AI455:AQ455,"Y")/9)),0),"")</f>
      </c>
      <c r="AX455"/>
      <c r="AY455"/>
      <c r="AZ455"/>
      <c r="BA455" t="inlineStr">
        <is>
          <t xml:space="preserve">https://images-re.milanuncios.com/images/ads/c8c2e808-1773-41f1-9c63-995de9dc40bf</t>
        </is>
      </c>
      <c r="BB455"/>
      <c r="BC455">
        <v>1</v>
      </c>
      <c r="BD455"/>
      <c r="BE455">
        <v>0</v>
      </c>
      <c r="BF455"/>
      <c r="BG455"/>
      <c r="BH455"/>
      <c r="BI455"/>
      <c r="BJ455"/>
      <c r="BK455"/>
      <c r="BL455" t="inlineStr">
        <is>
          <t xml:space="preserve">Ett möblerat rum i en delad lägenhet med 1 sovrum i Arcos-området i Madrid, med alla tjänster inkluderade (el, vatten, gas, wifi). Lägenheten saknar tvättmaskin, torktumlare, hiss och utrustad kök.</t>
        </is>
      </c>
      <c r="BM455" t="inlineStr">
        <is>
          <t xml:space="preserve">lift, furnished</t>
        </is>
      </c>
      <c r="BN455"/>
    </row>
    <row r="456">
      <c r="A456" t="inlineStr">
        <is>
          <t xml:space="preserve">MIL-600917763</t>
        </is>
      </c>
      <c r="B456" t="inlineStr">
        <is>
          <t xml:space="preserve">Milanuncios</t>
        </is>
      </c>
      <c r="C456" t="inlineStr">
        <is>
          <t xml:space="preserve">600917763</t>
        </is>
      </c>
      <c r="D456" t="inlineStr">
        <is>
          <t xml:space="preserve">https://www.milanuncios.com/pisos-compartidos-en-bilbao-vizcaya/bilbao-600917763.htm</t>
        </is>
      </c>
      <c r="E456" t="inlineStr">
        <is>
          <t xml:space="preserve">2026-08-29</t>
        </is>
      </c>
      <c r="F456" t="inlineStr">
        <is>
          <t xml:space="preserve">2026-08-31</t>
        </is>
      </c>
      <c r="G456" t="inlineStr">
        <is>
          <t xml:space="preserve">New</t>
        </is>
      </c>
      <c r="H456" t="inlineStr">
        <is>
          <t xml:space="preserve">Bilbao</t>
        </is>
      </c>
      <c r="I456" t="inlineStr">
        <is>
          <t xml:space="preserve">Rent</t>
        </is>
      </c>
      <c r="J456" t="inlineStr">
        <is>
          <t xml:space="preserve">Compartir piso</t>
        </is>
      </c>
      <c r="K456" t="inlineStr">
        <is>
          <t xml:space="preserve">ES</t>
        </is>
      </c>
      <c r="L456"/>
      <c r="M456" t="inlineStr">
        <is>
          <t xml:space="preserve">Bizkaia</t>
        </is>
      </c>
      <c r="N456" t="inlineStr">
        <is>
          <t xml:space="preserve">Bilbao</t>
        </is>
      </c>
      <c r="O456"/>
      <c r="P456"/>
      <c r="Q456"/>
      <c r="R456"/>
      <c r="S456">
        <v>580</v>
      </c>
      <c r="T456"/>
      <c r="U456">
        <f>IFERROR((S456-T456)/T456,"")</f>
      </c>
      <c r="V456">
        <v>3</v>
      </c>
      <c r="W456"/>
      <c r="X456"/>
      <c r="Y456"/>
      <c r="Z456">
        <f>IFERROR(S456/W456,"")</f>
      </c>
      <c r="AA456">
        <f>IFERROR(INDEX(04_Area_Stats!$C$5:$C$7,MATCH(N456,04_Area_Stats!$A$5:$A$7,0)),"")</f>
      </c>
      <c r="AB456">
        <f>IFERROR((Z456-AA456)/AA456,"")</f>
      </c>
      <c r="AC456">
        <v>4</v>
      </c>
      <c r="AD456"/>
      <c r="AE456"/>
      <c r="AF456"/>
      <c r="AG456" t="inlineStr">
        <is>
          <t xml:space="preserve">Good</t>
        </is>
      </c>
      <c r="AH456"/>
      <c r="AI456"/>
      <c r="AJ456"/>
      <c r="AK456"/>
      <c r="AL456"/>
      <c r="AM456"/>
      <c r="AN456"/>
      <c r="AO456"/>
      <c r="AP456"/>
      <c r="AQ456" t="inlineStr">
        <is>
          <t xml:space="preserve">Y</t>
        </is>
      </c>
      <c r="AR456"/>
      <c r="AS456"/>
      <c r="AT456">
        <f>IFERROR(INDEX(04_Area_Stats!$E$5:$E$7,MATCH(N456,04_Area_Stats!$A$5:$A$7,0)),"")</f>
      </c>
      <c r="AU456">
        <f>IFERROR(ROUND(W456*AT456,0),"")</f>
      </c>
      <c r="AV456">
        <f>IFERROR(AU456*12/S456,"")</f>
      </c>
      <c r="AW456">
        <f>IFERROR(ROUND(100*(03_Assumptions!$B$18*MIN(AV456/03_Assumptions!$B$13,1)+03_Assumptions!$B$19*MIN(MAX(-AB456/0.25,0),1)+03_Assumptions!$B$20*IFERROR(INDEX(03_Assumptions!$B$28:$B$33,MATCH(AG456,03_Assumptions!$A$28:$A$33,0)),0.5)+03_Assumptions!$B$21*MIN(V456/180,1)+03_Assumptions!$B$22*(COUNTIF(AI456:AQ456,"Y")/9)),0),"")</f>
      </c>
      <c r="AX456"/>
      <c r="AY456"/>
      <c r="AZ456"/>
      <c r="BA456" t="inlineStr">
        <is>
          <t xml:space="preserve">https://images-re.milanuncios.com/images/ads/4e1aa181-caad-47c2-a72d-b83d6c86b64f</t>
        </is>
      </c>
      <c r="BB456"/>
      <c r="BC456">
        <v>1</v>
      </c>
      <c r="BD456"/>
      <c r="BE456">
        <v>0</v>
      </c>
      <c r="BF456"/>
      <c r="BG456"/>
      <c r="BH456"/>
      <c r="BI456"/>
      <c r="BJ456"/>
      <c r="BK456"/>
      <c r="BL456" t="inlineStr">
        <is>
          <t xml:space="preserve">En helt möblerad delad lägenhet med 4 sovrum i Zorrotza, Bilbao, i gott skick med moderna vitvaror och wifi. Yrkesverksamma och studenter välkomna men inte par.</t>
        </is>
      </c>
      <c r="BM456" t="inlineStr">
        <is>
          <t xml:space="preserve">rooms, condition, furnished</t>
        </is>
      </c>
      <c r="BN456"/>
    </row>
    <row r="457">
      <c r="A457" t="inlineStr">
        <is>
          <t xml:space="preserve">MIL-604341486</t>
        </is>
      </c>
      <c r="B457" t="inlineStr">
        <is>
          <t xml:space="preserve">Milanuncios</t>
        </is>
      </c>
      <c r="C457" t="inlineStr">
        <is>
          <t xml:space="preserve">604341486</t>
        </is>
      </c>
      <c r="D457" t="inlineStr">
        <is>
          <t xml:space="preserve">https://www.milanuncios.com/pisos-compartidos-en-zarracina-(verina-gijon)-asturias/centro-cerca-de-la-playa-c-casimir-604341486.htm</t>
        </is>
      </c>
      <c r="E457" t="inlineStr">
        <is>
          <t xml:space="preserve">2026-08-29</t>
        </is>
      </c>
      <c r="F457" t="inlineStr">
        <is>
          <t xml:space="preserve">2026-08-31</t>
        </is>
      </c>
      <c r="G457" t="inlineStr">
        <is>
          <t xml:space="preserve">New</t>
        </is>
      </c>
      <c r="H457" t="inlineStr">
        <is>
          <t xml:space="preserve">Centro. Cerca de la playa, - C. Casimir</t>
        </is>
      </c>
      <c r="I457" t="inlineStr">
        <is>
          <t xml:space="preserve">Rent</t>
        </is>
      </c>
      <c r="J457" t="inlineStr">
        <is>
          <t xml:space="preserve">Compartir piso</t>
        </is>
      </c>
      <c r="K457" t="inlineStr">
        <is>
          <t xml:space="preserve">ES</t>
        </is>
      </c>
      <c r="L457"/>
      <c r="M457" t="inlineStr">
        <is>
          <t xml:space="preserve">Asturias</t>
        </is>
      </c>
      <c r="N457" t="inlineStr">
        <is>
          <t xml:space="preserve">Zarracina (Veriña Gijon)</t>
        </is>
      </c>
      <c r="O457"/>
      <c r="P457"/>
      <c r="Q457"/>
      <c r="R457"/>
      <c r="S457">
        <v>520</v>
      </c>
      <c r="T457"/>
      <c r="U457">
        <f>IFERROR((S457-T457)/T457,"")</f>
      </c>
      <c r="V457">
        <v>3</v>
      </c>
      <c r="W457"/>
      <c r="X457"/>
      <c r="Y457"/>
      <c r="Z457">
        <f>IFERROR(S457/W457,"")</f>
      </c>
      <c r="AA457">
        <f>IFERROR(INDEX(04_Area_Stats!$C$5:$C$7,MATCH(N457,04_Area_Stats!$A$5:$A$7,0)),"")</f>
      </c>
      <c r="AB457">
        <f>IFERROR((Z457-AA457)/AA457,"")</f>
      </c>
      <c r="AC457"/>
      <c r="AD457"/>
      <c r="AE457"/>
      <c r="AF457"/>
      <c r="AG457"/>
      <c r="AH457"/>
      <c r="AI457"/>
      <c r="AJ457"/>
      <c r="AK457"/>
      <c r="AL457"/>
      <c r="AM457"/>
      <c r="AN457"/>
      <c r="AO457"/>
      <c r="AP457"/>
      <c r="AQ457"/>
      <c r="AR457"/>
      <c r="AS457"/>
      <c r="AT457">
        <f>IFERROR(INDEX(04_Area_Stats!$E$5:$E$7,MATCH(N457,04_Area_Stats!$A$5:$A$7,0)),"")</f>
      </c>
      <c r="AU457">
        <f>IFERROR(ROUND(W457*AT457,0),"")</f>
      </c>
      <c r="AV457">
        <f>IFERROR(AU457*12/S457,"")</f>
      </c>
      <c r="AW457">
        <f>IFERROR(ROUND(100*(03_Assumptions!$B$18*MIN(AV457/03_Assumptions!$B$13,1)+03_Assumptions!$B$19*MIN(MAX(-AB457/0.25,0),1)+03_Assumptions!$B$20*IFERROR(INDEX(03_Assumptions!$B$28:$B$33,MATCH(AG457,03_Assumptions!$A$28:$A$33,0)),0.5)+03_Assumptions!$B$21*MIN(V457/180,1)+03_Assumptions!$B$22*(COUNTIF(AI457:AQ457,"Y")/9)),0),"")</f>
      </c>
      <c r="AX457"/>
      <c r="AY457"/>
      <c r="AZ457"/>
      <c r="BA457" t="inlineStr">
        <is>
          <t xml:space="preserve">https://images.milanuncios.com/api/v1/ma-ad-media-pro/images/a456a6a9-b255-4e12-a890-72282153e495</t>
        </is>
      </c>
      <c r="BB457"/>
      <c r="BC457">
        <v>1</v>
      </c>
      <c r="BD457"/>
      <c r="BE457">
        <v>0</v>
      </c>
      <c r="BF457"/>
      <c r="BG457"/>
      <c r="BH457"/>
      <c r="BI457"/>
      <c r="BJ457"/>
      <c r="BK457"/>
      <c r="BL457" t="inlineStr">
        <is>
          <t xml:space="preserve">Ett möblerat två-rums rum att dela nära Gijóns stadscenter och strand i gott skick. Det privata utrymmet på 28 m² är i en 100 m² lägenhet delad med en annan professionell, med strikta hyresgästkriterier och delad kök och badrum.</t>
        </is>
      </c>
      <c r="BM457"/>
      <c r="BN457"/>
    </row>
    <row r="458">
      <c r="A458" t="inlineStr">
        <is>
          <t xml:space="preserve">MIL-611467714</t>
        </is>
      </c>
      <c r="B458" t="inlineStr">
        <is>
          <t xml:space="preserve">Milanuncios</t>
        </is>
      </c>
      <c r="C458" t="inlineStr">
        <is>
          <t xml:space="preserve">611467714</t>
        </is>
      </c>
      <c r="D458" t="inlineStr">
        <is>
          <t xml:space="preserve">https://www.milanuncios.com/pisos-compartidos-en-madrid-madrid/san-blas-c-de-arcos-de-jalon-611467714.htm</t>
        </is>
      </c>
      <c r="E458" t="inlineStr">
        <is>
          <t xml:space="preserve">2026-08-29</t>
        </is>
      </c>
      <c r="F458" t="inlineStr">
        <is>
          <t xml:space="preserve">2026-08-31</t>
        </is>
      </c>
      <c r="G458" t="inlineStr">
        <is>
          <t xml:space="preserve">New</t>
        </is>
      </c>
      <c r="H458" t="inlineStr">
        <is>
          <t xml:space="preserve">San Blas - C. de Arcos de Jalón</t>
        </is>
      </c>
      <c r="I458" t="inlineStr">
        <is>
          <t xml:space="preserve">Rent</t>
        </is>
      </c>
      <c r="J458" t="inlineStr">
        <is>
          <t xml:space="preserve">Compartir piso</t>
        </is>
      </c>
      <c r="K458" t="inlineStr">
        <is>
          <t xml:space="preserve">ES</t>
        </is>
      </c>
      <c r="L458"/>
      <c r="M458" t="inlineStr">
        <is>
          <t xml:space="preserve">Madrid</t>
        </is>
      </c>
      <c r="N458" t="inlineStr">
        <is>
          <t xml:space="preserve">Madrid</t>
        </is>
      </c>
      <c r="O458"/>
      <c r="P458"/>
      <c r="Q458"/>
      <c r="R458"/>
      <c r="S458">
        <v>420</v>
      </c>
      <c r="T458"/>
      <c r="U458">
        <f>IFERROR((S458-T458)/T458,"")</f>
      </c>
      <c r="V458">
        <v>3</v>
      </c>
      <c r="W458"/>
      <c r="X458"/>
      <c r="Y458"/>
      <c r="Z458">
        <f>IFERROR(S458/W458,"")</f>
      </c>
      <c r="AA458">
        <f>IFERROR(INDEX(04_Area_Stats!$C$5:$C$7,MATCH(N458,04_Area_Stats!$A$5:$A$7,0)),"")</f>
      </c>
      <c r="AB458">
        <f>IFERROR((Z458-AA458)/AA458,"")</f>
      </c>
      <c r="AC458"/>
      <c r="AD458"/>
      <c r="AE458"/>
      <c r="AF458"/>
      <c r="AG458"/>
      <c r="AH458"/>
      <c r="AI458"/>
      <c r="AJ458"/>
      <c r="AK458"/>
      <c r="AL458"/>
      <c r="AM458"/>
      <c r="AN458"/>
      <c r="AO458"/>
      <c r="AP458"/>
      <c r="AQ458"/>
      <c r="AR458"/>
      <c r="AS458"/>
      <c r="AT458">
        <f>IFERROR(INDEX(04_Area_Stats!$E$5:$E$7,MATCH(N458,04_Area_Stats!$A$5:$A$7,0)),"")</f>
      </c>
      <c r="AU458">
        <f>IFERROR(ROUND(W458*AT458,0),"")</f>
      </c>
      <c r="AV458">
        <f>IFERROR(AU458*12/S458,"")</f>
      </c>
      <c r="AW458">
        <f>IFERROR(ROUND(100*(03_Assumptions!$B$18*MIN(AV458/03_Assumptions!$B$13,1)+03_Assumptions!$B$19*MIN(MAX(-AB458/0.25,0),1)+03_Assumptions!$B$20*IFERROR(INDEX(03_Assumptions!$B$28:$B$33,MATCH(AG458,03_Assumptions!$A$28:$A$33,0)),0.5)+03_Assumptions!$B$21*MIN(V458/180,1)+03_Assumptions!$B$22*(COUNTIF(AI458:AQ458,"Y")/9)),0),"")</f>
      </c>
      <c r="AX458"/>
      <c r="AY458"/>
      <c r="AZ458"/>
      <c r="BA458" t="inlineStr">
        <is>
          <t xml:space="preserve">https://images.milanuncios.com/api/v1/ma-ad-media-pro/images/1b54bec1-9da2-4d31-aef5-15de6c0efff8</t>
        </is>
      </c>
      <c r="BB458"/>
      <c r="BC458">
        <v>1</v>
      </c>
      <c r="BD458"/>
      <c r="BE458">
        <v>0</v>
      </c>
      <c r="BF458"/>
      <c r="BG458"/>
      <c r="BH458"/>
      <c r="BI458" t="inlineStr">
        <is>
          <t xml:space="preserve">se alquila ya</t>
        </is>
      </c>
      <c r="BJ458"/>
      <c r="BK458"/>
      <c r="BL458" t="inlineStr">
        <is>
          <t xml:space="preserve">Rum till uthyrning i en delad lägenhet i San Blas, Madrid med 5 andra boende. Rummet är tomt och tillgängligt omedelbar till 420 euro per månad inklusive utgifter.</t>
        </is>
      </c>
      <c r="BM458"/>
      <c r="BN458"/>
    </row>
    <row r="459">
      <c r="A459" t="inlineStr">
        <is>
          <t xml:space="preserve">MIL-585121153</t>
        </is>
      </c>
      <c r="B459" t="inlineStr">
        <is>
          <t xml:space="preserve">Milanuncios</t>
        </is>
      </c>
      <c r="C459" t="inlineStr">
        <is>
          <t xml:space="preserve">585121153</t>
        </is>
      </c>
      <c r="D459" t="inlineStr">
        <is>
          <t xml:space="preserve">https://www.milanuncios.com/pisos-compartidos-en-burjassot-valencia/burjassot-585121153.htm</t>
        </is>
      </c>
      <c r="E459" t="inlineStr">
        <is>
          <t xml:space="preserve">2026-08-29</t>
        </is>
      </c>
      <c r="F459" t="inlineStr">
        <is>
          <t xml:space="preserve">2026-08-31</t>
        </is>
      </c>
      <c r="G459" t="inlineStr">
        <is>
          <t xml:space="preserve">New</t>
        </is>
      </c>
      <c r="H459" t="inlineStr">
        <is>
          <t xml:space="preserve">Burjassot</t>
        </is>
      </c>
      <c r="I459" t="inlineStr">
        <is>
          <t xml:space="preserve">Rent</t>
        </is>
      </c>
      <c r="J459" t="inlineStr">
        <is>
          <t xml:space="preserve">Compartir piso</t>
        </is>
      </c>
      <c r="K459" t="inlineStr">
        <is>
          <t xml:space="preserve">ES</t>
        </is>
      </c>
      <c r="L459"/>
      <c r="M459" t="inlineStr">
        <is>
          <t xml:space="preserve">Valencia</t>
        </is>
      </c>
      <c r="N459" t="inlineStr">
        <is>
          <t xml:space="preserve">Burjassot</t>
        </is>
      </c>
      <c r="O459"/>
      <c r="P459"/>
      <c r="Q459"/>
      <c r="R459"/>
      <c r="S459">
        <v>470</v>
      </c>
      <c r="T459"/>
      <c r="U459">
        <f>IFERROR((S459-T459)/T459,"")</f>
      </c>
      <c r="V459">
        <v>3</v>
      </c>
      <c r="W459"/>
      <c r="X459"/>
      <c r="Y459"/>
      <c r="Z459">
        <f>IFERROR(S459/W459,"")</f>
      </c>
      <c r="AA459">
        <f>IFERROR(INDEX(04_Area_Stats!$C$5:$C$7,MATCH(N459,04_Area_Stats!$A$5:$A$7,0)),"")</f>
      </c>
      <c r="AB459">
        <f>IFERROR((Z459-AA459)/AA459,"")</f>
      </c>
      <c r="AC459">
        <v>5</v>
      </c>
      <c r="AD459"/>
      <c r="AE459"/>
      <c r="AF459"/>
      <c r="AG459" t="inlineStr">
        <is>
          <t xml:space="preserve">Good</t>
        </is>
      </c>
      <c r="AH459"/>
      <c r="AI459"/>
      <c r="AJ459"/>
      <c r="AK459"/>
      <c r="AL459"/>
      <c r="AM459"/>
      <c r="AN459"/>
      <c r="AO459"/>
      <c r="AP459"/>
      <c r="AQ459" t="inlineStr">
        <is>
          <t xml:space="preserve">Y</t>
        </is>
      </c>
      <c r="AR459"/>
      <c r="AS459"/>
      <c r="AT459">
        <f>IFERROR(INDEX(04_Area_Stats!$E$5:$E$7,MATCH(N459,04_Area_Stats!$A$5:$A$7,0)),"")</f>
      </c>
      <c r="AU459">
        <f>IFERROR(ROUND(W459*AT459,0),"")</f>
      </c>
      <c r="AV459">
        <f>IFERROR(AU459*12/S459,"")</f>
      </c>
      <c r="AW459">
        <f>IFERROR(ROUND(100*(03_Assumptions!$B$18*MIN(AV459/03_Assumptions!$B$13,1)+03_Assumptions!$B$19*MIN(MAX(-AB459/0.25,0),1)+03_Assumptions!$B$20*IFERROR(INDEX(03_Assumptions!$B$28:$B$33,MATCH(AG459,03_Assumptions!$A$28:$A$33,0)),0.5)+03_Assumptions!$B$21*MIN(V459/180,1)+03_Assumptions!$B$22*(COUNTIF(AI459:AQ459,"Y")/9)),0),"")</f>
      </c>
      <c r="AX459"/>
      <c r="AY459"/>
      <c r="AZ459"/>
      <c r="BA459" t="inlineStr">
        <is>
          <t xml:space="preserve">https://images-re.milanuncios.com/images/ads/7414d36e-d5f4-45aa-be5d-82d2b2202ec8</t>
        </is>
      </c>
      <c r="BB459"/>
      <c r="BC459">
        <v>1</v>
      </c>
      <c r="BD459"/>
      <c r="BE459">
        <v>0</v>
      </c>
      <c r="BF459"/>
      <c r="BG459"/>
      <c r="BH459"/>
      <c r="BI459"/>
      <c r="BJ459"/>
      <c r="BK459"/>
      <c r="BL459" t="inlineStr">
        <is>
          <t xml:space="preserve">En delad lägenhet med 5 rum i Burjassot med fullt möblerade interiörer och välutrustat kök. Fastigheten är i gott skick och inkluderar delad tvättstuga, verifierad av Spotahome.</t>
        </is>
      </c>
      <c r="BM459" t="inlineStr">
        <is>
          <t xml:space="preserve">rooms, condition, furnished</t>
        </is>
      </c>
      <c r="BN459"/>
    </row>
    <row r="460">
      <c r="A460" t="inlineStr">
        <is>
          <t xml:space="preserve">MIL-611138096</t>
        </is>
      </c>
      <c r="B460" t="inlineStr">
        <is>
          <t xml:space="preserve">Milanuncios</t>
        </is>
      </c>
      <c r="C460" t="inlineStr">
        <is>
          <t xml:space="preserve">611138096</t>
        </is>
      </c>
      <c r="D460" t="inlineStr">
        <is>
          <t xml:space="preserve">https://www.milanuncios.com/pisos-compartidos-en-malaga-malaga/huelin-611138096.htm</t>
        </is>
      </c>
      <c r="E460" t="inlineStr">
        <is>
          <t xml:space="preserve">2026-08-29</t>
        </is>
      </c>
      <c r="F460" t="inlineStr">
        <is>
          <t xml:space="preserve">2026-08-31</t>
        </is>
      </c>
      <c r="G460" t="inlineStr">
        <is>
          <t xml:space="preserve">New</t>
        </is>
      </c>
      <c r="H460" t="inlineStr">
        <is>
          <t xml:space="preserve">Huelin</t>
        </is>
      </c>
      <c r="I460" t="inlineStr">
        <is>
          <t xml:space="preserve">Rent</t>
        </is>
      </c>
      <c r="J460" t="inlineStr">
        <is>
          <t xml:space="preserve">Compartir piso</t>
        </is>
      </c>
      <c r="K460" t="inlineStr">
        <is>
          <t xml:space="preserve">ES</t>
        </is>
      </c>
      <c r="L460"/>
      <c r="M460" t="inlineStr">
        <is>
          <t xml:space="preserve">Málaga</t>
        </is>
      </c>
      <c r="N460" t="inlineStr">
        <is>
          <t xml:space="preserve">Málaga</t>
        </is>
      </c>
      <c r="O460"/>
      <c r="P460"/>
      <c r="Q460"/>
      <c r="R460"/>
      <c r="S460">
        <v>350</v>
      </c>
      <c r="T460"/>
      <c r="U460">
        <f>IFERROR((S460-T460)/T460,"")</f>
      </c>
      <c r="V460">
        <v>3</v>
      </c>
      <c r="W460"/>
      <c r="X460"/>
      <c r="Y460"/>
      <c r="Z460">
        <f>IFERROR(S460/W460,"")</f>
      </c>
      <c r="AA460">
        <f>IFERROR(INDEX(04_Area_Stats!$C$5:$C$7,MATCH(N460,04_Area_Stats!$A$5:$A$7,0)),"")</f>
      </c>
      <c r="AB460">
        <f>IFERROR((Z460-AA460)/AA460,"")</f>
      </c>
      <c r="AC460">
        <v>3</v>
      </c>
      <c r="AD460"/>
      <c r="AE460"/>
      <c r="AF460"/>
      <c r="AG460"/>
      <c r="AH460"/>
      <c r="AI460"/>
      <c r="AJ460"/>
      <c r="AK460"/>
      <c r="AL460"/>
      <c r="AM460"/>
      <c r="AN460"/>
      <c r="AO460"/>
      <c r="AP460"/>
      <c r="AQ460"/>
      <c r="AR460"/>
      <c r="AS460"/>
      <c r="AT460">
        <f>IFERROR(INDEX(04_Area_Stats!$E$5:$E$7,MATCH(N460,04_Area_Stats!$A$5:$A$7,0)),"")</f>
      </c>
      <c r="AU460">
        <f>IFERROR(ROUND(W460*AT460,0),"")</f>
      </c>
      <c r="AV460">
        <f>IFERROR(AU460*12/S460,"")</f>
      </c>
      <c r="AW460">
        <f>IFERROR(ROUND(100*(03_Assumptions!$B$18*MIN(AV460/03_Assumptions!$B$13,1)+03_Assumptions!$B$19*MIN(MAX(-AB460/0.25,0),1)+03_Assumptions!$B$20*IFERROR(INDEX(03_Assumptions!$B$28:$B$33,MATCH(AG460,03_Assumptions!$A$28:$A$33,0)),0.5)+03_Assumptions!$B$21*MIN(V460/180,1)+03_Assumptions!$B$22*(COUNTIF(AI460:AQ460,"Y")/9)),0),"")</f>
      </c>
      <c r="AX460"/>
      <c r="AY460"/>
      <c r="AZ460"/>
      <c r="BA460" t="inlineStr">
        <is>
          <t xml:space="preserve">https://images.milanuncios.com/api/v1/ma-ad-media-pro/images/0bcb2ce2-d874-4da8-ac4c-a3a3c4db7b54</t>
        </is>
      </c>
      <c r="BB460"/>
      <c r="BC460">
        <v>1</v>
      </c>
      <c r="BD460"/>
      <c r="BE460">
        <v>0</v>
      </c>
      <c r="BF460"/>
      <c r="BG460"/>
      <c r="BH460"/>
      <c r="BI460"/>
      <c r="BJ460"/>
      <c r="BK460"/>
      <c r="BL460" t="inlineStr">
        <is>
          <t xml:space="preserve">Det här är ett hudelningsalternativ för studenthyresgäster i en 3-rumslägenheten i Huelins område, Málaga, beläget mycket nära stranden med bra transportöverbindelse till universitetet och andra områden. Begränsade fastighetsdetaljer tillhandahålls i denna hyresannonc.</t>
        </is>
      </c>
      <c r="BM460" t="inlineStr">
        <is>
          <t xml:space="preserve">rooms</t>
        </is>
      </c>
      <c r="BN460"/>
    </row>
    <row r="461">
      <c r="A461" t="inlineStr">
        <is>
          <t xml:space="preserve">MIL-612073131</t>
        </is>
      </c>
      <c r="B461" t="inlineStr">
        <is>
          <t xml:space="preserve">Milanuncios</t>
        </is>
      </c>
      <c r="C461" t="inlineStr">
        <is>
          <t xml:space="preserve">612073131</t>
        </is>
      </c>
      <c r="D461" t="inlineStr">
        <is>
          <t xml:space="preserve">https://www.milanuncios.com/pisos-compartidos-en-terrassa|tarrasa-barcelona/terrassa-612073131.htm</t>
        </is>
      </c>
      <c r="E461" t="inlineStr">
        <is>
          <t xml:space="preserve">2026-08-29</t>
        </is>
      </c>
      <c r="F461" t="inlineStr">
        <is>
          <t xml:space="preserve">2026-08-31</t>
        </is>
      </c>
      <c r="G461" t="inlineStr">
        <is>
          <t xml:space="preserve">New</t>
        </is>
      </c>
      <c r="H461" t="inlineStr">
        <is>
          <t xml:space="preserve">Terrassa</t>
        </is>
      </c>
      <c r="I461" t="inlineStr">
        <is>
          <t xml:space="preserve">Rent</t>
        </is>
      </c>
      <c r="J461" t="inlineStr">
        <is>
          <t xml:space="preserve">Compartir piso</t>
        </is>
      </c>
      <c r="K461" t="inlineStr">
        <is>
          <t xml:space="preserve">ES</t>
        </is>
      </c>
      <c r="L461"/>
      <c r="M461" t="inlineStr">
        <is>
          <t xml:space="preserve">Barcelona</t>
        </is>
      </c>
      <c r="N461" t="inlineStr">
        <is>
          <t xml:space="preserve">Terrassa/Tarrasa</t>
        </is>
      </c>
      <c r="O461"/>
      <c r="P461"/>
      <c r="Q461"/>
      <c r="R461"/>
      <c r="S461">
        <v>450</v>
      </c>
      <c r="T461"/>
      <c r="U461">
        <f>IFERROR((S461-T461)/T461,"")</f>
      </c>
      <c r="V461">
        <v>3</v>
      </c>
      <c r="W461"/>
      <c r="X461"/>
      <c r="Y461"/>
      <c r="Z461">
        <f>IFERROR(S461/W461,"")</f>
      </c>
      <c r="AA461">
        <f>IFERROR(INDEX(04_Area_Stats!$C$5:$C$7,MATCH(N461,04_Area_Stats!$A$5:$A$7,0)),"")</f>
      </c>
      <c r="AB461">
        <f>IFERROR((Z461-AA461)/AA461,"")</f>
      </c>
      <c r="AC461"/>
      <c r="AD461"/>
      <c r="AE461"/>
      <c r="AF461"/>
      <c r="AG461"/>
      <c r="AH461"/>
      <c r="AI461"/>
      <c r="AJ461"/>
      <c r="AK461"/>
      <c r="AL461"/>
      <c r="AM461"/>
      <c r="AN461"/>
      <c r="AO461"/>
      <c r="AP461"/>
      <c r="AQ461" t="inlineStr">
        <is>
          <t xml:space="preserve">Y</t>
        </is>
      </c>
      <c r="AR461"/>
      <c r="AS461"/>
      <c r="AT461">
        <f>IFERROR(INDEX(04_Area_Stats!$E$5:$E$7,MATCH(N461,04_Area_Stats!$A$5:$A$7,0)),"")</f>
      </c>
      <c r="AU461">
        <f>IFERROR(ROUND(W461*AT461,0),"")</f>
      </c>
      <c r="AV461">
        <f>IFERROR(AU461*12/S461,"")</f>
      </c>
      <c r="AW461">
        <f>IFERROR(ROUND(100*(03_Assumptions!$B$18*MIN(AV461/03_Assumptions!$B$13,1)+03_Assumptions!$B$19*MIN(MAX(-AB461/0.25,0),1)+03_Assumptions!$B$20*IFERROR(INDEX(03_Assumptions!$B$28:$B$33,MATCH(AG461,03_Assumptions!$A$28:$A$33,0)),0.5)+03_Assumptions!$B$21*MIN(V461/180,1)+03_Assumptions!$B$22*(COUNTIF(AI461:AQ461,"Y")/9)),0),"")</f>
      </c>
      <c r="AX461"/>
      <c r="AY461"/>
      <c r="AZ461"/>
      <c r="BA461" t="inlineStr">
        <is>
          <t xml:space="preserve">https://images-re.milanuncios.com/images/ads/8a1fd231-8462-44b9-a006-e3188414ef18</t>
        </is>
      </c>
      <c r="BB461"/>
      <c r="BC461">
        <v>1</v>
      </c>
      <c r="BD461"/>
      <c r="BE461">
        <v>0</v>
      </c>
      <c r="BF461"/>
      <c r="BG461"/>
      <c r="BH461"/>
      <c r="BI461"/>
      <c r="BJ461"/>
      <c r="BK461"/>
      <c r="BL461" t="inlineStr">
        <is>
          <t xml:space="preserve">Ett möblerat rum i en delad lägenhet i Terrassa med privata faciliteter och balkong. Rummet är i gott skick och väl utrustat, med fokus på en lugn miljö för professionella kvinnor och studenter.</t>
        </is>
      </c>
      <c r="BM461" t="inlineStr">
        <is>
          <t xml:space="preserve">balcony, furnished</t>
        </is>
      </c>
      <c r="BN461"/>
    </row>
    <row r="462">
      <c r="A462" t="inlineStr">
        <is>
          <t xml:space="preserve">MIL-611151554</t>
        </is>
      </c>
      <c r="B462" t="inlineStr">
        <is>
          <t xml:space="preserve">Milanuncios</t>
        </is>
      </c>
      <c r="C462" t="inlineStr">
        <is>
          <t xml:space="preserve">611151554</t>
        </is>
      </c>
      <c r="D462" t="inlineStr">
        <is>
          <t xml:space="preserve">https://www.milanuncios.com/pisos-compartidos-en-badajoz-badajoz/valdepasillas-611151554.htm</t>
        </is>
      </c>
      <c r="E462" t="inlineStr">
        <is>
          <t xml:space="preserve">2026-08-29</t>
        </is>
      </c>
      <c r="F462" t="inlineStr">
        <is>
          <t xml:space="preserve">2026-08-31</t>
        </is>
      </c>
      <c r="G462" t="inlineStr">
        <is>
          <t xml:space="preserve">New</t>
        </is>
      </c>
      <c r="H462" t="inlineStr">
        <is>
          <t xml:space="preserve">Valdepasillas</t>
        </is>
      </c>
      <c r="I462" t="inlineStr">
        <is>
          <t xml:space="preserve">Rent</t>
        </is>
      </c>
      <c r="J462" t="inlineStr">
        <is>
          <t xml:space="preserve">Compartir piso</t>
        </is>
      </c>
      <c r="K462" t="inlineStr">
        <is>
          <t xml:space="preserve">ES</t>
        </is>
      </c>
      <c r="L462"/>
      <c r="M462" t="inlineStr">
        <is>
          <t xml:space="preserve">Badajoz</t>
        </is>
      </c>
      <c r="N462" t="inlineStr">
        <is>
          <t xml:space="preserve">Badajoz</t>
        </is>
      </c>
      <c r="O462"/>
      <c r="P462"/>
      <c r="Q462"/>
      <c r="R462"/>
      <c r="S462">
        <v>200</v>
      </c>
      <c r="T462"/>
      <c r="U462">
        <f>IFERROR((S462-T462)/T462,"")</f>
      </c>
      <c r="V462">
        <v>3</v>
      </c>
      <c r="W462"/>
      <c r="X462"/>
      <c r="Y462"/>
      <c r="Z462">
        <f>IFERROR(S462/W462,"")</f>
      </c>
      <c r="AA462">
        <f>IFERROR(INDEX(04_Area_Stats!$C$5:$C$7,MATCH(N462,04_Area_Stats!$A$5:$A$7,0)),"")</f>
      </c>
      <c r="AB462">
        <f>IFERROR((Z462-AA462)/AA462,"")</f>
      </c>
      <c r="AC462"/>
      <c r="AD462"/>
      <c r="AE462"/>
      <c r="AF462"/>
      <c r="AG462"/>
      <c r="AH462"/>
      <c r="AI462"/>
      <c r="AJ462"/>
      <c r="AK462"/>
      <c r="AL462"/>
      <c r="AM462"/>
      <c r="AN462"/>
      <c r="AO462"/>
      <c r="AP462"/>
      <c r="AQ462"/>
      <c r="AR462"/>
      <c r="AS462"/>
      <c r="AT462">
        <f>IFERROR(INDEX(04_Area_Stats!$E$5:$E$7,MATCH(N462,04_Area_Stats!$A$5:$A$7,0)),"")</f>
      </c>
      <c r="AU462">
        <f>IFERROR(ROUND(W462*AT462,0),"")</f>
      </c>
      <c r="AV462">
        <f>IFERROR(AU462*12/S462,"")</f>
      </c>
      <c r="AW462">
        <f>IFERROR(ROUND(100*(03_Assumptions!$B$18*MIN(AV462/03_Assumptions!$B$13,1)+03_Assumptions!$B$19*MIN(MAX(-AB462/0.25,0),1)+03_Assumptions!$B$20*IFERROR(INDEX(03_Assumptions!$B$28:$B$33,MATCH(AG462,03_Assumptions!$A$28:$A$33,0)),0.5)+03_Assumptions!$B$21*MIN(V462/180,1)+03_Assumptions!$B$22*(COUNTIF(AI462:AQ462,"Y")/9)),0),"")</f>
      </c>
      <c r="AX462"/>
      <c r="AY462"/>
      <c r="AZ462"/>
      <c r="BA462"/>
      <c r="BB462"/>
      <c r="BC462">
        <v>1</v>
      </c>
      <c r="BD462"/>
      <c r="BE462">
        <v>0</v>
      </c>
      <c r="BF462"/>
      <c r="BG462"/>
      <c r="BH462"/>
      <c r="BI462"/>
      <c r="BJ462"/>
      <c r="BK462"/>
      <c r="BL462" t="inlineStr">
        <is>
          <t xml:space="preserve">Detta är en lägenhetssökande i Valdepasillas, Badajoz; mycket lite specifik fastighetsinformation tillhandahålls. Annonsen är en sökande efter rumskamrat snarare än en fastighetsbeskrivning, vilket gör en fullständig bedömning omöjlig.</t>
        </is>
      </c>
      <c r="BM462"/>
      <c r="BN462"/>
    </row>
    <row r="463">
      <c r="A463" t="inlineStr">
        <is>
          <t xml:space="preserve">MIL-532667282</t>
        </is>
      </c>
      <c r="B463" t="inlineStr">
        <is>
          <t xml:space="preserve">Milanuncios</t>
        </is>
      </c>
      <c r="C463" t="inlineStr">
        <is>
          <t xml:space="preserve">532667282</t>
        </is>
      </c>
      <c r="D463" t="inlineStr">
        <is>
          <t xml:space="preserve">https://www.milanuncios.com/pisos-compartidos-en-telde-las_palmas/busco-para-compartir-piso-532667282.htm</t>
        </is>
      </c>
      <c r="E463" t="inlineStr">
        <is>
          <t xml:space="preserve">2026-08-29</t>
        </is>
      </c>
      <c r="F463" t="inlineStr">
        <is>
          <t xml:space="preserve">2026-08-31</t>
        </is>
      </c>
      <c r="G463" t="inlineStr">
        <is>
          <t xml:space="preserve">New</t>
        </is>
      </c>
      <c r="H463" t="inlineStr">
        <is>
          <t xml:space="preserve">Busco para compartir piso</t>
        </is>
      </c>
      <c r="I463" t="inlineStr">
        <is>
          <t xml:space="preserve">Rent</t>
        </is>
      </c>
      <c r="J463" t="inlineStr">
        <is>
          <t xml:space="preserve">Compartir piso</t>
        </is>
      </c>
      <c r="K463" t="inlineStr">
        <is>
          <t xml:space="preserve">ES</t>
        </is>
      </c>
      <c r="L463"/>
      <c r="M463" t="inlineStr">
        <is>
          <t xml:space="preserve">Las Palmas</t>
        </is>
      </c>
      <c r="N463" t="inlineStr">
        <is>
          <t xml:space="preserve">Telde</t>
        </is>
      </c>
      <c r="O463"/>
      <c r="P463"/>
      <c r="Q463"/>
      <c r="R463"/>
      <c r="S463">
        <v>200</v>
      </c>
      <c r="T463"/>
      <c r="U463">
        <f>IFERROR((S463-T463)/T463,"")</f>
      </c>
      <c r="V463">
        <v>3</v>
      </c>
      <c r="W463"/>
      <c r="X463"/>
      <c r="Y463"/>
      <c r="Z463">
        <f>IFERROR(S463/W463,"")</f>
      </c>
      <c r="AA463">
        <f>IFERROR(INDEX(04_Area_Stats!$C$5:$C$7,MATCH(N463,04_Area_Stats!$A$5:$A$7,0)),"")</f>
      </c>
      <c r="AB463">
        <f>IFERROR((Z463-AA463)/AA463,"")</f>
      </c>
      <c r="AC463"/>
      <c r="AD463"/>
      <c r="AE463"/>
      <c r="AF463"/>
      <c r="AG463"/>
      <c r="AH463"/>
      <c r="AI463"/>
      <c r="AJ463"/>
      <c r="AK463"/>
      <c r="AL463"/>
      <c r="AM463"/>
      <c r="AN463"/>
      <c r="AO463"/>
      <c r="AP463"/>
      <c r="AQ463"/>
      <c r="AR463"/>
      <c r="AS463"/>
      <c r="AT463">
        <f>IFERROR(INDEX(04_Area_Stats!$E$5:$E$7,MATCH(N463,04_Area_Stats!$A$5:$A$7,0)),"")</f>
      </c>
      <c r="AU463">
        <f>IFERROR(ROUND(W463*AT463,0),"")</f>
      </c>
      <c r="AV463">
        <f>IFERROR(AU463*12/S463,"")</f>
      </c>
      <c r="AW463">
        <f>IFERROR(ROUND(100*(03_Assumptions!$B$18*MIN(AV463/03_Assumptions!$B$13,1)+03_Assumptions!$B$19*MIN(MAX(-AB463/0.25,0),1)+03_Assumptions!$B$20*IFERROR(INDEX(03_Assumptions!$B$28:$B$33,MATCH(AG463,03_Assumptions!$A$28:$A$33,0)),0.5)+03_Assumptions!$B$21*MIN(V463/180,1)+03_Assumptions!$B$22*(COUNTIF(AI463:AQ463,"Y")/9)),0),"")</f>
      </c>
      <c r="AX463"/>
      <c r="AY463"/>
      <c r="AZ463"/>
      <c r="BA463"/>
      <c r="BB463"/>
      <c r="BC463">
        <v>1</v>
      </c>
      <c r="BD463"/>
      <c r="BE463">
        <v>0</v>
      </c>
      <c r="BF463"/>
      <c r="BG463"/>
      <c r="BH463"/>
      <c r="BI463"/>
      <c r="BJ463"/>
      <c r="BK463"/>
      <c r="BL463" t="inlineStr">
        <is>
          <t xml:space="preserve">Det här är en förfrågan om att dela lägenhet, inte en fastighetsbeskrivning. Ingen information om en fastighet är tillgänglig.</t>
        </is>
      </c>
      <c r="BM463"/>
      <c r="BN463"/>
    </row>
    <row r="464">
      <c r="A464" t="inlineStr">
        <is>
          <t xml:space="preserve">MIL-541219418</t>
        </is>
      </c>
      <c r="B464" t="inlineStr">
        <is>
          <t xml:space="preserve">Milanuncios</t>
        </is>
      </c>
      <c r="C464" t="inlineStr">
        <is>
          <t xml:space="preserve">541219418</t>
        </is>
      </c>
      <c r="D464" t="inlineStr">
        <is>
          <t xml:space="preserve">https://www.milanuncios.com/pisos-compartidos-en-logrono-la_rioja/logrono-541219418.htm</t>
        </is>
      </c>
      <c r="E464" t="inlineStr">
        <is>
          <t xml:space="preserve">2026-08-29</t>
        </is>
      </c>
      <c r="F464" t="inlineStr">
        <is>
          <t xml:space="preserve">2026-08-31</t>
        </is>
      </c>
      <c r="G464" t="inlineStr">
        <is>
          <t xml:space="preserve">New</t>
        </is>
      </c>
      <c r="H464" t="inlineStr">
        <is>
          <t xml:space="preserve">Logroño</t>
        </is>
      </c>
      <c r="I464" t="inlineStr">
        <is>
          <t xml:space="preserve">Rent</t>
        </is>
      </c>
      <c r="J464" t="inlineStr">
        <is>
          <t xml:space="preserve">Compartir piso</t>
        </is>
      </c>
      <c r="K464" t="inlineStr">
        <is>
          <t xml:space="preserve">ES</t>
        </is>
      </c>
      <c r="L464"/>
      <c r="M464" t="inlineStr">
        <is>
          <t xml:space="preserve">La Rioja</t>
        </is>
      </c>
      <c r="N464" t="inlineStr">
        <is>
          <t xml:space="preserve">Logroño</t>
        </is>
      </c>
      <c r="O464"/>
      <c r="P464"/>
      <c r="Q464"/>
      <c r="R464"/>
      <c r="S464">
        <v>250</v>
      </c>
      <c r="T464"/>
      <c r="U464">
        <f>IFERROR((S464-T464)/T464,"")</f>
      </c>
      <c r="V464">
        <v>3</v>
      </c>
      <c r="W464"/>
      <c r="X464"/>
      <c r="Y464"/>
      <c r="Z464">
        <f>IFERROR(S464/W464,"")</f>
      </c>
      <c r="AA464">
        <f>IFERROR(INDEX(04_Area_Stats!$C$5:$C$7,MATCH(N464,04_Area_Stats!$A$5:$A$7,0)),"")</f>
      </c>
      <c r="AB464">
        <f>IFERROR((Z464-AA464)/AA464,"")</f>
      </c>
      <c r="AC464"/>
      <c r="AD464"/>
      <c r="AE464"/>
      <c r="AF464"/>
      <c r="AG464" t="inlineStr">
        <is>
          <t xml:space="preserve">Renovated</t>
        </is>
      </c>
      <c r="AH464"/>
      <c r="AI464"/>
      <c r="AJ464"/>
      <c r="AK464"/>
      <c r="AL464"/>
      <c r="AM464"/>
      <c r="AN464"/>
      <c r="AO464"/>
      <c r="AP464"/>
      <c r="AQ464"/>
      <c r="AR464"/>
      <c r="AS464"/>
      <c r="AT464">
        <f>IFERROR(INDEX(04_Area_Stats!$E$5:$E$7,MATCH(N464,04_Area_Stats!$A$5:$A$7,0)),"")</f>
      </c>
      <c r="AU464">
        <f>IFERROR(ROUND(W464*AT464,0),"")</f>
      </c>
      <c r="AV464">
        <f>IFERROR(AU464*12/S464,"")</f>
      </c>
      <c r="AW464">
        <f>IFERROR(ROUND(100*(03_Assumptions!$B$18*MIN(AV464/03_Assumptions!$B$13,1)+03_Assumptions!$B$19*MIN(MAX(-AB464/0.25,0),1)+03_Assumptions!$B$20*IFERROR(INDEX(03_Assumptions!$B$28:$B$33,MATCH(AG464,03_Assumptions!$A$28:$A$33,0)),0.5)+03_Assumptions!$B$21*MIN(V464/180,1)+03_Assumptions!$B$22*(COUNTIF(AI464:AQ464,"Y")/9)),0),"")</f>
      </c>
      <c r="AX464"/>
      <c r="AY464"/>
      <c r="AZ464"/>
      <c r="BA464"/>
      <c r="BB464"/>
      <c r="BC464">
        <v>1</v>
      </c>
      <c r="BD464"/>
      <c r="BE464">
        <v>0</v>
      </c>
      <c r="BF464"/>
      <c r="BG464"/>
      <c r="BH464"/>
      <c r="BI464"/>
      <c r="BJ464"/>
      <c r="BK464"/>
      <c r="BL464" t="inlineStr">
        <is>
          <t xml:space="preserve">Rum i delad lägenhet i en nyligen renoverad fastighet i Logroño nära en språkskola. Mycket begränsad information tillgänglig utöver det nyligen upprustade skicket.</t>
        </is>
      </c>
      <c r="BM464" t="inlineStr">
        <is>
          <t xml:space="preserve">condition</t>
        </is>
      </c>
      <c r="BN464"/>
    </row>
    <row r="465">
      <c r="A465" t="inlineStr">
        <is>
          <t xml:space="preserve">MIL-538662958</t>
        </is>
      </c>
      <c r="B465" t="inlineStr">
        <is>
          <t xml:space="preserve">Milanuncios</t>
        </is>
      </c>
      <c r="C465" t="inlineStr">
        <is>
          <t xml:space="preserve">538662958</t>
        </is>
      </c>
      <c r="D465" t="inlineStr">
        <is>
          <t xml:space="preserve">https://www.milanuncios.com/pisos-compartidos-en-madrid-madrid/madrid-capital-538662958.htm</t>
        </is>
      </c>
      <c r="E465" t="inlineStr">
        <is>
          <t xml:space="preserve">2026-08-29</t>
        </is>
      </c>
      <c r="F465" t="inlineStr">
        <is>
          <t xml:space="preserve">2026-08-31</t>
        </is>
      </c>
      <c r="G465" t="inlineStr">
        <is>
          <t xml:space="preserve">New</t>
        </is>
      </c>
      <c r="H465" t="inlineStr">
        <is>
          <t xml:space="preserve">Madrid Capital</t>
        </is>
      </c>
      <c r="I465" t="inlineStr">
        <is>
          <t xml:space="preserve">Rent</t>
        </is>
      </c>
      <c r="J465" t="inlineStr">
        <is>
          <t xml:space="preserve">Compartir piso</t>
        </is>
      </c>
      <c r="K465" t="inlineStr">
        <is>
          <t xml:space="preserve">ES</t>
        </is>
      </c>
      <c r="L465"/>
      <c r="M465" t="inlineStr">
        <is>
          <t xml:space="preserve">Madrid</t>
        </is>
      </c>
      <c r="N465" t="inlineStr">
        <is>
          <t xml:space="preserve">Madrid</t>
        </is>
      </c>
      <c r="O465"/>
      <c r="P465"/>
      <c r="Q465"/>
      <c r="R465"/>
      <c r="S465">
        <v>880</v>
      </c>
      <c r="T465"/>
      <c r="U465">
        <f>IFERROR((S465-T465)/T465,"")</f>
      </c>
      <c r="V465">
        <v>3</v>
      </c>
      <c r="W465"/>
      <c r="X465"/>
      <c r="Y465"/>
      <c r="Z465">
        <f>IFERROR(S465/W465,"")</f>
      </c>
      <c r="AA465">
        <f>IFERROR(INDEX(04_Area_Stats!$C$5:$C$7,MATCH(N465,04_Area_Stats!$A$5:$A$7,0)),"")</f>
      </c>
      <c r="AB465">
        <f>IFERROR((Z465-AA465)/AA465,"")</f>
      </c>
      <c r="AC465">
        <v>1</v>
      </c>
      <c r="AD465"/>
      <c r="AE465"/>
      <c r="AF465"/>
      <c r="AG465" t="inlineStr">
        <is>
          <t xml:space="preserve">Good</t>
        </is>
      </c>
      <c r="AH465"/>
      <c r="AI465" t="inlineStr">
        <is>
          <t xml:space="preserve">Y</t>
        </is>
      </c>
      <c r="AJ465"/>
      <c r="AK465"/>
      <c r="AL465"/>
      <c r="AM465"/>
      <c r="AN465"/>
      <c r="AO465"/>
      <c r="AP465"/>
      <c r="AQ465" t="inlineStr">
        <is>
          <t xml:space="preserve">Y</t>
        </is>
      </c>
      <c r="AR465"/>
      <c r="AS465"/>
      <c r="AT465">
        <f>IFERROR(INDEX(04_Area_Stats!$E$5:$E$7,MATCH(N465,04_Area_Stats!$A$5:$A$7,0)),"")</f>
      </c>
      <c r="AU465">
        <f>IFERROR(ROUND(W465*AT465,0),"")</f>
      </c>
      <c r="AV465">
        <f>IFERROR(AU465*12/S465,"")</f>
      </c>
      <c r="AW465">
        <f>IFERROR(ROUND(100*(03_Assumptions!$B$18*MIN(AV465/03_Assumptions!$B$13,1)+03_Assumptions!$B$19*MIN(MAX(-AB465/0.25,0),1)+03_Assumptions!$B$20*IFERROR(INDEX(03_Assumptions!$B$28:$B$33,MATCH(AG465,03_Assumptions!$A$28:$A$33,0)),0.5)+03_Assumptions!$B$21*MIN(V465/180,1)+03_Assumptions!$B$22*(COUNTIF(AI465:AQ465,"Y")/9)),0),"")</f>
      </c>
      <c r="AX465"/>
      <c r="AY465"/>
      <c r="AZ465"/>
      <c r="BA465" t="inlineStr">
        <is>
          <t xml:space="preserve">https://images-re.milanuncios.com/images/ads/70334a16-0b6b-443d-8413-32fa4de7c9a7</t>
        </is>
      </c>
      <c r="BB465"/>
      <c r="BC465">
        <v>1</v>
      </c>
      <c r="BD465"/>
      <c r="BE465">
        <v>0</v>
      </c>
      <c r="BF465"/>
      <c r="BG465"/>
      <c r="BH465"/>
      <c r="BI465"/>
      <c r="BJ465"/>
      <c r="BK465"/>
      <c r="BL465" t="inlineStr">
        <is>
          <t xml:space="preserve">Ett möblerat rum i en välutstyrd 8-rumsvåning i Madrids Almagro-område med hissaccess och alla serviceomkostningar inkluderade; rökning, husdjur och par är inte tillåtna. Fastigheten har verifierats av Spotahome och erbjuder närhet till många restauranger och ett dynamiskt stadsdelsklimat.</t>
        </is>
      </c>
      <c r="BM465" t="inlineStr">
        <is>
          <t xml:space="preserve">rooms, condition, lift, furnished</t>
        </is>
      </c>
      <c r="BN465"/>
    </row>
    <row r="466">
      <c r="A466" t="inlineStr">
        <is>
          <t xml:space="preserve">MIL-611766338</t>
        </is>
      </c>
      <c r="B466" t="inlineStr">
        <is>
          <t xml:space="preserve">Milanuncios</t>
        </is>
      </c>
      <c r="C466" t="inlineStr">
        <is>
          <t xml:space="preserve">611766338</t>
        </is>
      </c>
      <c r="D466" t="inlineStr">
        <is>
          <t xml:space="preserve">https://www.milanuncios.com/pisos-compartidos-en-caceres-caceres/cruz-de-los-caidos-611766338.htm</t>
        </is>
      </c>
      <c r="E466" t="inlineStr">
        <is>
          <t xml:space="preserve">2026-08-29</t>
        </is>
      </c>
      <c r="F466" t="inlineStr">
        <is>
          <t xml:space="preserve">2026-08-31</t>
        </is>
      </c>
      <c r="G466" t="inlineStr">
        <is>
          <t xml:space="preserve">New</t>
        </is>
      </c>
      <c r="H466" t="inlineStr">
        <is>
          <t xml:space="preserve">Cruz de los Caidos</t>
        </is>
      </c>
      <c r="I466" t="inlineStr">
        <is>
          <t xml:space="preserve">Rent</t>
        </is>
      </c>
      <c r="J466" t="inlineStr">
        <is>
          <t xml:space="preserve">Compartir piso</t>
        </is>
      </c>
      <c r="K466" t="inlineStr">
        <is>
          <t xml:space="preserve">ES</t>
        </is>
      </c>
      <c r="L466"/>
      <c r="M466" t="inlineStr">
        <is>
          <t xml:space="preserve">Cáceres</t>
        </is>
      </c>
      <c r="N466" t="inlineStr">
        <is>
          <t xml:space="preserve">Cáceres</t>
        </is>
      </c>
      <c r="O466"/>
      <c r="P466"/>
      <c r="Q466"/>
      <c r="R466"/>
      <c r="S466">
        <v>190</v>
      </c>
      <c r="T466"/>
      <c r="U466">
        <f>IFERROR((S466-T466)/T466,"")</f>
      </c>
      <c r="V466">
        <v>3</v>
      </c>
      <c r="W466"/>
      <c r="X466"/>
      <c r="Y466"/>
      <c r="Z466">
        <f>IFERROR(S466/W466,"")</f>
      </c>
      <c r="AA466">
        <f>IFERROR(INDEX(04_Area_Stats!$C$5:$C$7,MATCH(N466,04_Area_Stats!$A$5:$A$7,0)),"")</f>
      </c>
      <c r="AB466">
        <f>IFERROR((Z466-AA466)/AA466,"")</f>
      </c>
      <c r="AC466"/>
      <c r="AD466"/>
      <c r="AE466"/>
      <c r="AF466"/>
      <c r="AG466"/>
      <c r="AH466"/>
      <c r="AI466"/>
      <c r="AJ466"/>
      <c r="AK466"/>
      <c r="AL466"/>
      <c r="AM466"/>
      <c r="AN466"/>
      <c r="AO466"/>
      <c r="AP466"/>
      <c r="AQ466"/>
      <c r="AR466"/>
      <c r="AS466"/>
      <c r="AT466">
        <f>IFERROR(INDEX(04_Area_Stats!$E$5:$E$7,MATCH(N466,04_Area_Stats!$A$5:$A$7,0)),"")</f>
      </c>
      <c r="AU466">
        <f>IFERROR(ROUND(W466*AT466,0),"")</f>
      </c>
      <c r="AV466">
        <f>IFERROR(AU466*12/S466,"")</f>
      </c>
      <c r="AW466">
        <f>IFERROR(ROUND(100*(03_Assumptions!$B$18*MIN(AV466/03_Assumptions!$B$13,1)+03_Assumptions!$B$19*MIN(MAX(-AB466/0.25,0),1)+03_Assumptions!$B$20*IFERROR(INDEX(03_Assumptions!$B$28:$B$33,MATCH(AG466,03_Assumptions!$A$28:$A$33,0)),0.5)+03_Assumptions!$B$21*MIN(V466/180,1)+03_Assumptions!$B$22*(COUNTIF(AI466:AQ466,"Y")/9)),0),"")</f>
      </c>
      <c r="AX466"/>
      <c r="AY466"/>
      <c r="AZ466"/>
      <c r="BA466" t="inlineStr">
        <is>
          <t xml:space="preserve">https://images.milanuncios.com/api/v1/ma-ad-media-pro/images/d7d99694-dce3-4864-9e22-0a72e5b0d13d</t>
        </is>
      </c>
      <c r="BB466"/>
      <c r="BC466">
        <v>1</v>
      </c>
      <c r="BD466"/>
      <c r="BE466">
        <v>0</v>
      </c>
      <c r="BF466"/>
      <c r="BG466"/>
      <c r="BH466"/>
      <c r="BI466"/>
      <c r="BJ466"/>
      <c r="BK466"/>
      <c r="BL466" t="inlineStr">
        <is>
          <t xml:space="preserve">Detta är en annons för att dela lägenhet i Cáceres nära La Cruz de los Caidos, inte en köp- eller försäljningstransaktion. Minimala fastighetsdetaljer tillhandahålls eftersom detta är en annons fokuserad på att hitta lämplig rumskamrat snarare än en fastighetstransaktion.</t>
        </is>
      </c>
      <c r="BM466"/>
      <c r="BN466"/>
    </row>
    <row r="467">
      <c r="A467" t="inlineStr">
        <is>
          <t xml:space="preserve">MIL-608388495</t>
        </is>
      </c>
      <c r="B467" t="inlineStr">
        <is>
          <t xml:space="preserve">Milanuncios</t>
        </is>
      </c>
      <c r="C467" t="inlineStr">
        <is>
          <t xml:space="preserve">608388495</t>
        </is>
      </c>
      <c r="D467" t="inlineStr">
        <is>
          <t xml:space="preserve">https://www.milanuncios.com/pisos-compartidos-en-jerez-de-la-frontera-cadiz/universidad-pl-los-pinos-608388495.htm</t>
        </is>
      </c>
      <c r="E467" t="inlineStr">
        <is>
          <t xml:space="preserve">2026-08-29</t>
        </is>
      </c>
      <c r="F467" t="inlineStr">
        <is>
          <t xml:space="preserve">2026-08-31</t>
        </is>
      </c>
      <c r="G467" t="inlineStr">
        <is>
          <t xml:space="preserve">New</t>
        </is>
      </c>
      <c r="H467" t="inlineStr">
        <is>
          <t xml:space="preserve">Universidad - Pl. los Pinos</t>
        </is>
      </c>
      <c r="I467" t="inlineStr">
        <is>
          <t xml:space="preserve">Rent</t>
        </is>
      </c>
      <c r="J467" t="inlineStr">
        <is>
          <t xml:space="preserve">Compartir piso</t>
        </is>
      </c>
      <c r="K467" t="inlineStr">
        <is>
          <t xml:space="preserve">ES</t>
        </is>
      </c>
      <c r="L467"/>
      <c r="M467" t="inlineStr">
        <is>
          <t xml:space="preserve">Cádiz</t>
        </is>
      </c>
      <c r="N467" t="inlineStr">
        <is>
          <t xml:space="preserve">Jerez de la Frontera</t>
        </is>
      </c>
      <c r="O467"/>
      <c r="P467"/>
      <c r="Q467"/>
      <c r="R467"/>
      <c r="S467">
        <v>260</v>
      </c>
      <c r="T467"/>
      <c r="U467">
        <f>IFERROR((S467-T467)/T467,"")</f>
      </c>
      <c r="V467">
        <v>3</v>
      </c>
      <c r="W467"/>
      <c r="X467"/>
      <c r="Y467"/>
      <c r="Z467">
        <f>IFERROR(S467/W467,"")</f>
      </c>
      <c r="AA467">
        <f>IFERROR(INDEX(04_Area_Stats!$C$5:$C$7,MATCH(N467,04_Area_Stats!$A$5:$A$7,0)),"")</f>
      </c>
      <c r="AB467">
        <f>IFERROR((Z467-AA467)/AA467,"")</f>
      </c>
      <c r="AC467"/>
      <c r="AD467"/>
      <c r="AE467" t="inlineStr">
        <is>
          <t xml:space="preserve">2</t>
        </is>
      </c>
      <c r="AF467"/>
      <c r="AG467" t="inlineStr">
        <is>
          <t xml:space="preserve">Good</t>
        </is>
      </c>
      <c r="AH467"/>
      <c r="AI467" t="inlineStr">
        <is>
          <t xml:space="preserve">Y</t>
        </is>
      </c>
      <c r="AJ467"/>
      <c r="AK467"/>
      <c r="AL467"/>
      <c r="AM467"/>
      <c r="AN467"/>
      <c r="AO467"/>
      <c r="AP467"/>
      <c r="AQ467"/>
      <c r="AR467"/>
      <c r="AS467"/>
      <c r="AT467">
        <f>IFERROR(INDEX(04_Area_Stats!$E$5:$E$7,MATCH(N467,04_Area_Stats!$A$5:$A$7,0)),"")</f>
      </c>
      <c r="AU467">
        <f>IFERROR(ROUND(W467*AT467,0),"")</f>
      </c>
      <c r="AV467">
        <f>IFERROR(AU467*12/S467,"")</f>
      </c>
      <c r="AW467">
        <f>IFERROR(ROUND(100*(03_Assumptions!$B$18*MIN(AV467/03_Assumptions!$B$13,1)+03_Assumptions!$B$19*MIN(MAX(-AB467/0.25,0),1)+03_Assumptions!$B$20*IFERROR(INDEX(03_Assumptions!$B$28:$B$33,MATCH(AG467,03_Assumptions!$A$28:$A$33,0)),0.5)+03_Assumptions!$B$21*MIN(V467/180,1)+03_Assumptions!$B$22*(COUNTIF(AI467:AQ467,"Y")/9)),0),"")</f>
      </c>
      <c r="AX467"/>
      <c r="AY467"/>
      <c r="AZ467"/>
      <c r="BA467" t="inlineStr">
        <is>
          <t xml:space="preserve">https://images.milanuncios.com/api/v1/ma-ad-media-pro/images/0d87eb2e-3f1b-4eb3-809f-9bdb1e03ed8d</t>
        </is>
      </c>
      <c r="BB467"/>
      <c r="BC467">
        <v>1</v>
      </c>
      <c r="BD467"/>
      <c r="BE467">
        <v>0</v>
      </c>
      <c r="BF467"/>
      <c r="BG467"/>
      <c r="BH467"/>
      <c r="BI467"/>
      <c r="BJ467"/>
      <c r="BK467"/>
      <c r="BL467" t="inlineStr">
        <is>
          <t xml:space="preserve">Studentrum till uthyrning i en 3-rums lägenhet på 2:a våningen med hiss i Los Pinos, Jerez de la Frontera, direkt motsatt universitetsomrädet för läsåret 2026-2027. Lägenheten är ljus och väl belyst med ett hyrespris på €260 per rum.</t>
        </is>
      </c>
      <c r="BM467" t="inlineStr">
        <is>
          <t xml:space="preserve">floor, condition, lift</t>
        </is>
      </c>
      <c r="BN467"/>
    </row>
    <row r="468">
      <c r="A468" t="inlineStr">
        <is>
          <t xml:space="preserve">MIL-611895568</t>
        </is>
      </c>
      <c r="B468" t="inlineStr">
        <is>
          <t xml:space="preserve">Milanuncios</t>
        </is>
      </c>
      <c r="C468" t="inlineStr">
        <is>
          <t xml:space="preserve">611895568</t>
        </is>
      </c>
      <c r="D468" t="inlineStr">
        <is>
          <t xml:space="preserve">https://www.milanuncios.com/pisos-compartidos-en-teruel-teruel/san-leon-c-san-damian-611895568.htm</t>
        </is>
      </c>
      <c r="E468" t="inlineStr">
        <is>
          <t xml:space="preserve">2026-08-29</t>
        </is>
      </c>
      <c r="F468" t="inlineStr">
        <is>
          <t xml:space="preserve">2026-08-31</t>
        </is>
      </c>
      <c r="G468" t="inlineStr">
        <is>
          <t xml:space="preserve">New</t>
        </is>
      </c>
      <c r="H468" t="inlineStr">
        <is>
          <t xml:space="preserve">San León - C. San Damián</t>
        </is>
      </c>
      <c r="I468" t="inlineStr">
        <is>
          <t xml:space="preserve">Rent</t>
        </is>
      </c>
      <c r="J468" t="inlineStr">
        <is>
          <t xml:space="preserve">Compartir piso</t>
        </is>
      </c>
      <c r="K468" t="inlineStr">
        <is>
          <t xml:space="preserve">ES</t>
        </is>
      </c>
      <c r="L468"/>
      <c r="M468" t="inlineStr">
        <is>
          <t xml:space="preserve">Teruel</t>
        </is>
      </c>
      <c r="N468" t="inlineStr">
        <is>
          <t xml:space="preserve">Teruel</t>
        </is>
      </c>
      <c r="O468"/>
      <c r="P468"/>
      <c r="Q468"/>
      <c r="R468"/>
      <c r="S468">
        <v>350</v>
      </c>
      <c r="T468"/>
      <c r="U468">
        <f>IFERROR((S468-T468)/T468,"")</f>
      </c>
      <c r="V468">
        <v>3</v>
      </c>
      <c r="W468"/>
      <c r="X468"/>
      <c r="Y468"/>
      <c r="Z468">
        <f>IFERROR(S468/W468,"")</f>
      </c>
      <c r="AA468">
        <f>IFERROR(INDEX(04_Area_Stats!$C$5:$C$7,MATCH(N468,04_Area_Stats!$A$5:$A$7,0)),"")</f>
      </c>
      <c r="AB468">
        <f>IFERROR((Z468-AA468)/AA468,"")</f>
      </c>
      <c r="AC468"/>
      <c r="AD468"/>
      <c r="AE468"/>
      <c r="AF468"/>
      <c r="AG468"/>
      <c r="AH468"/>
      <c r="AI468"/>
      <c r="AJ468"/>
      <c r="AK468"/>
      <c r="AL468"/>
      <c r="AM468"/>
      <c r="AN468"/>
      <c r="AO468"/>
      <c r="AP468"/>
      <c r="AQ468"/>
      <c r="AR468"/>
      <c r="AS468"/>
      <c r="AT468">
        <f>IFERROR(INDEX(04_Area_Stats!$E$5:$E$7,MATCH(N468,04_Area_Stats!$A$5:$A$7,0)),"")</f>
      </c>
      <c r="AU468">
        <f>IFERROR(ROUND(W468*AT468,0),"")</f>
      </c>
      <c r="AV468">
        <f>IFERROR(AU468*12/S468,"")</f>
      </c>
      <c r="AW468">
        <f>IFERROR(ROUND(100*(03_Assumptions!$B$18*MIN(AV468/03_Assumptions!$B$13,1)+03_Assumptions!$B$19*MIN(MAX(-AB468/0.25,0),1)+03_Assumptions!$B$20*IFERROR(INDEX(03_Assumptions!$B$28:$B$33,MATCH(AG468,03_Assumptions!$A$28:$A$33,0)),0.5)+03_Assumptions!$B$21*MIN(V468/180,1)+03_Assumptions!$B$22*(COUNTIF(AI468:AQ468,"Y")/9)),0),"")</f>
      </c>
      <c r="AX468"/>
      <c r="AY468"/>
      <c r="AZ468"/>
      <c r="BA468" t="inlineStr">
        <is>
          <t xml:space="preserve">https://images.milanuncios.com/api/v1/ma-ad-media-pro/images/db3f8a7a-fb0a-4c32-9d5a-63b828ad2de9</t>
        </is>
      </c>
      <c r="BB468"/>
      <c r="BC468">
        <v>1</v>
      </c>
      <c r="BD468"/>
      <c r="BE468">
        <v>0</v>
      </c>
      <c r="BF468"/>
      <c r="BG468"/>
      <c r="BH468"/>
      <c r="BI468"/>
      <c r="BJ468"/>
      <c r="BK468"/>
      <c r="BL468" t="inlineStr">
        <is>
          <t xml:space="preserve">Rum att hyra för kvinnliga universitetstuderande i Teruel, mindre än fem minuters promenad från universitetet. Begränsad information tillgänglig; hyran inkluderar WiFi och städning av gemensamma utrymmen två gånger per månad.</t>
        </is>
      </c>
      <c r="BM468"/>
      <c r="BN468"/>
    </row>
    <row r="469">
      <c r="A469" t="inlineStr">
        <is>
          <t xml:space="preserve">MIL-611412309</t>
        </is>
      </c>
      <c r="B469" t="inlineStr">
        <is>
          <t xml:space="preserve">Milanuncios</t>
        </is>
      </c>
      <c r="C469" t="inlineStr">
        <is>
          <t xml:space="preserve">611412309</t>
        </is>
      </c>
      <c r="D469" t="inlineStr">
        <is>
          <t xml:space="preserve">https://www.milanuncios.com/pisos-compartidos-en-ferrol-la_coruna/ferrol-611412309.htm</t>
        </is>
      </c>
      <c r="E469" t="inlineStr">
        <is>
          <t xml:space="preserve">2026-08-29</t>
        </is>
      </c>
      <c r="F469" t="inlineStr">
        <is>
          <t xml:space="preserve">2026-08-31</t>
        </is>
      </c>
      <c r="G469" t="inlineStr">
        <is>
          <t xml:space="preserve">New</t>
        </is>
      </c>
      <c r="H469" t="inlineStr">
        <is>
          <t xml:space="preserve">Ferrol</t>
        </is>
      </c>
      <c r="I469" t="inlineStr">
        <is>
          <t xml:space="preserve">Rent</t>
        </is>
      </c>
      <c r="J469" t="inlineStr">
        <is>
          <t xml:space="preserve">Compartir piso</t>
        </is>
      </c>
      <c r="K469" t="inlineStr">
        <is>
          <t xml:space="preserve">ES</t>
        </is>
      </c>
      <c r="L469"/>
      <c r="M469" t="inlineStr">
        <is>
          <t xml:space="preserve">A Coruña</t>
        </is>
      </c>
      <c r="N469" t="inlineStr">
        <is>
          <t xml:space="preserve">Ferrol</t>
        </is>
      </c>
      <c r="O469"/>
      <c r="P469"/>
      <c r="Q469"/>
      <c r="R469"/>
      <c r="S469">
        <v>285</v>
      </c>
      <c r="T469"/>
      <c r="U469">
        <f>IFERROR((S469-T469)/T469,"")</f>
      </c>
      <c r="V469">
        <v>3</v>
      </c>
      <c r="W469"/>
      <c r="X469"/>
      <c r="Y469"/>
      <c r="Z469">
        <f>IFERROR(S469/W469,"")</f>
      </c>
      <c r="AA469">
        <f>IFERROR(INDEX(04_Area_Stats!$C$5:$C$7,MATCH(N469,04_Area_Stats!$A$5:$A$7,0)),"")</f>
      </c>
      <c r="AB469">
        <f>IFERROR((Z469-AA469)/AA469,"")</f>
      </c>
      <c r="AC469"/>
      <c r="AD469"/>
      <c r="AE469"/>
      <c r="AF469"/>
      <c r="AG469"/>
      <c r="AH469"/>
      <c r="AI469"/>
      <c r="AJ469"/>
      <c r="AK469"/>
      <c r="AL469"/>
      <c r="AM469"/>
      <c r="AN469"/>
      <c r="AO469"/>
      <c r="AP469"/>
      <c r="AQ469"/>
      <c r="AR469"/>
      <c r="AS469"/>
      <c r="AT469">
        <f>IFERROR(INDEX(04_Area_Stats!$E$5:$E$7,MATCH(N469,04_Area_Stats!$A$5:$A$7,0)),"")</f>
      </c>
      <c r="AU469">
        <f>IFERROR(ROUND(W469*AT469,0),"")</f>
      </c>
      <c r="AV469">
        <f>IFERROR(AU469*12/S469,"")</f>
      </c>
      <c r="AW469">
        <f>IFERROR(ROUND(100*(03_Assumptions!$B$18*MIN(AV469/03_Assumptions!$B$13,1)+03_Assumptions!$B$19*MIN(MAX(-AB469/0.25,0),1)+03_Assumptions!$B$20*IFERROR(INDEX(03_Assumptions!$B$28:$B$33,MATCH(AG469,03_Assumptions!$A$28:$A$33,0)),0.5)+03_Assumptions!$B$21*MIN(V469/180,1)+03_Assumptions!$B$22*(COUNTIF(AI469:AQ469,"Y")/9)),0),"")</f>
      </c>
      <c r="AX469"/>
      <c r="AY469"/>
      <c r="AZ469"/>
      <c r="BA469" t="inlineStr">
        <is>
          <t xml:space="preserve">https://images-re.milanuncios.com/images/ads/9c81256e-264b-4542-94a4-d8501d394c12</t>
        </is>
      </c>
      <c r="BB469"/>
      <c r="BC469">
        <v>1</v>
      </c>
      <c r="BD469"/>
      <c r="BE469">
        <v>0</v>
      </c>
      <c r="BF469"/>
      <c r="BG469"/>
      <c r="BH469"/>
      <c r="BI469"/>
      <c r="BJ469"/>
      <c r="BK469"/>
      <c r="BL469"/>
      <c r="BM469"/>
      <c r="BN469"/>
    </row>
    <row r="470">
      <c r="A470" t="inlineStr">
        <is>
          <t xml:space="preserve">MIL-516446765</t>
        </is>
      </c>
      <c r="B470" t="inlineStr">
        <is>
          <t xml:space="preserve">Milanuncios</t>
        </is>
      </c>
      <c r="C470" t="inlineStr">
        <is>
          <t xml:space="preserve">516446765</t>
        </is>
      </c>
      <c r="D470" t="inlineStr">
        <is>
          <t xml:space="preserve">https://www.milanuncios.com/pisos-compartidos-en-madrid-madrid/madrid-capital-516446765.htm</t>
        </is>
      </c>
      <c r="E470" t="inlineStr">
        <is>
          <t xml:space="preserve">2026-08-29</t>
        </is>
      </c>
      <c r="F470" t="inlineStr">
        <is>
          <t xml:space="preserve">2026-08-31</t>
        </is>
      </c>
      <c r="G470" t="inlineStr">
        <is>
          <t xml:space="preserve">New</t>
        </is>
      </c>
      <c r="H470" t="inlineStr">
        <is>
          <t xml:space="preserve">Madrid Capital</t>
        </is>
      </c>
      <c r="I470" t="inlineStr">
        <is>
          <t xml:space="preserve">Rent</t>
        </is>
      </c>
      <c r="J470" t="inlineStr">
        <is>
          <t xml:space="preserve">Compartir piso</t>
        </is>
      </c>
      <c r="K470" t="inlineStr">
        <is>
          <t xml:space="preserve">ES</t>
        </is>
      </c>
      <c r="L470"/>
      <c r="M470" t="inlineStr">
        <is>
          <t xml:space="preserve">Madrid</t>
        </is>
      </c>
      <c r="N470" t="inlineStr">
        <is>
          <t xml:space="preserve">Madrid</t>
        </is>
      </c>
      <c r="O470"/>
      <c r="P470"/>
      <c r="Q470"/>
      <c r="R470"/>
      <c r="S470">
        <v>900</v>
      </c>
      <c r="T470"/>
      <c r="U470">
        <f>IFERROR((S470-T470)/T470,"")</f>
      </c>
      <c r="V470">
        <v>3</v>
      </c>
      <c r="W470"/>
      <c r="X470"/>
      <c r="Y470"/>
      <c r="Z470">
        <f>IFERROR(S470/W470,"")</f>
      </c>
      <c r="AA470">
        <f>IFERROR(INDEX(04_Area_Stats!$C$5:$C$7,MATCH(N470,04_Area_Stats!$A$5:$A$7,0)),"")</f>
      </c>
      <c r="AB470">
        <f>IFERROR((Z470-AA470)/AA470,"")</f>
      </c>
      <c r="AC470">
        <v>6</v>
      </c>
      <c r="AD470"/>
      <c r="AE470"/>
      <c r="AF470"/>
      <c r="AG470" t="inlineStr">
        <is>
          <t xml:space="preserve">Good</t>
        </is>
      </c>
      <c r="AH470"/>
      <c r="AI470"/>
      <c r="AJ470"/>
      <c r="AK470"/>
      <c r="AL470"/>
      <c r="AM470"/>
      <c r="AN470"/>
      <c r="AO470"/>
      <c r="AP470" t="inlineStr">
        <is>
          <t xml:space="preserve">N</t>
        </is>
      </c>
      <c r="AQ470" t="inlineStr">
        <is>
          <t xml:space="preserve">Y</t>
        </is>
      </c>
      <c r="AR470"/>
      <c r="AS470"/>
      <c r="AT470">
        <f>IFERROR(INDEX(04_Area_Stats!$E$5:$E$7,MATCH(N470,04_Area_Stats!$A$5:$A$7,0)),"")</f>
      </c>
      <c r="AU470">
        <f>IFERROR(ROUND(W470*AT470,0),"")</f>
      </c>
      <c r="AV470">
        <f>IFERROR(AU470*12/S470,"")</f>
      </c>
      <c r="AW470">
        <f>IFERROR(ROUND(100*(03_Assumptions!$B$18*MIN(AV470/03_Assumptions!$B$13,1)+03_Assumptions!$B$19*MIN(MAX(-AB470/0.25,0),1)+03_Assumptions!$B$20*IFERROR(INDEX(03_Assumptions!$B$28:$B$33,MATCH(AG470,03_Assumptions!$A$28:$A$33,0)),0.5)+03_Assumptions!$B$21*MIN(V470/180,1)+03_Assumptions!$B$22*(COUNTIF(AI470:AQ470,"Y")/9)),0),"")</f>
      </c>
      <c r="AX470"/>
      <c r="AY470"/>
      <c r="AZ470"/>
      <c r="BA470" t="inlineStr">
        <is>
          <t xml:space="preserve">https://images-re.milanuncios.com/images/ads/283e744c-04dc-4522-a075-7978c4d7b3fe</t>
        </is>
      </c>
      <c r="BB470"/>
      <c r="BC470">
        <v>1</v>
      </c>
      <c r="BD470"/>
      <c r="BE470">
        <v>0</v>
      </c>
      <c r="BF470"/>
      <c r="BG470"/>
      <c r="BH470"/>
      <c r="BI470"/>
      <c r="BJ470"/>
      <c r="BK470"/>
      <c r="BL470" t="inlineStr">
        <is>
          <t xml:space="preserve">Ett möblerat rum i en delad lägenhet med 6 sovrum i Goya, Madrid, med alla utgifter inkluderade och gemensamma kök- och tvättutrymmen. Lägenheten är i gott skick men saknar luftkonditionering och accepterar endast yrkesverksamma eller studenter.</t>
        </is>
      </c>
      <c r="BM470" t="inlineStr">
        <is>
          <t xml:space="preserve">rooms, condition, air_con, furnished</t>
        </is>
      </c>
      <c r="BN470"/>
    </row>
    <row r="471">
      <c r="A471" t="inlineStr">
        <is>
          <t xml:space="preserve">MIL-611981420</t>
        </is>
      </c>
      <c r="B471" t="inlineStr">
        <is>
          <t xml:space="preserve">Milanuncios</t>
        </is>
      </c>
      <c r="C471" t="inlineStr">
        <is>
          <t xml:space="preserve">611981420</t>
        </is>
      </c>
      <c r="D471" t="inlineStr">
        <is>
          <t xml:space="preserve">https://www.milanuncios.com/pisos-compartidos-en-granada-granada/facultad-de-ciencias-cam-de-ronda-611981420.htm</t>
        </is>
      </c>
      <c r="E471" t="inlineStr">
        <is>
          <t xml:space="preserve">2026-08-29</t>
        </is>
      </c>
      <c r="F471" t="inlineStr">
        <is>
          <t xml:space="preserve">2026-08-31</t>
        </is>
      </c>
      <c r="G471" t="inlineStr">
        <is>
          <t xml:space="preserve">New</t>
        </is>
      </c>
      <c r="H471" t="inlineStr">
        <is>
          <t xml:space="preserve">Facultad de Ciencias - Cam. de Ronda</t>
        </is>
      </c>
      <c r="I471" t="inlineStr">
        <is>
          <t xml:space="preserve">Rent</t>
        </is>
      </c>
      <c r="J471" t="inlineStr">
        <is>
          <t xml:space="preserve">Compartir piso</t>
        </is>
      </c>
      <c r="K471" t="inlineStr">
        <is>
          <t xml:space="preserve">ES</t>
        </is>
      </c>
      <c r="L471"/>
      <c r="M471" t="inlineStr">
        <is>
          <t xml:space="preserve">Granada</t>
        </is>
      </c>
      <c r="N471" t="inlineStr">
        <is>
          <t xml:space="preserve">Granada</t>
        </is>
      </c>
      <c r="O471"/>
      <c r="P471"/>
      <c r="Q471"/>
      <c r="R471"/>
      <c r="S471">
        <v>270</v>
      </c>
      <c r="T471"/>
      <c r="U471">
        <f>IFERROR((S471-T471)/T471,"")</f>
      </c>
      <c r="V471">
        <v>3</v>
      </c>
      <c r="W471"/>
      <c r="X471"/>
      <c r="Y471"/>
      <c r="Z471">
        <f>IFERROR(S471/W471,"")</f>
      </c>
      <c r="AA471">
        <f>IFERROR(INDEX(04_Area_Stats!$C$5:$C$7,MATCH(N471,04_Area_Stats!$A$5:$A$7,0)),"")</f>
      </c>
      <c r="AB471">
        <f>IFERROR((Z471-AA471)/AA471,"")</f>
      </c>
      <c r="AC471"/>
      <c r="AD471"/>
      <c r="AE471"/>
      <c r="AF471"/>
      <c r="AG471"/>
      <c r="AH471"/>
      <c r="AI471"/>
      <c r="AJ471"/>
      <c r="AK471"/>
      <c r="AL471"/>
      <c r="AM471"/>
      <c r="AN471"/>
      <c r="AO471"/>
      <c r="AP471"/>
      <c r="AQ471"/>
      <c r="AR471"/>
      <c r="AS471"/>
      <c r="AT471">
        <f>IFERROR(INDEX(04_Area_Stats!$E$5:$E$7,MATCH(N471,04_Area_Stats!$A$5:$A$7,0)),"")</f>
      </c>
      <c r="AU471">
        <f>IFERROR(ROUND(W471*AT471,0),"")</f>
      </c>
      <c r="AV471">
        <f>IFERROR(AU471*12/S471,"")</f>
      </c>
      <c r="AW471">
        <f>IFERROR(ROUND(100*(03_Assumptions!$B$18*MIN(AV471/03_Assumptions!$B$13,1)+03_Assumptions!$B$19*MIN(MAX(-AB471/0.25,0),1)+03_Assumptions!$B$20*IFERROR(INDEX(03_Assumptions!$B$28:$B$33,MATCH(AG471,03_Assumptions!$A$28:$A$33,0)),0.5)+03_Assumptions!$B$21*MIN(V471/180,1)+03_Assumptions!$B$22*(COUNTIF(AI471:AQ471,"Y")/9)),0),"")</f>
      </c>
      <c r="AX471"/>
      <c r="AY471"/>
      <c r="AZ471"/>
      <c r="BA471" t="inlineStr">
        <is>
          <t xml:space="preserve">https://images.milanuncios.com/api/v1/ma-ad-media-pro/images/3b8926ea-f1ef-40f8-b412-519e196d19dc</t>
        </is>
      </c>
      <c r="BB471"/>
      <c r="BC471">
        <v>1</v>
      </c>
      <c r="BD471"/>
      <c r="BE471">
        <v>0</v>
      </c>
      <c r="BF471"/>
      <c r="BG471"/>
      <c r="BH471"/>
      <c r="BI471"/>
      <c r="BJ471"/>
      <c r="BK471"/>
      <c r="BL471" t="inlineStr">
        <is>
          <t xml:space="preserve">Detta är ett rum i en delad lägenhet nära Fakulteten för naturvetenskaper i Granada, där man söker en mastersstudent eller högre årskursare fram till den 30 juni. Listningen saknar fastighetsdetaljer som storlek, antal rum eller bekvämligheter.</t>
        </is>
      </c>
      <c r="BM471"/>
      <c r="BN471"/>
    </row>
    <row r="472">
      <c r="A472" t="inlineStr">
        <is>
          <t xml:space="preserve">MIL-605433536</t>
        </is>
      </c>
      <c r="B472" t="inlineStr">
        <is>
          <t xml:space="preserve">Milanuncios</t>
        </is>
      </c>
      <c r="C472" t="inlineStr">
        <is>
          <t xml:space="preserve">605433536</t>
        </is>
      </c>
      <c r="D472" t="inlineStr">
        <is>
          <t xml:space="preserve">https://www.milanuncios.com/pisos-compartidos-en-granada-granada/joaquina-eguaras-c-joaquina-eguaras-605433536.htm</t>
        </is>
      </c>
      <c r="E472" t="inlineStr">
        <is>
          <t xml:space="preserve">2026-08-29</t>
        </is>
      </c>
      <c r="F472" t="inlineStr">
        <is>
          <t xml:space="preserve">2026-08-31</t>
        </is>
      </c>
      <c r="G472" t="inlineStr">
        <is>
          <t xml:space="preserve">New</t>
        </is>
      </c>
      <c r="H472" t="inlineStr">
        <is>
          <t xml:space="preserve">Joaquina Eguaras - C. Joaquina Eguaras</t>
        </is>
      </c>
      <c r="I472" t="inlineStr">
        <is>
          <t xml:space="preserve">Rent</t>
        </is>
      </c>
      <c r="J472" t="inlineStr">
        <is>
          <t xml:space="preserve">Compartir piso</t>
        </is>
      </c>
      <c r="K472" t="inlineStr">
        <is>
          <t xml:space="preserve">ES</t>
        </is>
      </c>
      <c r="L472"/>
      <c r="M472" t="inlineStr">
        <is>
          <t xml:space="preserve">Granada</t>
        </is>
      </c>
      <c r="N472" t="inlineStr">
        <is>
          <t xml:space="preserve">Granada</t>
        </is>
      </c>
      <c r="O472"/>
      <c r="P472"/>
      <c r="Q472"/>
      <c r="R472"/>
      <c r="S472">
        <v>225</v>
      </c>
      <c r="T472"/>
      <c r="U472">
        <f>IFERROR((S472-T472)/T472,"")</f>
      </c>
      <c r="V472">
        <v>3</v>
      </c>
      <c r="W472"/>
      <c r="X472"/>
      <c r="Y472"/>
      <c r="Z472">
        <f>IFERROR(S472/W472,"")</f>
      </c>
      <c r="AA472">
        <f>IFERROR(INDEX(04_Area_Stats!$C$5:$C$7,MATCH(N472,04_Area_Stats!$A$5:$A$7,0)),"")</f>
      </c>
      <c r="AB472">
        <f>IFERROR((Z472-AA472)/AA472,"")</f>
      </c>
      <c r="AC472">
        <v>4</v>
      </c>
      <c r="AD472"/>
      <c r="AE472"/>
      <c r="AF472"/>
      <c r="AG472" t="inlineStr">
        <is>
          <t xml:space="preserve">Good</t>
        </is>
      </c>
      <c r="AH472"/>
      <c r="AI472"/>
      <c r="AJ472"/>
      <c r="AK472"/>
      <c r="AL472"/>
      <c r="AM472"/>
      <c r="AN472"/>
      <c r="AO472"/>
      <c r="AP472"/>
      <c r="AQ472" t="inlineStr">
        <is>
          <t xml:space="preserve">Y</t>
        </is>
      </c>
      <c r="AR472"/>
      <c r="AS472"/>
      <c r="AT472">
        <f>IFERROR(INDEX(04_Area_Stats!$E$5:$E$7,MATCH(N472,04_Area_Stats!$A$5:$A$7,0)),"")</f>
      </c>
      <c r="AU472">
        <f>IFERROR(ROUND(W472*AT472,0),"")</f>
      </c>
      <c r="AV472">
        <f>IFERROR(AU472*12/S472,"")</f>
      </c>
      <c r="AW472">
        <f>IFERROR(ROUND(100*(03_Assumptions!$B$18*MIN(AV472/03_Assumptions!$B$13,1)+03_Assumptions!$B$19*MIN(MAX(-AB472/0.25,0),1)+03_Assumptions!$B$20*IFERROR(INDEX(03_Assumptions!$B$28:$B$33,MATCH(AG472,03_Assumptions!$A$28:$A$33,0)),0.5)+03_Assumptions!$B$21*MIN(V472/180,1)+03_Assumptions!$B$22*(COUNTIF(AI472:AQ472,"Y")/9)),0),"")</f>
      </c>
      <c r="AX472"/>
      <c r="AY472"/>
      <c r="AZ472"/>
      <c r="BA472" t="inlineStr">
        <is>
          <t xml:space="preserve">https://images.milanuncios.com/api/v1/ma-ad-media-pro/images/fff8aae0-e898-4a12-a6b5-80eb9dd37cb9</t>
        </is>
      </c>
      <c r="BB472"/>
      <c r="BC472">
        <v>1</v>
      </c>
      <c r="BD472"/>
      <c r="BE472">
        <v>0</v>
      </c>
      <c r="BF472"/>
      <c r="BG472"/>
      <c r="BH472"/>
      <c r="BI472"/>
      <c r="BJ472"/>
      <c r="BK472"/>
      <c r="BL472" t="inlineStr">
        <is>
          <t xml:space="preserve">Fyrrumsdelad lägenhet i centrala Granada tillgänglig för uthyrning, fullt möblerad och väl underhållen. Belägen nära bussstationen och universitet med gott om ljus, idealisk för studentbokstäder med respektfull samlevnad.</t>
        </is>
      </c>
      <c r="BM472" t="inlineStr">
        <is>
          <t xml:space="preserve">rooms, condition, furnished</t>
        </is>
      </c>
      <c r="BN472"/>
    </row>
    <row r="473">
      <c r="A473" t="inlineStr">
        <is>
          <t xml:space="preserve">MIL-523173864</t>
        </is>
      </c>
      <c r="B473" t="inlineStr">
        <is>
          <t xml:space="preserve">Milanuncios</t>
        </is>
      </c>
      <c r="C473" t="inlineStr">
        <is>
          <t xml:space="preserve">523173864</t>
        </is>
      </c>
      <c r="D473" t="inlineStr">
        <is>
          <t xml:space="preserve">https://www.milanuncios.com/pisos-compartidos-en-vigo-pontevedra/plaza-america-rua-tomas-a-alonso-523173864.htm</t>
        </is>
      </c>
      <c r="E473" t="inlineStr">
        <is>
          <t xml:space="preserve">2026-08-29</t>
        </is>
      </c>
      <c r="F473" t="inlineStr">
        <is>
          <t xml:space="preserve">2026-08-31</t>
        </is>
      </c>
      <c r="G473" t="inlineStr">
        <is>
          <t xml:space="preserve">New</t>
        </is>
      </c>
      <c r="H473" t="inlineStr">
        <is>
          <t xml:space="preserve">Plaza América - Rúa Tomás A. Alonso</t>
        </is>
      </c>
      <c r="I473" t="inlineStr">
        <is>
          <t xml:space="preserve">Rent</t>
        </is>
      </c>
      <c r="J473" t="inlineStr">
        <is>
          <t xml:space="preserve">Compartir piso</t>
        </is>
      </c>
      <c r="K473" t="inlineStr">
        <is>
          <t xml:space="preserve">ES</t>
        </is>
      </c>
      <c r="L473"/>
      <c r="M473" t="inlineStr">
        <is>
          <t xml:space="preserve">Pontevedra</t>
        </is>
      </c>
      <c r="N473" t="inlineStr">
        <is>
          <t xml:space="preserve">Vigo</t>
        </is>
      </c>
      <c r="O473"/>
      <c r="P473"/>
      <c r="Q473"/>
      <c r="R473"/>
      <c r="S473">
        <v>330</v>
      </c>
      <c r="T473"/>
      <c r="U473">
        <f>IFERROR((S473-T473)/T473,"")</f>
      </c>
      <c r="V473">
        <v>3</v>
      </c>
      <c r="W473"/>
      <c r="X473"/>
      <c r="Y473"/>
      <c r="Z473">
        <f>IFERROR(S473/W473,"")</f>
      </c>
      <c r="AA473">
        <f>IFERROR(INDEX(04_Area_Stats!$C$5:$C$7,MATCH(N473,04_Area_Stats!$A$5:$A$7,0)),"")</f>
      </c>
      <c r="AB473">
        <f>IFERROR((Z473-AA473)/AA473,"")</f>
      </c>
      <c r="AC473"/>
      <c r="AD473"/>
      <c r="AE473"/>
      <c r="AF473"/>
      <c r="AG473"/>
      <c r="AH473"/>
      <c r="AI473"/>
      <c r="AJ473"/>
      <c r="AK473"/>
      <c r="AL473"/>
      <c r="AM473"/>
      <c r="AN473"/>
      <c r="AO473"/>
      <c r="AP473"/>
      <c r="AQ473" t="inlineStr">
        <is>
          <t xml:space="preserve">Y</t>
        </is>
      </c>
      <c r="AR473"/>
      <c r="AS473"/>
      <c r="AT473">
        <f>IFERROR(INDEX(04_Area_Stats!$E$5:$E$7,MATCH(N473,04_Area_Stats!$A$5:$A$7,0)),"")</f>
      </c>
      <c r="AU473">
        <f>IFERROR(ROUND(W473*AT473,0),"")</f>
      </c>
      <c r="AV473">
        <f>IFERROR(AU473*12/S473,"")</f>
      </c>
      <c r="AW473">
        <f>IFERROR(ROUND(100*(03_Assumptions!$B$18*MIN(AV473/03_Assumptions!$B$13,1)+03_Assumptions!$B$19*MIN(MAX(-AB473/0.25,0),1)+03_Assumptions!$B$20*IFERROR(INDEX(03_Assumptions!$B$28:$B$33,MATCH(AG473,03_Assumptions!$A$28:$A$33,0)),0.5)+03_Assumptions!$B$21*MIN(V473/180,1)+03_Assumptions!$B$22*(COUNTIF(AI473:AQ473,"Y")/9)),0),"")</f>
      </c>
      <c r="AX473"/>
      <c r="AY473"/>
      <c r="AZ473"/>
      <c r="BA473" t="inlineStr">
        <is>
          <t xml:space="preserve">https://images.milanuncios.com/api/v1/ma-ad-media-pro/images/4f0d04c8-3ee4-449a-bcea-3c21de4795d6</t>
        </is>
      </c>
      <c r="BB473"/>
      <c r="BC473">
        <v>1</v>
      </c>
      <c r="BD473"/>
      <c r="BE473">
        <v>0</v>
      </c>
      <c r="BF473"/>
      <c r="BG473"/>
      <c r="BH473"/>
      <c r="BI473"/>
      <c r="BJ473"/>
      <c r="BK473"/>
      <c r="BL473" t="inlineStr">
        <is>
          <t xml:space="preserve">Detta är en möblerad delad lägenhet i Vigo nära tekniska skolor, ideal för studenter med rum med 1,35m sängar, yttre fönster, garderober, skrivbord och televisioner. Begränsad detaljerad information finns om den övergripande layouten, antal sovrum eller andra specifika faciliteter.</t>
        </is>
      </c>
      <c r="BM473" t="inlineStr">
        <is>
          <t xml:space="preserve">furnished</t>
        </is>
      </c>
      <c r="BN473"/>
    </row>
    <row r="474">
      <c r="A474" t="inlineStr">
        <is>
          <t xml:space="preserve">MIL-516457851</t>
        </is>
      </c>
      <c r="B474" t="inlineStr">
        <is>
          <t xml:space="preserve">Milanuncios</t>
        </is>
      </c>
      <c r="C474" t="inlineStr">
        <is>
          <t xml:space="preserve">516457851</t>
        </is>
      </c>
      <c r="D474" t="inlineStr">
        <is>
          <t xml:space="preserve">https://www.milanuncios.com/pisos-compartidos-en-madrid-madrid/madrid-capital-516457851.htm</t>
        </is>
      </c>
      <c r="E474" t="inlineStr">
        <is>
          <t xml:space="preserve">2026-08-29</t>
        </is>
      </c>
      <c r="F474" t="inlineStr">
        <is>
          <t xml:space="preserve">2026-08-31</t>
        </is>
      </c>
      <c r="G474" t="inlineStr">
        <is>
          <t xml:space="preserve">New</t>
        </is>
      </c>
      <c r="H474" t="inlineStr">
        <is>
          <t xml:space="preserve">Madrid Capital</t>
        </is>
      </c>
      <c r="I474" t="inlineStr">
        <is>
          <t xml:space="preserve">Rent</t>
        </is>
      </c>
      <c r="J474" t="inlineStr">
        <is>
          <t xml:space="preserve">Compartir piso</t>
        </is>
      </c>
      <c r="K474" t="inlineStr">
        <is>
          <t xml:space="preserve">ES</t>
        </is>
      </c>
      <c r="L474"/>
      <c r="M474" t="inlineStr">
        <is>
          <t xml:space="preserve">Madrid</t>
        </is>
      </c>
      <c r="N474" t="inlineStr">
        <is>
          <t xml:space="preserve">Madrid</t>
        </is>
      </c>
      <c r="O474"/>
      <c r="P474"/>
      <c r="Q474"/>
      <c r="R474"/>
      <c r="S474">
        <v>3753</v>
      </c>
      <c r="T474"/>
      <c r="U474">
        <f>IFERROR((S474-T474)/T474,"")</f>
      </c>
      <c r="V474">
        <v>3</v>
      </c>
      <c r="W474"/>
      <c r="X474"/>
      <c r="Y474"/>
      <c r="Z474">
        <f>IFERROR(S474/W474,"")</f>
      </c>
      <c r="AA474">
        <f>IFERROR(INDEX(04_Area_Stats!$C$5:$C$7,MATCH(N474,04_Area_Stats!$A$5:$A$7,0)),"")</f>
      </c>
      <c r="AB474">
        <f>IFERROR((Z474-AA474)/AA474,"")</f>
      </c>
      <c r="AC474">
        <v>2</v>
      </c>
      <c r="AD474">
        <v>2</v>
      </c>
      <c r="AE474"/>
      <c r="AF474"/>
      <c r="AG474" t="inlineStr">
        <is>
          <t xml:space="preserve">Good</t>
        </is>
      </c>
      <c r="AH474"/>
      <c r="AI474"/>
      <c r="AJ474"/>
      <c r="AK474"/>
      <c r="AL474" t="inlineStr">
        <is>
          <t xml:space="preserve">Y</t>
        </is>
      </c>
      <c r="AM474"/>
      <c r="AN474"/>
      <c r="AO474"/>
      <c r="AP474" t="inlineStr">
        <is>
          <t xml:space="preserve">Y</t>
        </is>
      </c>
      <c r="AQ474" t="inlineStr">
        <is>
          <t xml:space="preserve">Y</t>
        </is>
      </c>
      <c r="AR474"/>
      <c r="AS474"/>
      <c r="AT474">
        <f>IFERROR(INDEX(04_Area_Stats!$E$5:$E$7,MATCH(N474,04_Area_Stats!$A$5:$A$7,0)),"")</f>
      </c>
      <c r="AU474">
        <f>IFERROR(ROUND(W474*AT474,0),"")</f>
      </c>
      <c r="AV474">
        <f>IFERROR(AU474*12/S474,"")</f>
      </c>
      <c r="AW474">
        <f>IFERROR(ROUND(100*(03_Assumptions!$B$18*MIN(AV474/03_Assumptions!$B$13,1)+03_Assumptions!$B$19*MIN(MAX(-AB474/0.25,0),1)+03_Assumptions!$B$20*IFERROR(INDEX(03_Assumptions!$B$28:$B$33,MATCH(AG474,03_Assumptions!$A$28:$A$33,0)),0.5)+03_Assumptions!$B$21*MIN(V474/180,1)+03_Assumptions!$B$22*(COUNTIF(AI474:AQ474,"Y")/9)),0),"")</f>
      </c>
      <c r="AX474"/>
      <c r="AY474"/>
      <c r="AZ474"/>
      <c r="BA474" t="inlineStr">
        <is>
          <t xml:space="preserve">https://images-re.milanuncios.com/images/ads/4faf0886-8538-42b1-913d-8e3fc598a075</t>
        </is>
      </c>
      <c r="BB474"/>
      <c r="BC474">
        <v>1</v>
      </c>
      <c r="BD474"/>
      <c r="BE474">
        <v>0</v>
      </c>
      <c r="BF474"/>
      <c r="BG474"/>
      <c r="BH474"/>
      <c r="BI474"/>
      <c r="BJ474"/>
      <c r="BK474"/>
      <c r="BL474" t="inlineStr">
        <is>
          <t xml:space="preserve">En möblerad tvårumsvåning med två badrum för säsongshyra på Calle Zurbano i Madrid, väl utrustad med moderna vitvaror, luftkonditionering och byggnadsfaciliteter som pool och gym. Egendomen är bekväm och välskött, idealisk för korttidshyra.</t>
        </is>
      </c>
      <c r="BM474" t="inlineStr">
        <is>
          <t xml:space="preserve">rooms, bathrooms, condition, pool, air_con, furnished</t>
        </is>
      </c>
      <c r="BN474"/>
    </row>
    <row r="475">
      <c r="A475" t="inlineStr">
        <is>
          <t xml:space="preserve">MIL-536712092</t>
        </is>
      </c>
      <c r="B475" t="inlineStr">
        <is>
          <t xml:space="preserve">Milanuncios</t>
        </is>
      </c>
      <c r="C475" t="inlineStr">
        <is>
          <t xml:space="preserve">536712092</t>
        </is>
      </c>
      <c r="D475" t="inlineStr">
        <is>
          <t xml:space="preserve">https://www.milanuncios.com/pisos-compartidos-en-murcia-murcia/murcia-capital-536712092.htm</t>
        </is>
      </c>
      <c r="E475" t="inlineStr">
        <is>
          <t xml:space="preserve">2026-08-29</t>
        </is>
      </c>
      <c r="F475" t="inlineStr">
        <is>
          <t xml:space="preserve">2026-08-31</t>
        </is>
      </c>
      <c r="G475" t="inlineStr">
        <is>
          <t xml:space="preserve">New</t>
        </is>
      </c>
      <c r="H475" t="inlineStr">
        <is>
          <t xml:space="preserve">Murcia Capital</t>
        </is>
      </c>
      <c r="I475" t="inlineStr">
        <is>
          <t xml:space="preserve">Rent</t>
        </is>
      </c>
      <c r="J475" t="inlineStr">
        <is>
          <t xml:space="preserve">Compartir piso</t>
        </is>
      </c>
      <c r="K475" t="inlineStr">
        <is>
          <t xml:space="preserve">ES</t>
        </is>
      </c>
      <c r="L475"/>
      <c r="M475" t="inlineStr">
        <is>
          <t xml:space="preserve">Murcia</t>
        </is>
      </c>
      <c r="N475" t="inlineStr">
        <is>
          <t xml:space="preserve">Murcia</t>
        </is>
      </c>
      <c r="O475"/>
      <c r="P475"/>
      <c r="Q475"/>
      <c r="R475"/>
      <c r="S475">
        <v>300</v>
      </c>
      <c r="T475"/>
      <c r="U475">
        <f>IFERROR((S475-T475)/T475,"")</f>
      </c>
      <c r="V475">
        <v>3</v>
      </c>
      <c r="W475"/>
      <c r="X475"/>
      <c r="Y475"/>
      <c r="Z475">
        <f>IFERROR(S475/W475,"")</f>
      </c>
      <c r="AA475">
        <f>IFERROR(INDEX(04_Area_Stats!$C$5:$C$7,MATCH(N475,04_Area_Stats!$A$5:$A$7,0)),"")</f>
      </c>
      <c r="AB475">
        <f>IFERROR((Z475-AA475)/AA475,"")</f>
      </c>
      <c r="AC475">
        <v>4</v>
      </c>
      <c r="AD475"/>
      <c r="AE475"/>
      <c r="AF475"/>
      <c r="AG475" t="inlineStr">
        <is>
          <t xml:space="preserve">Good</t>
        </is>
      </c>
      <c r="AH475"/>
      <c r="AI475" t="inlineStr">
        <is>
          <t xml:space="preserve">N</t>
        </is>
      </c>
      <c r="AJ475"/>
      <c r="AK475"/>
      <c r="AL475"/>
      <c r="AM475"/>
      <c r="AN475"/>
      <c r="AO475"/>
      <c r="AP475"/>
      <c r="AQ475" t="inlineStr">
        <is>
          <t xml:space="preserve">Y</t>
        </is>
      </c>
      <c r="AR475"/>
      <c r="AS475"/>
      <c r="AT475">
        <f>IFERROR(INDEX(04_Area_Stats!$E$5:$E$7,MATCH(N475,04_Area_Stats!$A$5:$A$7,0)),"")</f>
      </c>
      <c r="AU475">
        <f>IFERROR(ROUND(W475*AT475,0),"")</f>
      </c>
      <c r="AV475">
        <f>IFERROR(AU475*12/S475,"")</f>
      </c>
      <c r="AW475">
        <f>IFERROR(ROUND(100*(03_Assumptions!$B$18*MIN(AV475/03_Assumptions!$B$13,1)+03_Assumptions!$B$19*MIN(MAX(-AB475/0.25,0),1)+03_Assumptions!$B$20*IFERROR(INDEX(03_Assumptions!$B$28:$B$33,MATCH(AG475,03_Assumptions!$A$28:$A$33,0)),0.5)+03_Assumptions!$B$21*MIN(V475/180,1)+03_Assumptions!$B$22*(COUNTIF(AI475:AQ475,"Y")/9)),0),"")</f>
      </c>
      <c r="AX475"/>
      <c r="AY475"/>
      <c r="AZ475"/>
      <c r="BA475" t="inlineStr">
        <is>
          <t xml:space="preserve">https://images-re.milanuncios.com/images/ads/9b42684f-1fd2-4874-b742-c9065e004ca5</t>
        </is>
      </c>
      <c r="BB475"/>
      <c r="BC475">
        <v>1</v>
      </c>
      <c r="BD475"/>
      <c r="BE475">
        <v>0</v>
      </c>
      <c r="BF475"/>
      <c r="BG475"/>
      <c r="BH475"/>
      <c r="BI475"/>
      <c r="BJ475"/>
      <c r="BK475"/>
      <c r="BL475" t="inlineStr">
        <is>
          <t xml:space="preserve">Ett möblerat rum i en 4-rumslägenheten delad lägenhet i centrala Murcia (postnummer 30009), med utrustad kök och basala utgifter inkluderade; ingen hiss eller tvättmaskin. Bra beläget nära restauranger och turistattraktioner inom gångavstånd.</t>
        </is>
      </c>
      <c r="BM475" t="inlineStr">
        <is>
          <t xml:space="preserve">rooms, condition, lift, furnished</t>
        </is>
      </c>
      <c r="BN475"/>
    </row>
    <row r="476">
      <c r="A476" t="inlineStr">
        <is>
          <t xml:space="preserve">MIL-563318736</t>
        </is>
      </c>
      <c r="B476" t="inlineStr">
        <is>
          <t xml:space="preserve">Milanuncios</t>
        </is>
      </c>
      <c r="C476" t="inlineStr">
        <is>
          <t xml:space="preserve">563318736</t>
        </is>
      </c>
      <c r="D476" t="inlineStr">
        <is>
          <t xml:space="preserve">https://www.milanuncios.com/pisos-compartidos-en-cuenca-cuenca/tiradores-c-tiradores-bajos-e-563318736.htm</t>
        </is>
      </c>
      <c r="E476" t="inlineStr">
        <is>
          <t xml:space="preserve">2026-08-29</t>
        </is>
      </c>
      <c r="F476" t="inlineStr">
        <is>
          <t xml:space="preserve">2026-08-31</t>
        </is>
      </c>
      <c r="G476" t="inlineStr">
        <is>
          <t xml:space="preserve">New</t>
        </is>
      </c>
      <c r="H476" t="inlineStr">
        <is>
          <t xml:space="preserve">Tiradores - C. Tiradores Bajos E</t>
        </is>
      </c>
      <c r="I476" t="inlineStr">
        <is>
          <t xml:space="preserve">Rent</t>
        </is>
      </c>
      <c r="J476" t="inlineStr">
        <is>
          <t xml:space="preserve">Compartir piso</t>
        </is>
      </c>
      <c r="K476" t="inlineStr">
        <is>
          <t xml:space="preserve">ES</t>
        </is>
      </c>
      <c r="L476"/>
      <c r="M476" t="inlineStr">
        <is>
          <t xml:space="preserve">Cuenca</t>
        </is>
      </c>
      <c r="N476" t="inlineStr">
        <is>
          <t xml:space="preserve">Cuenca</t>
        </is>
      </c>
      <c r="O476"/>
      <c r="P476"/>
      <c r="Q476"/>
      <c r="R476"/>
      <c r="S476">
        <v>280</v>
      </c>
      <c r="T476"/>
      <c r="U476">
        <f>IFERROR((S476-T476)/T476,"")</f>
      </c>
      <c r="V476">
        <v>3</v>
      </c>
      <c r="W476"/>
      <c r="X476"/>
      <c r="Y476"/>
      <c r="Z476">
        <f>IFERROR(S476/W476,"")</f>
      </c>
      <c r="AA476">
        <f>IFERROR(INDEX(04_Area_Stats!$C$5:$C$7,MATCH(N476,04_Area_Stats!$A$5:$A$7,0)),"")</f>
      </c>
      <c r="AB476">
        <f>IFERROR((Z476-AA476)/AA476,"")</f>
      </c>
      <c r="AC476"/>
      <c r="AD476"/>
      <c r="AE476"/>
      <c r="AF476"/>
      <c r="AG476"/>
      <c r="AH476"/>
      <c r="AI476"/>
      <c r="AJ476"/>
      <c r="AK476"/>
      <c r="AL476"/>
      <c r="AM476"/>
      <c r="AN476"/>
      <c r="AO476"/>
      <c r="AP476"/>
      <c r="AQ476"/>
      <c r="AR476"/>
      <c r="AS476"/>
      <c r="AT476">
        <f>IFERROR(INDEX(04_Area_Stats!$E$5:$E$7,MATCH(N476,04_Area_Stats!$A$5:$A$7,0)),"")</f>
      </c>
      <c r="AU476">
        <f>IFERROR(ROUND(W476*AT476,0),"")</f>
      </c>
      <c r="AV476">
        <f>IFERROR(AU476*12/S476,"")</f>
      </c>
      <c r="AW476">
        <f>IFERROR(ROUND(100*(03_Assumptions!$B$18*MIN(AV476/03_Assumptions!$B$13,1)+03_Assumptions!$B$19*MIN(MAX(-AB476/0.25,0),1)+03_Assumptions!$B$20*IFERROR(INDEX(03_Assumptions!$B$28:$B$33,MATCH(AG476,03_Assumptions!$A$28:$A$33,0)),0.5)+03_Assumptions!$B$21*MIN(V476/180,1)+03_Assumptions!$B$22*(COUNTIF(AI476:AQ476,"Y")/9)),0),"")</f>
      </c>
      <c r="AX476"/>
      <c r="AY476"/>
      <c r="AZ476"/>
      <c r="BA476"/>
      <c r="BB476"/>
      <c r="BC476">
        <v>1</v>
      </c>
      <c r="BD476"/>
      <c r="BE476">
        <v>0</v>
      </c>
      <c r="BF476"/>
      <c r="BG476"/>
      <c r="BH476"/>
      <c r="BI476"/>
      <c r="BJ476"/>
      <c r="BK476"/>
      <c r="BL476" t="inlineStr">
        <is>
          <t xml:space="preserve">Det här är en andelsannons för ett delat lägenhet i Cuenca; nästan ingen fastighetsinformation tillhandahålls.</t>
        </is>
      </c>
      <c r="BM476"/>
      <c r="BN476"/>
    </row>
    <row r="477">
      <c r="A477" t="inlineStr">
        <is>
          <t xml:space="preserve">MIL-609645937</t>
        </is>
      </c>
      <c r="B477" t="inlineStr">
        <is>
          <t xml:space="preserve">Milanuncios</t>
        </is>
      </c>
      <c r="C477" t="inlineStr">
        <is>
          <t xml:space="preserve">609645937</t>
        </is>
      </c>
      <c r="D477" t="inlineStr">
        <is>
          <t xml:space="preserve">https://www.milanuncios.com/pisos-compartidos-en-cordoba-cordoba/parque-cruz-conde-609645937.htm</t>
        </is>
      </c>
      <c r="E477" t="inlineStr">
        <is>
          <t xml:space="preserve">2026-08-29</t>
        </is>
      </c>
      <c r="F477" t="inlineStr">
        <is>
          <t xml:space="preserve">2026-08-31</t>
        </is>
      </c>
      <c r="G477" t="inlineStr">
        <is>
          <t xml:space="preserve">New</t>
        </is>
      </c>
      <c r="H477" t="inlineStr">
        <is>
          <t xml:space="preserve">Parque Cruz Conde</t>
        </is>
      </c>
      <c r="I477" t="inlineStr">
        <is>
          <t xml:space="preserve">Rent</t>
        </is>
      </c>
      <c r="J477" t="inlineStr">
        <is>
          <t xml:space="preserve">Compartir piso</t>
        </is>
      </c>
      <c r="K477" t="inlineStr">
        <is>
          <t xml:space="preserve">ES</t>
        </is>
      </c>
      <c r="L477"/>
      <c r="M477" t="inlineStr">
        <is>
          <t xml:space="preserve">Córdoba</t>
        </is>
      </c>
      <c r="N477" t="inlineStr">
        <is>
          <t xml:space="preserve">Córdoba</t>
        </is>
      </c>
      <c r="O477"/>
      <c r="P477"/>
      <c r="Q477"/>
      <c r="R477"/>
      <c r="S477">
        <v>188</v>
      </c>
      <c r="T477"/>
      <c r="U477">
        <f>IFERROR((S477-T477)/T477,"")</f>
      </c>
      <c r="V477">
        <v>3</v>
      </c>
      <c r="W477"/>
      <c r="X477"/>
      <c r="Y477"/>
      <c r="Z477">
        <f>IFERROR(S477/W477,"")</f>
      </c>
      <c r="AA477">
        <f>IFERROR(INDEX(04_Area_Stats!$C$5:$C$7,MATCH(N477,04_Area_Stats!$A$5:$A$7,0)),"")</f>
      </c>
      <c r="AB477">
        <f>IFERROR((Z477-AA477)/AA477,"")</f>
      </c>
      <c r="AC477">
        <v>4</v>
      </c>
      <c r="AD477">
        <v>2</v>
      </c>
      <c r="AE477"/>
      <c r="AF477"/>
      <c r="AG477" t="inlineStr">
        <is>
          <t xml:space="preserve">Renovated</t>
        </is>
      </c>
      <c r="AH477"/>
      <c r="AI477"/>
      <c r="AJ477"/>
      <c r="AK477"/>
      <c r="AL477"/>
      <c r="AM477"/>
      <c r="AN477"/>
      <c r="AO477"/>
      <c r="AP477" t="inlineStr">
        <is>
          <t xml:space="preserve">Y</t>
        </is>
      </c>
      <c r="AQ477"/>
      <c r="AR477"/>
      <c r="AS477"/>
      <c r="AT477">
        <f>IFERROR(INDEX(04_Area_Stats!$E$5:$E$7,MATCH(N477,04_Area_Stats!$A$5:$A$7,0)),"")</f>
      </c>
      <c r="AU477">
        <f>IFERROR(ROUND(W477*AT477,0),"")</f>
      </c>
      <c r="AV477">
        <f>IFERROR(AU477*12/S477,"")</f>
      </c>
      <c r="AW477">
        <f>IFERROR(ROUND(100*(03_Assumptions!$B$18*MIN(AV477/03_Assumptions!$B$13,1)+03_Assumptions!$B$19*MIN(MAX(-AB477/0.25,0),1)+03_Assumptions!$B$20*IFERROR(INDEX(03_Assumptions!$B$28:$B$33,MATCH(AG477,03_Assumptions!$A$28:$A$33,0)),0.5)+03_Assumptions!$B$21*MIN(V477/180,1)+03_Assumptions!$B$22*(COUNTIF(AI477:AQ477,"Y")/9)),0),"")</f>
      </c>
      <c r="AX477"/>
      <c r="AY477"/>
      <c r="AZ477"/>
      <c r="BA477" t="inlineStr">
        <is>
          <t xml:space="preserve">https://images.milanuncios.com/api/v1/ma-ad-media-pro/images/0277c47b-6c27-4450-8441-68ac845e7601</t>
        </is>
      </c>
      <c r="BB477"/>
      <c r="BC477">
        <v>1</v>
      </c>
      <c r="BD477"/>
      <c r="BE477">
        <v>0</v>
      </c>
      <c r="BF477"/>
      <c r="BG477"/>
      <c r="BH477"/>
      <c r="BI477"/>
      <c r="BJ477"/>
      <c r="BK477"/>
      <c r="BL477" t="inlineStr">
        <is>
          <t xml:space="preserve">Studentlägenheten i området Parque Cruz Conde, Córdoba; helt renoverad med 4 sovrum och 2 badrum med luftkonditionering. Tillgänglig från september 2026 till juni 2027 med minsta vistelsetid på 10 månader.</t>
        </is>
      </c>
      <c r="BM477" t="inlineStr">
        <is>
          <t xml:space="preserve">rooms, bathrooms, condition, air_con</t>
        </is>
      </c>
      <c r="BN477"/>
    </row>
    <row r="478">
      <c r="A478" t="inlineStr">
        <is>
          <t xml:space="preserve">MIL-611620206</t>
        </is>
      </c>
      <c r="B478" t="inlineStr">
        <is>
          <t xml:space="preserve">Milanuncios</t>
        </is>
      </c>
      <c r="C478" t="inlineStr">
        <is>
          <t xml:space="preserve">611620206</t>
        </is>
      </c>
      <c r="D478" t="inlineStr">
        <is>
          <t xml:space="preserve">https://www.milanuncios.com/pisos-compartidos-en-madrid-madrid/habitacion-para-pareja-joven-611620206.htm</t>
        </is>
      </c>
      <c r="E478" t="inlineStr">
        <is>
          <t xml:space="preserve">2026-08-29</t>
        </is>
      </c>
      <c r="F478" t="inlineStr">
        <is>
          <t xml:space="preserve">2026-08-31</t>
        </is>
      </c>
      <c r="G478" t="inlineStr">
        <is>
          <t xml:space="preserve">New</t>
        </is>
      </c>
      <c r="H478" t="inlineStr">
        <is>
          <t xml:space="preserve">Habitacion para pareja joven</t>
        </is>
      </c>
      <c r="I478" t="inlineStr">
        <is>
          <t xml:space="preserve">Rent</t>
        </is>
      </c>
      <c r="J478" t="inlineStr">
        <is>
          <t xml:space="preserve">Compartir piso</t>
        </is>
      </c>
      <c r="K478" t="inlineStr">
        <is>
          <t xml:space="preserve">ES</t>
        </is>
      </c>
      <c r="L478"/>
      <c r="M478" t="inlineStr">
        <is>
          <t xml:space="preserve">Madrid</t>
        </is>
      </c>
      <c r="N478" t="inlineStr">
        <is>
          <t xml:space="preserve">Madrid</t>
        </is>
      </c>
      <c r="O478"/>
      <c r="P478"/>
      <c r="Q478"/>
      <c r="R478"/>
      <c r="S478">
        <v>400</v>
      </c>
      <c r="T478"/>
      <c r="U478">
        <f>IFERROR((S478-T478)/T478,"")</f>
      </c>
      <c r="V478">
        <v>3</v>
      </c>
      <c r="W478"/>
      <c r="X478"/>
      <c r="Y478"/>
      <c r="Z478">
        <f>IFERROR(S478/W478,"")</f>
      </c>
      <c r="AA478">
        <f>IFERROR(INDEX(04_Area_Stats!$C$5:$C$7,MATCH(N478,04_Area_Stats!$A$5:$A$7,0)),"")</f>
      </c>
      <c r="AB478">
        <f>IFERROR((Z478-AA478)/AA478,"")</f>
      </c>
      <c r="AC478"/>
      <c r="AD478"/>
      <c r="AE478"/>
      <c r="AF478"/>
      <c r="AG478"/>
      <c r="AH478"/>
      <c r="AI478"/>
      <c r="AJ478"/>
      <c r="AK478"/>
      <c r="AL478"/>
      <c r="AM478"/>
      <c r="AN478"/>
      <c r="AO478"/>
      <c r="AP478"/>
      <c r="AQ478"/>
      <c r="AR478"/>
      <c r="AS478"/>
      <c r="AT478">
        <f>IFERROR(INDEX(04_Area_Stats!$E$5:$E$7,MATCH(N478,04_Area_Stats!$A$5:$A$7,0)),"")</f>
      </c>
      <c r="AU478">
        <f>IFERROR(ROUND(W478*AT478,0),"")</f>
      </c>
      <c r="AV478">
        <f>IFERROR(AU478*12/S478,"")</f>
      </c>
      <c r="AW478">
        <f>IFERROR(ROUND(100*(03_Assumptions!$B$18*MIN(AV478/03_Assumptions!$B$13,1)+03_Assumptions!$B$19*MIN(MAX(-AB478/0.25,0),1)+03_Assumptions!$B$20*IFERROR(INDEX(03_Assumptions!$B$28:$B$33,MATCH(AG478,03_Assumptions!$A$28:$A$33,0)),0.5)+03_Assumptions!$B$21*MIN(V478/180,1)+03_Assumptions!$B$22*(COUNTIF(AI478:AQ478,"Y")/9)),0),"")</f>
      </c>
      <c r="AX478"/>
      <c r="AY478"/>
      <c r="AZ478"/>
      <c r="BA478"/>
      <c r="BB478"/>
      <c r="BC478">
        <v>1</v>
      </c>
      <c r="BD478"/>
      <c r="BE478">
        <v>0</v>
      </c>
      <c r="BF478"/>
      <c r="BG478"/>
      <c r="BH478"/>
      <c r="BI478"/>
      <c r="BJ478"/>
      <c r="BK478"/>
      <c r="BL478" t="inlineStr">
        <is>
          <t xml:space="preserve">Detta är en hyresfråga från ett ungt paraguayanskt par som söker att dela en lägenhet i Vicálvaro-området i Madrid; inga fastighetsinformation tillhandahålls eftersom detta är en hyresgässtransaktionsförfrågan, inte en fastighetsinserering.</t>
        </is>
      </c>
      <c r="BM478"/>
      <c r="BN478"/>
    </row>
    <row r="479">
      <c r="A479" t="inlineStr">
        <is>
          <t xml:space="preserve">MIL-430130191</t>
        </is>
      </c>
      <c r="B479" t="inlineStr">
        <is>
          <t xml:space="preserve">Milanuncios</t>
        </is>
      </c>
      <c r="C479" t="inlineStr">
        <is>
          <t xml:space="preserve">430130191</t>
        </is>
      </c>
      <c r="D479" t="inlineStr">
        <is>
          <t xml:space="preserve">https://www.milanuncios.com/pisos-compartidos-en-zamora-zamora/campus-c-de-nunez-de-balboa-430130191.htm</t>
        </is>
      </c>
      <c r="E479" t="inlineStr">
        <is>
          <t xml:space="preserve">2026-08-29</t>
        </is>
      </c>
      <c r="F479" t="inlineStr">
        <is>
          <t xml:space="preserve">2026-08-31</t>
        </is>
      </c>
      <c r="G479" t="inlineStr">
        <is>
          <t xml:space="preserve">New</t>
        </is>
      </c>
      <c r="H479" t="inlineStr">
        <is>
          <t xml:space="preserve">Campus - C. de Núñez de Balboa</t>
        </is>
      </c>
      <c r="I479" t="inlineStr">
        <is>
          <t xml:space="preserve">Rent</t>
        </is>
      </c>
      <c r="J479" t="inlineStr">
        <is>
          <t xml:space="preserve">Compartir piso</t>
        </is>
      </c>
      <c r="K479" t="inlineStr">
        <is>
          <t xml:space="preserve">ES</t>
        </is>
      </c>
      <c r="L479"/>
      <c r="M479" t="inlineStr">
        <is>
          <t xml:space="preserve">Zamora</t>
        </is>
      </c>
      <c r="N479" t="inlineStr">
        <is>
          <t xml:space="preserve">Zamora</t>
        </is>
      </c>
      <c r="O479"/>
      <c r="P479"/>
      <c r="Q479"/>
      <c r="R479"/>
      <c r="S479">
        <v>300</v>
      </c>
      <c r="T479"/>
      <c r="U479">
        <f>IFERROR((S479-T479)/T479,"")</f>
      </c>
      <c r="V479">
        <v>3</v>
      </c>
      <c r="W479"/>
      <c r="X479"/>
      <c r="Y479"/>
      <c r="Z479">
        <f>IFERROR(S479/W479,"")</f>
      </c>
      <c r="AA479">
        <f>IFERROR(INDEX(04_Area_Stats!$C$5:$C$7,MATCH(N479,04_Area_Stats!$A$5:$A$7,0)),"")</f>
      </c>
      <c r="AB479">
        <f>IFERROR((Z479-AA479)/AA479,"")</f>
      </c>
      <c r="AC479"/>
      <c r="AD479">
        <v>1</v>
      </c>
      <c r="AE479"/>
      <c r="AF479"/>
      <c r="AG479"/>
      <c r="AH479"/>
      <c r="AI479"/>
      <c r="AJ479"/>
      <c r="AK479"/>
      <c r="AL479"/>
      <c r="AM479"/>
      <c r="AN479"/>
      <c r="AO479"/>
      <c r="AP479"/>
      <c r="AQ479"/>
      <c r="AR479"/>
      <c r="AS479"/>
      <c r="AT479">
        <f>IFERROR(INDEX(04_Area_Stats!$E$5:$E$7,MATCH(N479,04_Area_Stats!$A$5:$A$7,0)),"")</f>
      </c>
      <c r="AU479">
        <f>IFERROR(ROUND(W479*AT479,0),"")</f>
      </c>
      <c r="AV479">
        <f>IFERROR(AU479*12/S479,"")</f>
      </c>
      <c r="AW479">
        <f>IFERROR(ROUND(100*(03_Assumptions!$B$18*MIN(AV479/03_Assumptions!$B$13,1)+03_Assumptions!$B$19*MIN(MAX(-AB479/0.25,0),1)+03_Assumptions!$B$20*IFERROR(INDEX(03_Assumptions!$B$28:$B$33,MATCH(AG479,03_Assumptions!$A$28:$A$33,0)),0.5)+03_Assumptions!$B$21*MIN(V479/180,1)+03_Assumptions!$B$22*(COUNTIF(AI479:AQ479,"Y")/9)),0),"")</f>
      </c>
      <c r="AX479"/>
      <c r="AY479"/>
      <c r="AZ479"/>
      <c r="BA479" t="inlineStr">
        <is>
          <t xml:space="preserve">https://images.milanuncios.com/api/v1/ma-ad-media-pro/images/bac7a2ff-6517-4a6e-a11f-97708ba19147</t>
        </is>
      </c>
      <c r="BB479"/>
      <c r="BC479">
        <v>1</v>
      </c>
      <c r="BD479"/>
      <c r="BE479">
        <v>0</v>
      </c>
      <c r="BF479"/>
      <c r="BG479"/>
      <c r="BH479"/>
      <c r="BI479"/>
      <c r="BJ479" t="inlineStr">
        <is>
          <t xml:space="preserve">COSMETIC</t>
        </is>
      </c>
      <c r="BK479"/>
      <c r="BL479" t="inlineStr">
        <is>
          <t xml:space="preserve">Rum att hyra i en renoverad delad lägenhet med 3 sovrum i Zamovas Campus-område nära sjukhuset, med delat kök och badrum. Priset varierar beroende på rumets storlek.</t>
        </is>
      </c>
      <c r="BM479" t="inlineStr">
        <is>
          <t xml:space="preserve">bathrooms</t>
        </is>
      </c>
      <c r="BN479"/>
    </row>
    <row r="480">
      <c r="A480" t="inlineStr">
        <is>
          <t xml:space="preserve">MIL-602389828</t>
        </is>
      </c>
      <c r="B480" t="inlineStr">
        <is>
          <t xml:space="preserve">Milanuncios</t>
        </is>
      </c>
      <c r="C480" t="inlineStr">
        <is>
          <t xml:space="preserve">602389828</t>
        </is>
      </c>
      <c r="D480" t="inlineStr">
        <is>
          <t xml:space="preserve">https://www.milanuncios.com/pisos-compartidos-en-logrono-la_rioja/universidad-c-san-millan-602389828.htm</t>
        </is>
      </c>
      <c r="E480" t="inlineStr">
        <is>
          <t xml:space="preserve">2026-08-29</t>
        </is>
      </c>
      <c r="F480" t="inlineStr">
        <is>
          <t xml:space="preserve">2026-08-31</t>
        </is>
      </c>
      <c r="G480" t="inlineStr">
        <is>
          <t xml:space="preserve">New</t>
        </is>
      </c>
      <c r="H480" t="inlineStr">
        <is>
          <t xml:space="preserve">Universidad - C. San Millán</t>
        </is>
      </c>
      <c r="I480" t="inlineStr">
        <is>
          <t xml:space="preserve">Rent</t>
        </is>
      </c>
      <c r="J480" t="inlineStr">
        <is>
          <t xml:space="preserve">Compartir piso</t>
        </is>
      </c>
      <c r="K480" t="inlineStr">
        <is>
          <t xml:space="preserve">ES</t>
        </is>
      </c>
      <c r="L480"/>
      <c r="M480" t="inlineStr">
        <is>
          <t xml:space="preserve">La Rioja</t>
        </is>
      </c>
      <c r="N480" t="inlineStr">
        <is>
          <t xml:space="preserve">Logroño</t>
        </is>
      </c>
      <c r="O480"/>
      <c r="P480"/>
      <c r="Q480"/>
      <c r="R480"/>
      <c r="S480">
        <v>330</v>
      </c>
      <c r="T480"/>
      <c r="U480">
        <f>IFERROR((S480-T480)/T480,"")</f>
      </c>
      <c r="V480">
        <v>3</v>
      </c>
      <c r="W480"/>
      <c r="X480"/>
      <c r="Y480"/>
      <c r="Z480">
        <f>IFERROR(S480/W480,"")</f>
      </c>
      <c r="AA480">
        <f>IFERROR(INDEX(04_Area_Stats!$C$5:$C$7,MATCH(N480,04_Area_Stats!$A$5:$A$7,0)),"")</f>
      </c>
      <c r="AB480">
        <f>IFERROR((Z480-AA480)/AA480,"")</f>
      </c>
      <c r="AC480"/>
      <c r="AD480"/>
      <c r="AE480"/>
      <c r="AF480"/>
      <c r="AG480"/>
      <c r="AH480"/>
      <c r="AI480"/>
      <c r="AJ480"/>
      <c r="AK480"/>
      <c r="AL480"/>
      <c r="AM480"/>
      <c r="AN480"/>
      <c r="AO480"/>
      <c r="AP480"/>
      <c r="AQ480" t="inlineStr">
        <is>
          <t xml:space="preserve">Y</t>
        </is>
      </c>
      <c r="AR480"/>
      <c r="AS480"/>
      <c r="AT480">
        <f>IFERROR(INDEX(04_Area_Stats!$E$5:$E$7,MATCH(N480,04_Area_Stats!$A$5:$A$7,0)),"")</f>
      </c>
      <c r="AU480">
        <f>IFERROR(ROUND(W480*AT480,0),"")</f>
      </c>
      <c r="AV480">
        <f>IFERROR(AU480*12/S480,"")</f>
      </c>
      <c r="AW480">
        <f>IFERROR(ROUND(100*(03_Assumptions!$B$18*MIN(AV480/03_Assumptions!$B$13,1)+03_Assumptions!$B$19*MIN(MAX(-AB480/0.25,0),1)+03_Assumptions!$B$20*IFERROR(INDEX(03_Assumptions!$B$28:$B$33,MATCH(AG480,03_Assumptions!$A$28:$A$33,0)),0.5)+03_Assumptions!$B$21*MIN(V480/180,1)+03_Assumptions!$B$22*(COUNTIF(AI480:AQ480,"Y")/9)),0),"")</f>
      </c>
      <c r="AX480"/>
      <c r="AY480"/>
      <c r="AZ480"/>
      <c r="BA480" t="inlineStr">
        <is>
          <t xml:space="preserve">https://images.milanuncios.com/api/v1/ma-ad-media-pro/images/ac80c21e-8707-4764-9cfc-75be6859bb06</t>
        </is>
      </c>
      <c r="BB480"/>
      <c r="BC480">
        <v>1</v>
      </c>
      <c r="BD480"/>
      <c r="BE480">
        <v>0</v>
      </c>
      <c r="BF480"/>
      <c r="BG480"/>
      <c r="BH480"/>
      <c r="BI480"/>
      <c r="BJ480"/>
      <c r="BK480"/>
      <c r="BL480" t="inlineStr">
        <is>
          <t xml:space="preserve">Tre möblerade rum tillgängliga för uthyrning i en rymlig lägenhet i Logroño, riktad till studenter, akademisk personal eller sjukvårdspersonal. Egendomen kan visas från juli och är tillgänglig för inflyttning från september.</t>
        </is>
      </c>
      <c r="BM480" t="inlineStr">
        <is>
          <t xml:space="preserve">furnished</t>
        </is>
      </c>
      <c r="BN480"/>
    </row>
    <row r="481">
      <c r="A481" t="inlineStr">
        <is>
          <t xml:space="preserve">MIL-611547712</t>
        </is>
      </c>
      <c r="B481" t="inlineStr">
        <is>
          <t xml:space="preserve">Milanuncios</t>
        </is>
      </c>
      <c r="C481" t="inlineStr">
        <is>
          <t xml:space="preserve">611547712</t>
        </is>
      </c>
      <c r="D481" t="inlineStr">
        <is>
          <t xml:space="preserve">https://www.milanuncios.com/pisos-compartidos-en-san-fernando-cadiz/me-urge-piso-para-compartir-611547712.htm</t>
        </is>
      </c>
      <c r="E481" t="inlineStr">
        <is>
          <t xml:space="preserve">2026-08-29</t>
        </is>
      </c>
      <c r="F481" t="inlineStr">
        <is>
          <t xml:space="preserve">2026-08-31</t>
        </is>
      </c>
      <c r="G481" t="inlineStr">
        <is>
          <t xml:space="preserve">New</t>
        </is>
      </c>
      <c r="H481" t="inlineStr">
        <is>
          <t xml:space="preserve">me urge piso para compartir</t>
        </is>
      </c>
      <c r="I481" t="inlineStr">
        <is>
          <t xml:space="preserve">Rent</t>
        </is>
      </c>
      <c r="J481" t="inlineStr">
        <is>
          <t xml:space="preserve">Compartir piso</t>
        </is>
      </c>
      <c r="K481" t="inlineStr">
        <is>
          <t xml:space="preserve">ES</t>
        </is>
      </c>
      <c r="L481"/>
      <c r="M481" t="inlineStr">
        <is>
          <t xml:space="preserve">Cádiz</t>
        </is>
      </c>
      <c r="N481" t="inlineStr">
        <is>
          <t xml:space="preserve">San Fernando</t>
        </is>
      </c>
      <c r="O481"/>
      <c r="P481"/>
      <c r="Q481"/>
      <c r="R481"/>
      <c r="S481">
        <v>400</v>
      </c>
      <c r="T481"/>
      <c r="U481">
        <f>IFERROR((S481-T481)/T481,"")</f>
      </c>
      <c r="V481">
        <v>3</v>
      </c>
      <c r="W481"/>
      <c r="X481"/>
      <c r="Y481"/>
      <c r="Z481">
        <f>IFERROR(S481/W481,"")</f>
      </c>
      <c r="AA481">
        <f>IFERROR(INDEX(04_Area_Stats!$C$5:$C$7,MATCH(N481,04_Area_Stats!$A$5:$A$7,0)),"")</f>
      </c>
      <c r="AB481">
        <f>IFERROR((Z481-AA481)/AA481,"")</f>
      </c>
      <c r="AC481"/>
      <c r="AD481"/>
      <c r="AE481"/>
      <c r="AF481"/>
      <c r="AG481"/>
      <c r="AH481"/>
      <c r="AI481"/>
      <c r="AJ481"/>
      <c r="AK481"/>
      <c r="AL481"/>
      <c r="AM481"/>
      <c r="AN481"/>
      <c r="AO481"/>
      <c r="AP481"/>
      <c r="AQ481"/>
      <c r="AR481"/>
      <c r="AS481"/>
      <c r="AT481">
        <f>IFERROR(INDEX(04_Area_Stats!$E$5:$E$7,MATCH(N481,04_Area_Stats!$A$5:$A$7,0)),"")</f>
      </c>
      <c r="AU481">
        <f>IFERROR(ROUND(W481*AT481,0),"")</f>
      </c>
      <c r="AV481">
        <f>IFERROR(AU481*12/S481,"")</f>
      </c>
      <c r="AW481">
        <f>IFERROR(ROUND(100*(03_Assumptions!$B$18*MIN(AV481/03_Assumptions!$B$13,1)+03_Assumptions!$B$19*MIN(MAX(-AB481/0.25,0),1)+03_Assumptions!$B$20*IFERROR(INDEX(03_Assumptions!$B$28:$B$33,MATCH(AG481,03_Assumptions!$A$28:$A$33,0)),0.5)+03_Assumptions!$B$21*MIN(V481/180,1)+03_Assumptions!$B$22*(COUNTIF(AI481:AQ481,"Y")/9)),0),"")</f>
      </c>
      <c r="AX481"/>
      <c r="AY481"/>
      <c r="AZ481"/>
      <c r="BA481"/>
      <c r="BB481"/>
      <c r="BC481">
        <v>1</v>
      </c>
      <c r="BD481"/>
      <c r="BE481">
        <v>0</v>
      </c>
      <c r="BF481"/>
      <c r="BG481"/>
      <c r="BH481"/>
      <c r="BI481"/>
      <c r="BJ481"/>
      <c r="BK481"/>
      <c r="BL481" t="inlineStr">
        <is>
          <t xml:space="preserve">Detta är en annons från en person som söker en delad lägenhet att hyra i San Fernando, inte en fastighetsbeskrivning. Ingen information om fastigheten ges.</t>
        </is>
      </c>
      <c r="BM481"/>
      <c r="BN481"/>
    </row>
    <row r="482">
      <c r="A482" t="inlineStr">
        <is>
          <t xml:space="preserve">MIL-606526040</t>
        </is>
      </c>
      <c r="B482" t="inlineStr">
        <is>
          <t xml:space="preserve">Milanuncios</t>
        </is>
      </c>
      <c r="C482" t="inlineStr">
        <is>
          <t xml:space="preserve">606526040</t>
        </is>
      </c>
      <c r="D482" t="inlineStr">
        <is>
          <t xml:space="preserve">https://www.milanuncios.com/pisos-compartidos-en-madrid-madrid/madrid-capital-606526040.htm</t>
        </is>
      </c>
      <c r="E482" t="inlineStr">
        <is>
          <t xml:space="preserve">2026-08-29</t>
        </is>
      </c>
      <c r="F482" t="inlineStr">
        <is>
          <t xml:space="preserve">2026-08-31</t>
        </is>
      </c>
      <c r="G482" t="inlineStr">
        <is>
          <t xml:space="preserve">New</t>
        </is>
      </c>
      <c r="H482" t="inlineStr">
        <is>
          <t xml:space="preserve">Madrid Capital</t>
        </is>
      </c>
      <c r="I482" t="inlineStr">
        <is>
          <t xml:space="preserve">Rent</t>
        </is>
      </c>
      <c r="J482" t="inlineStr">
        <is>
          <t xml:space="preserve">Compartir piso</t>
        </is>
      </c>
      <c r="K482" t="inlineStr">
        <is>
          <t xml:space="preserve">ES</t>
        </is>
      </c>
      <c r="L482"/>
      <c r="M482" t="inlineStr">
        <is>
          <t xml:space="preserve">Madrid</t>
        </is>
      </c>
      <c r="N482" t="inlineStr">
        <is>
          <t xml:space="preserve">Madrid</t>
        </is>
      </c>
      <c r="O482"/>
      <c r="P482"/>
      <c r="Q482"/>
      <c r="R482"/>
      <c r="S482">
        <v>550</v>
      </c>
      <c r="T482"/>
      <c r="U482">
        <f>IFERROR((S482-T482)/T482,"")</f>
      </c>
      <c r="V482">
        <v>3</v>
      </c>
      <c r="W482"/>
      <c r="X482"/>
      <c r="Y482"/>
      <c r="Z482">
        <f>IFERROR(S482/W482,"")</f>
      </c>
      <c r="AA482">
        <f>IFERROR(INDEX(04_Area_Stats!$C$5:$C$7,MATCH(N482,04_Area_Stats!$A$5:$A$7,0)),"")</f>
      </c>
      <c r="AB482">
        <f>IFERROR((Z482-AA482)/AA482,"")</f>
      </c>
      <c r="AC482"/>
      <c r="AD482"/>
      <c r="AE482"/>
      <c r="AF482"/>
      <c r="AG482"/>
      <c r="AH482"/>
      <c r="AI482"/>
      <c r="AJ482"/>
      <c r="AK482"/>
      <c r="AL482"/>
      <c r="AM482"/>
      <c r="AN482"/>
      <c r="AO482"/>
      <c r="AP482"/>
      <c r="AQ482"/>
      <c r="AR482"/>
      <c r="AS482"/>
      <c r="AT482">
        <f>IFERROR(INDEX(04_Area_Stats!$E$5:$E$7,MATCH(N482,04_Area_Stats!$A$5:$A$7,0)),"")</f>
      </c>
      <c r="AU482">
        <f>IFERROR(ROUND(W482*AT482,0),"")</f>
      </c>
      <c r="AV482">
        <f>IFERROR(AU482*12/S482,"")</f>
      </c>
      <c r="AW482">
        <f>IFERROR(ROUND(100*(03_Assumptions!$B$18*MIN(AV482/03_Assumptions!$B$13,1)+03_Assumptions!$B$19*MIN(MAX(-AB482/0.25,0),1)+03_Assumptions!$B$20*IFERROR(INDEX(03_Assumptions!$B$28:$B$33,MATCH(AG482,03_Assumptions!$A$28:$A$33,0)),0.5)+03_Assumptions!$B$21*MIN(V482/180,1)+03_Assumptions!$B$22*(COUNTIF(AI482:AQ482,"Y")/9)),0),"")</f>
      </c>
      <c r="AX482"/>
      <c r="AY482"/>
      <c r="AZ482"/>
      <c r="BA482" t="inlineStr">
        <is>
          <t xml:space="preserve">https://images-re.milanuncios.com/images/ads/a9ee7eab-4a6b-4ad9-b862-a7a1d69509e9</t>
        </is>
      </c>
      <c r="BB482"/>
      <c r="BC482">
        <v>1</v>
      </c>
      <c r="BD482"/>
      <c r="BE482">
        <v>0</v>
      </c>
      <c r="BF482"/>
      <c r="BG482"/>
      <c r="BH482"/>
      <c r="BI482"/>
      <c r="BJ482"/>
      <c r="BK482"/>
      <c r="BL482" t="inlineStr">
        <is>
          <t xml:space="preserve">Möblerad lägenhet med 5 sovrum tillgänglig för rumsuthyrning på femte våningen i en byggnad med hiss på C. Del Congosto, Madrid. Fastigheten innehåller diskmaskin och torktumlare.</t>
        </is>
      </c>
      <c r="BM482"/>
      <c r="BN482"/>
    </row>
    <row r="483">
      <c r="A483" t="inlineStr">
        <is>
          <t xml:space="preserve">MIL-538663473</t>
        </is>
      </c>
      <c r="B483" t="inlineStr">
        <is>
          <t xml:space="preserve">Milanuncios</t>
        </is>
      </c>
      <c r="C483" t="inlineStr">
        <is>
          <t xml:space="preserve">538663473</t>
        </is>
      </c>
      <c r="D483" t="inlineStr">
        <is>
          <t xml:space="preserve">https://www.milanuncios.com/pisos-compartidos-en-madrid-madrid/madrid-capital-538663473.htm</t>
        </is>
      </c>
      <c r="E483" t="inlineStr">
        <is>
          <t xml:space="preserve">2026-08-29</t>
        </is>
      </c>
      <c r="F483" t="inlineStr">
        <is>
          <t xml:space="preserve">2026-08-31</t>
        </is>
      </c>
      <c r="G483" t="inlineStr">
        <is>
          <t xml:space="preserve">New</t>
        </is>
      </c>
      <c r="H483" t="inlineStr">
        <is>
          <t xml:space="preserve">Madrid Capital</t>
        </is>
      </c>
      <c r="I483" t="inlineStr">
        <is>
          <t xml:space="preserve">Rent</t>
        </is>
      </c>
      <c r="J483" t="inlineStr">
        <is>
          <t xml:space="preserve">Compartir piso</t>
        </is>
      </c>
      <c r="K483" t="inlineStr">
        <is>
          <t xml:space="preserve">ES</t>
        </is>
      </c>
      <c r="L483"/>
      <c r="M483" t="inlineStr">
        <is>
          <t xml:space="preserve">Madrid</t>
        </is>
      </c>
      <c r="N483" t="inlineStr">
        <is>
          <t xml:space="preserve">Madrid</t>
        </is>
      </c>
      <c r="O483"/>
      <c r="P483"/>
      <c r="Q483"/>
      <c r="R483"/>
      <c r="S483">
        <v>880</v>
      </c>
      <c r="T483"/>
      <c r="U483">
        <f>IFERROR((S483-T483)/T483,"")</f>
      </c>
      <c r="V483">
        <v>3</v>
      </c>
      <c r="W483"/>
      <c r="X483"/>
      <c r="Y483"/>
      <c r="Z483">
        <f>IFERROR(S483/W483,"")</f>
      </c>
      <c r="AA483">
        <f>IFERROR(INDEX(04_Area_Stats!$C$5:$C$7,MATCH(N483,04_Area_Stats!$A$5:$A$7,0)),"")</f>
      </c>
      <c r="AB483">
        <f>IFERROR((Z483-AA483)/AA483,"")</f>
      </c>
      <c r="AC483">
        <v>1</v>
      </c>
      <c r="AD483"/>
      <c r="AE483"/>
      <c r="AF483"/>
      <c r="AG483" t="inlineStr">
        <is>
          <t xml:space="preserve">Good</t>
        </is>
      </c>
      <c r="AH483"/>
      <c r="AI483" t="inlineStr">
        <is>
          <t xml:space="preserve">Y</t>
        </is>
      </c>
      <c r="AJ483"/>
      <c r="AK483"/>
      <c r="AL483"/>
      <c r="AM483"/>
      <c r="AN483"/>
      <c r="AO483"/>
      <c r="AP483"/>
      <c r="AQ483" t="inlineStr">
        <is>
          <t xml:space="preserve">Y</t>
        </is>
      </c>
      <c r="AR483"/>
      <c r="AS483"/>
      <c r="AT483">
        <f>IFERROR(INDEX(04_Area_Stats!$E$5:$E$7,MATCH(N483,04_Area_Stats!$A$5:$A$7,0)),"")</f>
      </c>
      <c r="AU483">
        <f>IFERROR(ROUND(W483*AT483,0),"")</f>
      </c>
      <c r="AV483">
        <f>IFERROR(AU483*12/S483,"")</f>
      </c>
      <c r="AW483">
        <f>IFERROR(ROUND(100*(03_Assumptions!$B$18*MIN(AV483/03_Assumptions!$B$13,1)+03_Assumptions!$B$19*MIN(MAX(-AB483/0.25,0),1)+03_Assumptions!$B$20*IFERROR(INDEX(03_Assumptions!$B$28:$B$33,MATCH(AG483,03_Assumptions!$A$28:$A$33,0)),0.5)+03_Assumptions!$B$21*MIN(V483/180,1)+03_Assumptions!$B$22*(COUNTIF(AI483:AQ483,"Y")/9)),0),"")</f>
      </c>
      <c r="AX483"/>
      <c r="AY483"/>
      <c r="AZ483"/>
      <c r="BA483" t="inlineStr">
        <is>
          <t xml:space="preserve">https://images-re.milanuncios.com/images/ads/187abbd1-fb32-41da-878c-69d9b6146f05</t>
        </is>
      </c>
      <c r="BB483"/>
      <c r="BC483">
        <v>1</v>
      </c>
      <c r="BD483"/>
      <c r="BE483">
        <v>0</v>
      </c>
      <c r="BF483"/>
      <c r="BG483"/>
      <c r="BH483"/>
      <c r="BI483"/>
      <c r="BJ483"/>
      <c r="BK483"/>
      <c r="BL483" t="inlineStr">
        <is>
          <t xml:space="preserve">Ett enskilt rum i en 8-rumslya gemensam lägenhet i Almagro, Madrid, fullt möblerad med alla verktyg inkluderade. Fastigheten är i gott skick med hiss och utrustad kök, beläget i ett område med varierande matställen.</t>
        </is>
      </c>
      <c r="BM483" t="inlineStr">
        <is>
          <t xml:space="preserve">rooms, condition, lift, furnished</t>
        </is>
      </c>
      <c r="BN483"/>
    </row>
    <row r="484">
      <c r="A484" t="inlineStr">
        <is>
          <t xml:space="preserve">MIL-566200915</t>
        </is>
      </c>
      <c r="B484" t="inlineStr">
        <is>
          <t xml:space="preserve">Milanuncios</t>
        </is>
      </c>
      <c r="C484" t="inlineStr">
        <is>
          <t xml:space="preserve">566200915</t>
        </is>
      </c>
      <c r="D484" t="inlineStr">
        <is>
          <t xml:space="preserve">https://www.milanuncios.com/pisos-compartidos-en-badajoz-badajoz/corte-ingles-rda-del-pilar-566200915.htm</t>
        </is>
      </c>
      <c r="E484" t="inlineStr">
        <is>
          <t xml:space="preserve">2026-08-29</t>
        </is>
      </c>
      <c r="F484" t="inlineStr">
        <is>
          <t xml:space="preserve">2026-08-31</t>
        </is>
      </c>
      <c r="G484" t="inlineStr">
        <is>
          <t xml:space="preserve">New</t>
        </is>
      </c>
      <c r="H484" t="inlineStr">
        <is>
          <t xml:space="preserve">Corte Ingles - Rda. del Pilar</t>
        </is>
      </c>
      <c r="I484" t="inlineStr">
        <is>
          <t xml:space="preserve">Rent</t>
        </is>
      </c>
      <c r="J484" t="inlineStr">
        <is>
          <t xml:space="preserve">Compartir piso</t>
        </is>
      </c>
      <c r="K484" t="inlineStr">
        <is>
          <t xml:space="preserve">ES</t>
        </is>
      </c>
      <c r="L484"/>
      <c r="M484" t="inlineStr">
        <is>
          <t xml:space="preserve">Badajoz</t>
        </is>
      </c>
      <c r="N484" t="inlineStr">
        <is>
          <t xml:space="preserve">Badajoz</t>
        </is>
      </c>
      <c r="O484"/>
      <c r="P484"/>
      <c r="Q484"/>
      <c r="R484"/>
      <c r="S484">
        <v>255</v>
      </c>
      <c r="T484"/>
      <c r="U484">
        <f>IFERROR((S484-T484)/T484,"")</f>
      </c>
      <c r="V484">
        <v>3</v>
      </c>
      <c r="W484"/>
      <c r="X484"/>
      <c r="Y484"/>
      <c r="Z484">
        <f>IFERROR(S484/W484,"")</f>
      </c>
      <c r="AA484">
        <f>IFERROR(INDEX(04_Area_Stats!$C$5:$C$7,MATCH(N484,04_Area_Stats!$A$5:$A$7,0)),"")</f>
      </c>
      <c r="AB484">
        <f>IFERROR((Z484-AA484)/AA484,"")</f>
      </c>
      <c r="AC484"/>
      <c r="AD484"/>
      <c r="AE484"/>
      <c r="AF484"/>
      <c r="AG484"/>
      <c r="AH484"/>
      <c r="AI484"/>
      <c r="AJ484"/>
      <c r="AK484"/>
      <c r="AL484"/>
      <c r="AM484"/>
      <c r="AN484"/>
      <c r="AO484"/>
      <c r="AP484"/>
      <c r="AQ484"/>
      <c r="AR484"/>
      <c r="AS484"/>
      <c r="AT484">
        <f>IFERROR(INDEX(04_Area_Stats!$E$5:$E$7,MATCH(N484,04_Area_Stats!$A$5:$A$7,0)),"")</f>
      </c>
      <c r="AU484">
        <f>IFERROR(ROUND(W484*AT484,0),"")</f>
      </c>
      <c r="AV484">
        <f>IFERROR(AU484*12/S484,"")</f>
      </c>
      <c r="AW484">
        <f>IFERROR(ROUND(100*(03_Assumptions!$B$18*MIN(AV484/03_Assumptions!$B$13,1)+03_Assumptions!$B$19*MIN(MAX(-AB484/0.25,0),1)+03_Assumptions!$B$20*IFERROR(INDEX(03_Assumptions!$B$28:$B$33,MATCH(AG484,03_Assumptions!$A$28:$A$33,0)),0.5)+03_Assumptions!$B$21*MIN(V484/180,1)+03_Assumptions!$B$22*(COUNTIF(AI484:AQ484,"Y")/9)),0),"")</f>
      </c>
      <c r="AX484"/>
      <c r="AY484"/>
      <c r="AZ484"/>
      <c r="BA484" t="inlineStr">
        <is>
          <t xml:space="preserve">https://images.milanuncios.com/api/v1/ma-ad-media-pro/images/2efb0acb-6b39-4e10-aa18-6991e452b02f</t>
        </is>
      </c>
      <c r="BB484"/>
      <c r="BC484">
        <v>1</v>
      </c>
      <c r="BD484"/>
      <c r="BE484">
        <v>0</v>
      </c>
      <c r="BF484"/>
      <c r="BG484"/>
      <c r="BH484"/>
      <c r="BI484"/>
      <c r="BJ484"/>
      <c r="BK484"/>
      <c r="BL484" t="inlineStr">
        <is>
          <t xml:space="preserve">Rumsuthyrning i en delad lägenhet i centrala Badajoz, 300 meter från Corte Inglés, ren och ordnad med uthyrning begränsad till män; mycket begränsad information tillhandahållen.</t>
        </is>
      </c>
      <c r="BM484"/>
      <c r="BN484"/>
    </row>
    <row r="485">
      <c r="A485" t="inlineStr">
        <is>
          <t xml:space="preserve">MIL-516448868</t>
        </is>
      </c>
      <c r="B485" t="inlineStr">
        <is>
          <t xml:space="preserve">Milanuncios</t>
        </is>
      </c>
      <c r="C485" t="inlineStr">
        <is>
          <t xml:space="preserve">516448868</t>
        </is>
      </c>
      <c r="D485" t="inlineStr">
        <is>
          <t xml:space="preserve">https://www.milanuncios.com/pisos-compartidos-en-madrid-madrid/madrid-capital-516448868.htm</t>
        </is>
      </c>
      <c r="E485" t="inlineStr">
        <is>
          <t xml:space="preserve">2026-08-29</t>
        </is>
      </c>
      <c r="F485" t="inlineStr">
        <is>
          <t xml:space="preserve">2026-08-31</t>
        </is>
      </c>
      <c r="G485" t="inlineStr">
        <is>
          <t xml:space="preserve">New</t>
        </is>
      </c>
      <c r="H485" t="inlineStr">
        <is>
          <t xml:space="preserve">Madrid Capital</t>
        </is>
      </c>
      <c r="I485" t="inlineStr">
        <is>
          <t xml:space="preserve">Rent</t>
        </is>
      </c>
      <c r="J485" t="inlineStr">
        <is>
          <t xml:space="preserve">Compartir piso</t>
        </is>
      </c>
      <c r="K485" t="inlineStr">
        <is>
          <t xml:space="preserve">ES</t>
        </is>
      </c>
      <c r="L485"/>
      <c r="M485" t="inlineStr">
        <is>
          <t xml:space="preserve">Madrid</t>
        </is>
      </c>
      <c r="N485" t="inlineStr">
        <is>
          <t xml:space="preserve">Madrid</t>
        </is>
      </c>
      <c r="O485"/>
      <c r="P485"/>
      <c r="Q485"/>
      <c r="R485"/>
      <c r="S485">
        <v>950</v>
      </c>
      <c r="T485"/>
      <c r="U485">
        <f>IFERROR((S485-T485)/T485,"")</f>
      </c>
      <c r="V485">
        <v>3</v>
      </c>
      <c r="W485"/>
      <c r="X485"/>
      <c r="Y485"/>
      <c r="Z485">
        <f>IFERROR(S485/W485,"")</f>
      </c>
      <c r="AA485">
        <f>IFERROR(INDEX(04_Area_Stats!$C$5:$C$7,MATCH(N485,04_Area_Stats!$A$5:$A$7,0)),"")</f>
      </c>
      <c r="AB485">
        <f>IFERROR((Z485-AA485)/AA485,"")</f>
      </c>
      <c r="AC485">
        <v>6</v>
      </c>
      <c r="AD485"/>
      <c r="AE485"/>
      <c r="AF485"/>
      <c r="AG485" t="inlineStr">
        <is>
          <t xml:space="preserve">Good</t>
        </is>
      </c>
      <c r="AH485"/>
      <c r="AI485"/>
      <c r="AJ485"/>
      <c r="AK485"/>
      <c r="AL485"/>
      <c r="AM485"/>
      <c r="AN485"/>
      <c r="AO485"/>
      <c r="AP485" t="inlineStr">
        <is>
          <t xml:space="preserve">N</t>
        </is>
      </c>
      <c r="AQ485" t="inlineStr">
        <is>
          <t xml:space="preserve">Y</t>
        </is>
      </c>
      <c r="AR485"/>
      <c r="AS485"/>
      <c r="AT485">
        <f>IFERROR(INDEX(04_Area_Stats!$E$5:$E$7,MATCH(N485,04_Area_Stats!$A$5:$A$7,0)),"")</f>
      </c>
      <c r="AU485">
        <f>IFERROR(ROUND(W485*AT485,0),"")</f>
      </c>
      <c r="AV485">
        <f>IFERROR(AU485*12/S485,"")</f>
      </c>
      <c r="AW485">
        <f>IFERROR(ROUND(100*(03_Assumptions!$B$18*MIN(AV485/03_Assumptions!$B$13,1)+03_Assumptions!$B$19*MIN(MAX(-AB485/0.25,0),1)+03_Assumptions!$B$20*IFERROR(INDEX(03_Assumptions!$B$28:$B$33,MATCH(AG485,03_Assumptions!$A$28:$A$33,0)),0.5)+03_Assumptions!$B$21*MIN(V485/180,1)+03_Assumptions!$B$22*(COUNTIF(AI485:AQ485,"Y")/9)),0),"")</f>
      </c>
      <c r="AX485"/>
      <c r="AY485"/>
      <c r="AZ485"/>
      <c r="BA485" t="inlineStr">
        <is>
          <t xml:space="preserve">https://images-re.milanuncios.com/images/ads/7d86b570-1caf-47bc-b2de-aa44e09cc215</t>
        </is>
      </c>
      <c r="BB485"/>
      <c r="BC485">
        <v>1</v>
      </c>
      <c r="BD485"/>
      <c r="BE485">
        <v>0</v>
      </c>
      <c r="BF485"/>
      <c r="BG485"/>
      <c r="BH485"/>
      <c r="BI485"/>
      <c r="BJ485"/>
      <c r="BK485"/>
      <c r="BL485" t="inlineStr">
        <is>
          <t xml:space="preserve">Ett möblerat rum i en 6-rumskällare lägenhet i Madrids Goya-område, fullständigt möblerad med hyresavgifter inkluderade; utan luftkonditionering.</t>
        </is>
      </c>
      <c r="BM485" t="inlineStr">
        <is>
          <t xml:space="preserve">rooms, condition, air_con, furnished</t>
        </is>
      </c>
      <c r="BN485"/>
    </row>
    <row r="486">
      <c r="A486" t="inlineStr">
        <is>
          <t xml:space="preserve">MIL-606523834</t>
        </is>
      </c>
      <c r="B486" t="inlineStr">
        <is>
          <t xml:space="preserve">Milanuncios</t>
        </is>
      </c>
      <c r="C486" t="inlineStr">
        <is>
          <t xml:space="preserve">606523834</t>
        </is>
      </c>
      <c r="D486" t="inlineStr">
        <is>
          <t xml:space="preserve">https://www.milanuncios.com/pisos-compartidos-en-granada-granada/granada-capital-606523834.htm</t>
        </is>
      </c>
      <c r="E486" t="inlineStr">
        <is>
          <t xml:space="preserve">2026-08-29</t>
        </is>
      </c>
      <c r="F486" t="inlineStr">
        <is>
          <t xml:space="preserve">2026-08-31</t>
        </is>
      </c>
      <c r="G486" t="inlineStr">
        <is>
          <t xml:space="preserve">New</t>
        </is>
      </c>
      <c r="H486" t="inlineStr">
        <is>
          <t xml:space="preserve">Granada Capital</t>
        </is>
      </c>
      <c r="I486" t="inlineStr">
        <is>
          <t xml:space="preserve">Rent</t>
        </is>
      </c>
      <c r="J486" t="inlineStr">
        <is>
          <t xml:space="preserve">Compartir piso</t>
        </is>
      </c>
      <c r="K486" t="inlineStr">
        <is>
          <t xml:space="preserve">ES</t>
        </is>
      </c>
      <c r="L486"/>
      <c r="M486" t="inlineStr">
        <is>
          <t xml:space="preserve">Granada</t>
        </is>
      </c>
      <c r="N486" t="inlineStr">
        <is>
          <t xml:space="preserve">Granada</t>
        </is>
      </c>
      <c r="O486"/>
      <c r="P486"/>
      <c r="Q486"/>
      <c r="R486"/>
      <c r="S486">
        <v>350</v>
      </c>
      <c r="T486"/>
      <c r="U486">
        <f>IFERROR((S486-T486)/T486,"")</f>
      </c>
      <c r="V486">
        <v>3</v>
      </c>
      <c r="W486"/>
      <c r="X486"/>
      <c r="Y486"/>
      <c r="Z486">
        <f>IFERROR(S486/W486,"")</f>
      </c>
      <c r="AA486">
        <f>IFERROR(INDEX(04_Area_Stats!$C$5:$C$7,MATCH(N486,04_Area_Stats!$A$5:$A$7,0)),"")</f>
      </c>
      <c r="AB486">
        <f>IFERROR((Z486-AA486)/AA486,"")</f>
      </c>
      <c r="AC486"/>
      <c r="AD486"/>
      <c r="AE486" t="inlineStr">
        <is>
          <t xml:space="preserve">3</t>
        </is>
      </c>
      <c r="AF486"/>
      <c r="AG486"/>
      <c r="AH486"/>
      <c r="AI486"/>
      <c r="AJ486"/>
      <c r="AK486"/>
      <c r="AL486"/>
      <c r="AM486"/>
      <c r="AN486"/>
      <c r="AO486"/>
      <c r="AP486" t="inlineStr">
        <is>
          <t xml:space="preserve">Y</t>
        </is>
      </c>
      <c r="AQ486"/>
      <c r="AR486"/>
      <c r="AS486"/>
      <c r="AT486">
        <f>IFERROR(INDEX(04_Area_Stats!$E$5:$E$7,MATCH(N486,04_Area_Stats!$A$5:$A$7,0)),"")</f>
      </c>
      <c r="AU486">
        <f>IFERROR(ROUND(W486*AT486,0),"")</f>
      </c>
      <c r="AV486">
        <f>IFERROR(AU486*12/S486,"")</f>
      </c>
      <c r="AW486">
        <f>IFERROR(ROUND(100*(03_Assumptions!$B$18*MIN(AV486/03_Assumptions!$B$13,1)+03_Assumptions!$B$19*MIN(MAX(-AB486/0.25,0),1)+03_Assumptions!$B$20*IFERROR(INDEX(03_Assumptions!$B$28:$B$33,MATCH(AG486,03_Assumptions!$A$28:$A$33,0)),0.5)+03_Assumptions!$B$21*MIN(V486/180,1)+03_Assumptions!$B$22*(COUNTIF(AI486:AQ486,"Y")/9)),0),"")</f>
      </c>
      <c r="AX486"/>
      <c r="AY486"/>
      <c r="AZ486"/>
      <c r="BA486" t="inlineStr">
        <is>
          <t xml:space="preserve">https://images-re.milanuncios.com/images/ads/adb141e0-ce8d-4b81-972e-0c30db3d6da0</t>
        </is>
      </c>
      <c r="BB486"/>
      <c r="BC486">
        <v>1</v>
      </c>
      <c r="BD486"/>
      <c r="BE486">
        <v>0</v>
      </c>
      <c r="BF486"/>
      <c r="BG486"/>
      <c r="BH486"/>
      <c r="BI486"/>
      <c r="BJ486"/>
      <c r="BK486"/>
      <c r="BL486" t="inlineStr">
        <is>
          <t xml:space="preserve">Rum att hyra i en delad lägenhet på tredje våningen i Granada med luftkonditionering och balkong. Begränsad information tillhandahålls bortom dessa grundläggande bekvämligheter.</t>
        </is>
      </c>
      <c r="BM486" t="inlineStr">
        <is>
          <t xml:space="preserve">floor, balcony, air_con</t>
        </is>
      </c>
      <c r="BN486"/>
    </row>
    <row r="487">
      <c r="A487" t="inlineStr">
        <is>
          <t xml:space="preserve">MIL-516449998</t>
        </is>
      </c>
      <c r="B487" t="inlineStr">
        <is>
          <t xml:space="preserve">Milanuncios</t>
        </is>
      </c>
      <c r="C487" t="inlineStr">
        <is>
          <t xml:space="preserve">516449998</t>
        </is>
      </c>
      <c r="D487" t="inlineStr">
        <is>
          <t xml:space="preserve">https://www.milanuncios.com/pisos-compartidos-en-barcelona-barcelona/barcelona-capital-516449998.htm</t>
        </is>
      </c>
      <c r="E487" t="inlineStr">
        <is>
          <t xml:space="preserve">2026-08-29</t>
        </is>
      </c>
      <c r="F487" t="inlineStr">
        <is>
          <t xml:space="preserve">2026-08-31</t>
        </is>
      </c>
      <c r="G487" t="inlineStr">
        <is>
          <t xml:space="preserve">New</t>
        </is>
      </c>
      <c r="H487" t="inlineStr">
        <is>
          <t xml:space="preserve">Barcelona Capital</t>
        </is>
      </c>
      <c r="I487" t="inlineStr">
        <is>
          <t xml:space="preserve">Rent</t>
        </is>
      </c>
      <c r="J487" t="inlineStr">
        <is>
          <t xml:space="preserve">Compartir piso</t>
        </is>
      </c>
      <c r="K487" t="inlineStr">
        <is>
          <t xml:space="preserve">ES</t>
        </is>
      </c>
      <c r="L487"/>
      <c r="M487" t="inlineStr">
        <is>
          <t xml:space="preserve">Barcelona</t>
        </is>
      </c>
      <c r="N487" t="inlineStr">
        <is>
          <t xml:space="preserve">Barcelona</t>
        </is>
      </c>
      <c r="O487"/>
      <c r="P487"/>
      <c r="Q487"/>
      <c r="R487"/>
      <c r="S487">
        <v>537</v>
      </c>
      <c r="T487"/>
      <c r="U487">
        <f>IFERROR((S487-T487)/T487,"")</f>
      </c>
      <c r="V487">
        <v>3</v>
      </c>
      <c r="W487"/>
      <c r="X487"/>
      <c r="Y487"/>
      <c r="Z487">
        <f>IFERROR(S487/W487,"")</f>
      </c>
      <c r="AA487">
        <f>IFERROR(INDEX(04_Area_Stats!$C$5:$C$7,MATCH(N487,04_Area_Stats!$A$5:$A$7,0)),"")</f>
      </c>
      <c r="AB487">
        <f>IFERROR((Z487-AA487)/AA487,"")</f>
      </c>
      <c r="AC487">
        <v>7</v>
      </c>
      <c r="AD487"/>
      <c r="AE487"/>
      <c r="AF487"/>
      <c r="AG487" t="inlineStr">
        <is>
          <t xml:space="preserve">Good</t>
        </is>
      </c>
      <c r="AH487"/>
      <c r="AI487"/>
      <c r="AJ487"/>
      <c r="AK487"/>
      <c r="AL487"/>
      <c r="AM487"/>
      <c r="AN487"/>
      <c r="AO487"/>
      <c r="AP487"/>
      <c r="AQ487" t="inlineStr">
        <is>
          <t xml:space="preserve">Y</t>
        </is>
      </c>
      <c r="AR487"/>
      <c r="AS487"/>
      <c r="AT487">
        <f>IFERROR(INDEX(04_Area_Stats!$E$5:$E$7,MATCH(N487,04_Area_Stats!$A$5:$A$7,0)),"")</f>
      </c>
      <c r="AU487">
        <f>IFERROR(ROUND(W487*AT487,0),"")</f>
      </c>
      <c r="AV487">
        <f>IFERROR(AU487*12/S487,"")</f>
      </c>
      <c r="AW487">
        <f>IFERROR(ROUND(100*(03_Assumptions!$B$18*MIN(AV487/03_Assumptions!$B$13,1)+03_Assumptions!$B$19*MIN(MAX(-AB487/0.25,0),1)+03_Assumptions!$B$20*IFERROR(INDEX(03_Assumptions!$B$28:$B$33,MATCH(AG487,03_Assumptions!$A$28:$A$33,0)),0.5)+03_Assumptions!$B$21*MIN(V487/180,1)+03_Assumptions!$B$22*(COUNTIF(AI487:AQ487,"Y")/9)),0),"")</f>
      </c>
      <c r="AX487"/>
      <c r="AY487"/>
      <c r="AZ487"/>
      <c r="BA487" t="inlineStr">
        <is>
          <t xml:space="preserve">https://images-re.milanuncios.com/images/ads/0da132a4-b845-439c-b3f5-12b42dd8ac8d</t>
        </is>
      </c>
      <c r="BB487"/>
      <c r="BC487">
        <v>1</v>
      </c>
      <c r="BD487"/>
      <c r="BE487">
        <v>0</v>
      </c>
      <c r="BF487"/>
      <c r="BG487"/>
      <c r="BH487"/>
      <c r="BI487"/>
      <c r="BJ487"/>
      <c r="BK487"/>
      <c r="BL487" t="inlineStr">
        <is>
          <t xml:space="preserve">En möblerad delad lägenhet med 7 rum i Eixample, Barcelona, erbjuds för tillfällig uthyrning exklusivt för kvinnor (yrkesverksamma eller studenter). Fastigheten är i gott skick med utrustad kök och bekräftade bekvämligheter via Spotahome.</t>
        </is>
      </c>
      <c r="BM487" t="inlineStr">
        <is>
          <t xml:space="preserve">rooms, condition, furnished</t>
        </is>
      </c>
      <c r="BN487"/>
    </row>
    <row r="488">
      <c r="A488" t="inlineStr">
        <is>
          <t xml:space="preserve">MIL-606706598</t>
        </is>
      </c>
      <c r="B488" t="inlineStr">
        <is>
          <t xml:space="preserve">Milanuncios</t>
        </is>
      </c>
      <c r="C488" t="inlineStr">
        <is>
          <t xml:space="preserve">606706598</t>
        </is>
      </c>
      <c r="D488" t="inlineStr">
        <is>
          <t xml:space="preserve">https://www.milanuncios.com/pisos-compartidos-en-madrid-madrid/madrid-capital-606706598.htm</t>
        </is>
      </c>
      <c r="E488" t="inlineStr">
        <is>
          <t xml:space="preserve">2026-08-29</t>
        </is>
      </c>
      <c r="F488" t="inlineStr">
        <is>
          <t xml:space="preserve">2026-08-31</t>
        </is>
      </c>
      <c r="G488" t="inlineStr">
        <is>
          <t xml:space="preserve">New</t>
        </is>
      </c>
      <c r="H488" t="inlineStr">
        <is>
          <t xml:space="preserve">Madrid Capital</t>
        </is>
      </c>
      <c r="I488" t="inlineStr">
        <is>
          <t xml:space="preserve">Rent</t>
        </is>
      </c>
      <c r="J488" t="inlineStr">
        <is>
          <t xml:space="preserve">Compartir piso</t>
        </is>
      </c>
      <c r="K488" t="inlineStr">
        <is>
          <t xml:space="preserve">ES</t>
        </is>
      </c>
      <c r="L488"/>
      <c r="M488" t="inlineStr">
        <is>
          <t xml:space="preserve">Madrid</t>
        </is>
      </c>
      <c r="N488" t="inlineStr">
        <is>
          <t xml:space="preserve">Madrid</t>
        </is>
      </c>
      <c r="O488"/>
      <c r="P488"/>
      <c r="Q488"/>
      <c r="R488"/>
      <c r="S488">
        <v>780</v>
      </c>
      <c r="T488"/>
      <c r="U488">
        <f>IFERROR((S488-T488)/T488,"")</f>
      </c>
      <c r="V488">
        <v>3</v>
      </c>
      <c r="W488"/>
      <c r="X488"/>
      <c r="Y488"/>
      <c r="Z488">
        <f>IFERROR(S488/W488,"")</f>
      </c>
      <c r="AA488">
        <f>IFERROR(INDEX(04_Area_Stats!$C$5:$C$7,MATCH(N488,04_Area_Stats!$A$5:$A$7,0)),"")</f>
      </c>
      <c r="AB488">
        <f>IFERROR((Z488-AA488)/AA488,"")</f>
      </c>
      <c r="AC488"/>
      <c r="AD488"/>
      <c r="AE488"/>
      <c r="AF488"/>
      <c r="AG488"/>
      <c r="AH488"/>
      <c r="AI488"/>
      <c r="AJ488"/>
      <c r="AK488"/>
      <c r="AL488"/>
      <c r="AM488"/>
      <c r="AN488"/>
      <c r="AO488"/>
      <c r="AP488"/>
      <c r="AQ488" t="inlineStr">
        <is>
          <t xml:space="preserve">Y</t>
        </is>
      </c>
      <c r="AR488"/>
      <c r="AS488"/>
      <c r="AT488">
        <f>IFERROR(INDEX(04_Area_Stats!$E$5:$E$7,MATCH(N488,04_Area_Stats!$A$5:$A$7,0)),"")</f>
      </c>
      <c r="AU488">
        <f>IFERROR(ROUND(W488*AT488,0),"")</f>
      </c>
      <c r="AV488">
        <f>IFERROR(AU488*12/S488,"")</f>
      </c>
      <c r="AW488">
        <f>IFERROR(ROUND(100*(03_Assumptions!$B$18*MIN(AV488/03_Assumptions!$B$13,1)+03_Assumptions!$B$19*MIN(MAX(-AB488/0.25,0),1)+03_Assumptions!$B$20*IFERROR(INDEX(03_Assumptions!$B$28:$B$33,MATCH(AG488,03_Assumptions!$A$28:$A$33,0)),0.5)+03_Assumptions!$B$21*MIN(V488/180,1)+03_Assumptions!$B$22*(COUNTIF(AI488:AQ488,"Y")/9)),0),"")</f>
      </c>
      <c r="AX488"/>
      <c r="AY488"/>
      <c r="AZ488"/>
      <c r="BA488" t="inlineStr">
        <is>
          <t xml:space="preserve">https://images-re.milanuncios.com/images/ads/e640289a-1d65-4604-a949-5a21a7a715b0</t>
        </is>
      </c>
      <c r="BB488"/>
      <c r="BC488">
        <v>1</v>
      </c>
      <c r="BD488"/>
      <c r="BE488">
        <v>0</v>
      </c>
      <c r="BF488"/>
      <c r="BG488"/>
      <c r="BH488"/>
      <c r="BI488"/>
      <c r="BJ488"/>
      <c r="BK488"/>
      <c r="BL488" t="inlineStr">
        <is>
          <t xml:space="preserve">En möblerad lägenhet med 4 rum på Calle del Pilar de Zaragoza i Madrid, 2:a våningen, tillgänglig för rumsuthyrning med utrustad kök. Begränsad information tillhandahålls om tillståndet eller andra bekvämligheter.</t>
        </is>
      </c>
      <c r="BM488" t="inlineStr">
        <is>
          <t xml:space="preserve">furnished</t>
        </is>
      </c>
      <c r="BN488"/>
    </row>
    <row r="489">
      <c r="A489" t="inlineStr">
        <is>
          <t xml:space="preserve">MIL-536381620</t>
        </is>
      </c>
      <c r="B489" t="inlineStr">
        <is>
          <t xml:space="preserve">Milanuncios</t>
        </is>
      </c>
      <c r="C489" t="inlineStr">
        <is>
          <t xml:space="preserve">536381620</t>
        </is>
      </c>
      <c r="D489" t="inlineStr">
        <is>
          <t xml:space="preserve">https://www.milanuncios.com/pisos-compartidos-en-san-domingo-salamanca/avda-portugal-av-de-portugal-536381620.htm</t>
        </is>
      </c>
      <c r="E489" t="inlineStr">
        <is>
          <t xml:space="preserve">2026-08-29</t>
        </is>
      </c>
      <c r="F489" t="inlineStr">
        <is>
          <t xml:space="preserve">2026-08-31</t>
        </is>
      </c>
      <c r="G489" t="inlineStr">
        <is>
          <t xml:space="preserve">New</t>
        </is>
      </c>
      <c r="H489" t="inlineStr">
        <is>
          <t xml:space="preserve">Avda Portugal  - Av. de Portugal</t>
        </is>
      </c>
      <c r="I489" t="inlineStr">
        <is>
          <t xml:space="preserve">Rent</t>
        </is>
      </c>
      <c r="J489" t="inlineStr">
        <is>
          <t xml:space="preserve">Compartir piso</t>
        </is>
      </c>
      <c r="K489" t="inlineStr">
        <is>
          <t xml:space="preserve">ES</t>
        </is>
      </c>
      <c r="L489"/>
      <c r="M489" t="inlineStr">
        <is>
          <t xml:space="preserve">Salamanca</t>
        </is>
      </c>
      <c r="N489" t="inlineStr">
        <is>
          <t xml:space="preserve">San Domingo</t>
        </is>
      </c>
      <c r="O489"/>
      <c r="P489"/>
      <c r="Q489"/>
      <c r="R489"/>
      <c r="S489">
        <v>250</v>
      </c>
      <c r="T489"/>
      <c r="U489">
        <f>IFERROR((S489-T489)/T489,"")</f>
      </c>
      <c r="V489">
        <v>3</v>
      </c>
      <c r="W489"/>
      <c r="X489"/>
      <c r="Y489"/>
      <c r="Z489">
        <f>IFERROR(S489/W489,"")</f>
      </c>
      <c r="AA489">
        <f>IFERROR(INDEX(04_Area_Stats!$C$5:$C$7,MATCH(N489,04_Area_Stats!$A$5:$A$7,0)),"")</f>
      </c>
      <c r="AB489">
        <f>IFERROR((Z489-AA489)/AA489,"")</f>
      </c>
      <c r="AC489"/>
      <c r="AD489"/>
      <c r="AE489"/>
      <c r="AF489"/>
      <c r="AG489"/>
      <c r="AH489"/>
      <c r="AI489" t="inlineStr">
        <is>
          <t xml:space="preserve">Y</t>
        </is>
      </c>
      <c r="AJ489"/>
      <c r="AK489"/>
      <c r="AL489"/>
      <c r="AM489"/>
      <c r="AN489"/>
      <c r="AO489"/>
      <c r="AP489"/>
      <c r="AQ489"/>
      <c r="AR489"/>
      <c r="AS489"/>
      <c r="AT489">
        <f>IFERROR(INDEX(04_Area_Stats!$E$5:$E$7,MATCH(N489,04_Area_Stats!$A$5:$A$7,0)),"")</f>
      </c>
      <c r="AU489">
        <f>IFERROR(ROUND(W489*AT489,0),"")</f>
      </c>
      <c r="AV489">
        <f>IFERROR(AU489*12/S489,"")</f>
      </c>
      <c r="AW489">
        <f>IFERROR(ROUND(100*(03_Assumptions!$B$18*MIN(AV489/03_Assumptions!$B$13,1)+03_Assumptions!$B$19*MIN(MAX(-AB489/0.25,0),1)+03_Assumptions!$B$20*IFERROR(INDEX(03_Assumptions!$B$28:$B$33,MATCH(AG489,03_Assumptions!$A$28:$A$33,0)),0.5)+03_Assumptions!$B$21*MIN(V489/180,1)+03_Assumptions!$B$22*(COUNTIF(AI489:AQ489,"Y")/9)),0),"")</f>
      </c>
      <c r="AX489"/>
      <c r="AY489"/>
      <c r="AZ489"/>
      <c r="BA489" t="inlineStr">
        <is>
          <t xml:space="preserve">https://images.milanuncios.com/api/v1/ma-ad-media-pro/images/bcbcc74c-ea2e-4dba-9de9-0baa436aac00</t>
        </is>
      </c>
      <c r="BB489"/>
      <c r="BC489">
        <v>1</v>
      </c>
      <c r="BD489"/>
      <c r="BE489">
        <v>0</v>
      </c>
      <c r="BF489"/>
      <c r="BG489"/>
      <c r="BH489"/>
      <c r="BI489"/>
      <c r="BJ489"/>
      <c r="BK489"/>
      <c r="BL489" t="inlineStr">
        <is>
          <t xml:space="preserve">En delad lägenhet med fem sovrum och två badrum nära Avenida Portugal tillgänglig för studentuthyrning, med hiss och centralvärme. Fastigheten är vänd utåt och tillåter inte husdjur, med individuella rum från €250–275 per månad.</t>
        </is>
      </c>
      <c r="BM489" t="inlineStr">
        <is>
          <t xml:space="preserve">lift</t>
        </is>
      </c>
      <c r="BN489"/>
    </row>
    <row r="490">
      <c r="A490" t="inlineStr">
        <is>
          <t xml:space="preserve">MIL-518564231</t>
        </is>
      </c>
      <c r="B490" t="inlineStr">
        <is>
          <t xml:space="preserve">Milanuncios</t>
        </is>
      </c>
      <c r="C490" t="inlineStr">
        <is>
          <t xml:space="preserve">518564231</t>
        </is>
      </c>
      <c r="D490" t="inlineStr">
        <is>
          <t xml:space="preserve">https://www.milanuncios.com/pisos-compartidos-en-a-coruna-la_coruna/orillamar-praza-parque-518564231.htm</t>
        </is>
      </c>
      <c r="E490" t="inlineStr">
        <is>
          <t xml:space="preserve">2026-08-29</t>
        </is>
      </c>
      <c r="F490" t="inlineStr">
        <is>
          <t xml:space="preserve">2026-08-31</t>
        </is>
      </c>
      <c r="G490" t="inlineStr">
        <is>
          <t xml:space="preserve">New</t>
        </is>
      </c>
      <c r="H490" t="inlineStr">
        <is>
          <t xml:space="preserve">Orillamar - Praza Parque</t>
        </is>
      </c>
      <c r="I490" t="inlineStr">
        <is>
          <t xml:space="preserve">Rent</t>
        </is>
      </c>
      <c r="J490" t="inlineStr">
        <is>
          <t xml:space="preserve">Compartir piso</t>
        </is>
      </c>
      <c r="K490" t="inlineStr">
        <is>
          <t xml:space="preserve">ES</t>
        </is>
      </c>
      <c r="L490"/>
      <c r="M490" t="inlineStr">
        <is>
          <t xml:space="preserve">A Coruña</t>
        </is>
      </c>
      <c r="N490" t="inlineStr">
        <is>
          <t xml:space="preserve">A Coruña</t>
        </is>
      </c>
      <c r="O490"/>
      <c r="P490"/>
      <c r="Q490"/>
      <c r="R490"/>
      <c r="S490">
        <v>360</v>
      </c>
      <c r="T490"/>
      <c r="U490">
        <f>IFERROR((S490-T490)/T490,"")</f>
      </c>
      <c r="V490">
        <v>3</v>
      </c>
      <c r="W490"/>
      <c r="X490"/>
      <c r="Y490"/>
      <c r="Z490">
        <f>IFERROR(S490/W490,"")</f>
      </c>
      <c r="AA490">
        <f>IFERROR(INDEX(04_Area_Stats!$C$5:$C$7,MATCH(N490,04_Area_Stats!$A$5:$A$7,0)),"")</f>
      </c>
      <c r="AB490">
        <f>IFERROR((Z490-AA490)/AA490,"")</f>
      </c>
      <c r="AC490"/>
      <c r="AD490"/>
      <c r="AE490"/>
      <c r="AF490"/>
      <c r="AG490"/>
      <c r="AH490"/>
      <c r="AI490"/>
      <c r="AJ490"/>
      <c r="AK490"/>
      <c r="AL490"/>
      <c r="AM490"/>
      <c r="AN490"/>
      <c r="AO490"/>
      <c r="AP490"/>
      <c r="AQ490"/>
      <c r="AR490"/>
      <c r="AS490"/>
      <c r="AT490">
        <f>IFERROR(INDEX(04_Area_Stats!$E$5:$E$7,MATCH(N490,04_Area_Stats!$A$5:$A$7,0)),"")</f>
      </c>
      <c r="AU490">
        <f>IFERROR(ROUND(W490*AT490,0),"")</f>
      </c>
      <c r="AV490">
        <f>IFERROR(AU490*12/S490,"")</f>
      </c>
      <c r="AW490">
        <f>IFERROR(ROUND(100*(03_Assumptions!$B$18*MIN(AV490/03_Assumptions!$B$13,1)+03_Assumptions!$B$19*MIN(MAX(-AB490/0.25,0),1)+03_Assumptions!$B$20*IFERROR(INDEX(03_Assumptions!$B$28:$B$33,MATCH(AG490,03_Assumptions!$A$28:$A$33,0)),0.5)+03_Assumptions!$B$21*MIN(V490/180,1)+03_Assumptions!$B$22*(COUNTIF(AI490:AQ490,"Y")/9)),0),"")</f>
      </c>
      <c r="AX490"/>
      <c r="AY490"/>
      <c r="AZ490"/>
      <c r="BA490"/>
      <c r="BB490"/>
      <c r="BC490">
        <v>1</v>
      </c>
      <c r="BD490"/>
      <c r="BE490">
        <v>0</v>
      </c>
      <c r="BF490"/>
      <c r="BG490"/>
      <c r="BH490"/>
      <c r="BI490"/>
      <c r="BJ490"/>
      <c r="BK490"/>
      <c r="BL490" t="inlineStr">
        <is>
          <t xml:space="preserve">Ett ensamt rum i en delad lägenhet i gott skick med eget badrum, tillgängligt för sommaren och/eller nästa läsår. Rummet är exteriörvändande och avsett för en person, med rökförbud.</t>
        </is>
      </c>
      <c r="BM490"/>
      <c r="BN490"/>
    </row>
    <row r="491">
      <c r="A491" t="inlineStr">
        <is>
          <t xml:space="preserve">MIL-611907762</t>
        </is>
      </c>
      <c r="B491" t="inlineStr">
        <is>
          <t xml:space="preserve">Milanuncios</t>
        </is>
      </c>
      <c r="C491" t="inlineStr">
        <is>
          <t xml:space="preserve">611907762</t>
        </is>
      </c>
      <c r="D491" t="inlineStr">
        <is>
          <t xml:space="preserve">https://www.milanuncios.com/pisos-compartidos-en-salamanca-salamanca/plaza-del-oeste-c-papin-611907762.htm</t>
        </is>
      </c>
      <c r="E491" t="inlineStr">
        <is>
          <t xml:space="preserve">2026-08-29</t>
        </is>
      </c>
      <c r="F491" t="inlineStr">
        <is>
          <t xml:space="preserve">2026-08-31</t>
        </is>
      </c>
      <c r="G491" t="inlineStr">
        <is>
          <t xml:space="preserve">New</t>
        </is>
      </c>
      <c r="H491" t="inlineStr">
        <is>
          <t xml:space="preserve">Plaza del Oeste - C. Papín</t>
        </is>
      </c>
      <c r="I491" t="inlineStr">
        <is>
          <t xml:space="preserve">Rent</t>
        </is>
      </c>
      <c r="J491" t="inlineStr">
        <is>
          <t xml:space="preserve">Compartir piso</t>
        </is>
      </c>
      <c r="K491" t="inlineStr">
        <is>
          <t xml:space="preserve">ES</t>
        </is>
      </c>
      <c r="L491"/>
      <c r="M491" t="inlineStr">
        <is>
          <t xml:space="preserve">Salamanca</t>
        </is>
      </c>
      <c r="N491" t="inlineStr">
        <is>
          <t xml:space="preserve">Salamanca</t>
        </is>
      </c>
      <c r="O491"/>
      <c r="P491"/>
      <c r="Q491"/>
      <c r="R491"/>
      <c r="S491">
        <v>200</v>
      </c>
      <c r="T491"/>
      <c r="U491">
        <f>IFERROR((S491-T491)/T491,"")</f>
      </c>
      <c r="V491">
        <v>3</v>
      </c>
      <c r="W491"/>
      <c r="X491"/>
      <c r="Y491"/>
      <c r="Z491">
        <f>IFERROR(S491/W491,"")</f>
      </c>
      <c r="AA491">
        <f>IFERROR(INDEX(04_Area_Stats!$C$5:$C$7,MATCH(N491,04_Area_Stats!$A$5:$A$7,0)),"")</f>
      </c>
      <c r="AB491">
        <f>IFERROR((Z491-AA491)/AA491,"")</f>
      </c>
      <c r="AC491"/>
      <c r="AD491"/>
      <c r="AE491"/>
      <c r="AF491"/>
      <c r="AG491"/>
      <c r="AH491"/>
      <c r="AI491"/>
      <c r="AJ491"/>
      <c r="AK491"/>
      <c r="AL491"/>
      <c r="AM491"/>
      <c r="AN491"/>
      <c r="AO491"/>
      <c r="AP491"/>
      <c r="AQ491"/>
      <c r="AR491"/>
      <c r="AS491"/>
      <c r="AT491">
        <f>IFERROR(INDEX(04_Area_Stats!$E$5:$E$7,MATCH(N491,04_Area_Stats!$A$5:$A$7,0)),"")</f>
      </c>
      <c r="AU491">
        <f>IFERROR(ROUND(W491*AT491,0),"")</f>
      </c>
      <c r="AV491">
        <f>IFERROR(AU491*12/S491,"")</f>
      </c>
      <c r="AW491">
        <f>IFERROR(ROUND(100*(03_Assumptions!$B$18*MIN(AV491/03_Assumptions!$B$13,1)+03_Assumptions!$B$19*MIN(MAX(-AB491/0.25,0),1)+03_Assumptions!$B$20*IFERROR(INDEX(03_Assumptions!$B$28:$B$33,MATCH(AG491,03_Assumptions!$A$28:$A$33,0)),0.5)+03_Assumptions!$B$21*MIN(V491/180,1)+03_Assumptions!$B$22*(COUNTIF(AI491:AQ491,"Y")/9)),0),"")</f>
      </c>
      <c r="AX491"/>
      <c r="AY491"/>
      <c r="AZ491"/>
      <c r="BA491" t="inlineStr">
        <is>
          <t xml:space="preserve">https://images.milanuncios.com/api/v1/ma-ad-media-pro/images/1eb4cf67-8c9e-4573-8252-c39a5283b521</t>
        </is>
      </c>
      <c r="BB491"/>
      <c r="BC491">
        <v>1</v>
      </c>
      <c r="BD491"/>
      <c r="BE491">
        <v>0</v>
      </c>
      <c r="BF491"/>
      <c r="BG491"/>
      <c r="BH491"/>
      <c r="BI491"/>
      <c r="BJ491"/>
      <c r="BK491"/>
      <c r="BL491" t="inlineStr">
        <is>
          <t xml:space="preserve">Delad lägenhet med enskilda rum att hyra i Salamanca; alla rum är vända utåt. Begränsad information är tillgänglig om fastighetens skick, storlek eller bekvämligheter.</t>
        </is>
      </c>
      <c r="BM491"/>
      <c r="BN491"/>
    </row>
    <row r="492">
      <c r="A492" t="inlineStr">
        <is>
          <t xml:space="preserve">MIL-610928906</t>
        </is>
      </c>
      <c r="B492" t="inlineStr">
        <is>
          <t xml:space="preserve">Milanuncios</t>
        </is>
      </c>
      <c r="C492" t="inlineStr">
        <is>
          <t xml:space="preserve">610928906</t>
        </is>
      </c>
      <c r="D492" t="inlineStr">
        <is>
          <t xml:space="preserve">https://www.milanuncios.com/pisos-compartidos-en-bilbao-vizcaya/bilbao-610928906.htm</t>
        </is>
      </c>
      <c r="E492" t="inlineStr">
        <is>
          <t xml:space="preserve">2026-08-29</t>
        </is>
      </c>
      <c r="F492" t="inlineStr">
        <is>
          <t xml:space="preserve">2026-08-31</t>
        </is>
      </c>
      <c r="G492" t="inlineStr">
        <is>
          <t xml:space="preserve">New</t>
        </is>
      </c>
      <c r="H492" t="inlineStr">
        <is>
          <t xml:space="preserve">Bilbao</t>
        </is>
      </c>
      <c r="I492" t="inlineStr">
        <is>
          <t xml:space="preserve">Rent</t>
        </is>
      </c>
      <c r="J492" t="inlineStr">
        <is>
          <t xml:space="preserve">Compartir piso</t>
        </is>
      </c>
      <c r="K492" t="inlineStr">
        <is>
          <t xml:space="preserve">ES</t>
        </is>
      </c>
      <c r="L492"/>
      <c r="M492" t="inlineStr">
        <is>
          <t xml:space="preserve">Bizkaia</t>
        </is>
      </c>
      <c r="N492" t="inlineStr">
        <is>
          <t xml:space="preserve">Bilbao</t>
        </is>
      </c>
      <c r="O492"/>
      <c r="P492"/>
      <c r="Q492"/>
      <c r="R492"/>
      <c r="S492">
        <v>580</v>
      </c>
      <c r="T492"/>
      <c r="U492">
        <f>IFERROR((S492-T492)/T492,"")</f>
      </c>
      <c r="V492">
        <v>3</v>
      </c>
      <c r="W492"/>
      <c r="X492"/>
      <c r="Y492"/>
      <c r="Z492">
        <f>IFERROR(S492/W492,"")</f>
      </c>
      <c r="AA492">
        <f>IFERROR(INDEX(04_Area_Stats!$C$5:$C$7,MATCH(N492,04_Area_Stats!$A$5:$A$7,0)),"")</f>
      </c>
      <c r="AB492">
        <f>IFERROR((Z492-AA492)/AA492,"")</f>
      </c>
      <c r="AC492"/>
      <c r="AD492"/>
      <c r="AE492"/>
      <c r="AF492"/>
      <c r="AG492"/>
      <c r="AH492"/>
      <c r="AI492"/>
      <c r="AJ492"/>
      <c r="AK492"/>
      <c r="AL492"/>
      <c r="AM492"/>
      <c r="AN492"/>
      <c r="AO492"/>
      <c r="AP492"/>
      <c r="AQ492" t="inlineStr">
        <is>
          <t xml:space="preserve">Y</t>
        </is>
      </c>
      <c r="AR492"/>
      <c r="AS492"/>
      <c r="AT492">
        <f>IFERROR(INDEX(04_Area_Stats!$E$5:$E$7,MATCH(N492,04_Area_Stats!$A$5:$A$7,0)),"")</f>
      </c>
      <c r="AU492">
        <f>IFERROR(ROUND(W492*AT492,0),"")</f>
      </c>
      <c r="AV492">
        <f>IFERROR(AU492*12/S492,"")</f>
      </c>
      <c r="AW492">
        <f>IFERROR(ROUND(100*(03_Assumptions!$B$18*MIN(AV492/03_Assumptions!$B$13,1)+03_Assumptions!$B$19*MIN(MAX(-AB492/0.25,0),1)+03_Assumptions!$B$20*IFERROR(INDEX(03_Assumptions!$B$28:$B$33,MATCH(AG492,03_Assumptions!$A$28:$A$33,0)),0.5)+03_Assumptions!$B$21*MIN(V492/180,1)+03_Assumptions!$B$22*(COUNTIF(AI492:AQ492,"Y")/9)),0),"")</f>
      </c>
      <c r="AX492"/>
      <c r="AY492"/>
      <c r="AZ492"/>
      <c r="BA492" t="inlineStr">
        <is>
          <t xml:space="preserve">https://images-re.milanuncios.com/images/ads/c8ee5c9a-634c-4348-b9cf-7e2479ce6a5c</t>
        </is>
      </c>
      <c r="BB492"/>
      <c r="BC492">
        <v>1</v>
      </c>
      <c r="BD492"/>
      <c r="BE492">
        <v>0</v>
      </c>
      <c r="BF492"/>
      <c r="BG492"/>
      <c r="BH492"/>
      <c r="BI492" t="inlineStr">
        <is>
          <t xml:space="preserve">Esta es tu oportunidad de alquilar una cómoda habitación</t>
        </is>
      </c>
      <c r="BJ492"/>
      <c r="BK492"/>
      <c r="BL492" t="inlineStr">
        <is>
          <t xml:space="preserve">Det här är ett rum att dela i en fyrarumslägenhad i Zorrotza, Bilbao, möblerad med vitvaror och WiFi. Lägenheten ligger väl till med restauranger, butiker och andra bekvämligheter i närheten.</t>
        </is>
      </c>
      <c r="BM492" t="inlineStr">
        <is>
          <t xml:space="preserve">balcony, furnished</t>
        </is>
      </c>
      <c r="BN492"/>
    </row>
    <row r="493">
      <c r="A493" t="inlineStr">
        <is>
          <t xml:space="preserve">MIL-610921673</t>
        </is>
      </c>
      <c r="B493" t="inlineStr">
        <is>
          <t xml:space="preserve">Milanuncios</t>
        </is>
      </c>
      <c r="C493" t="inlineStr">
        <is>
          <t xml:space="preserve">610921673</t>
        </is>
      </c>
      <c r="D493" t="inlineStr">
        <is>
          <t xml:space="preserve">https://www.milanuncios.com/pisos-compartidos-en-l'-olleria-valencia/instituto-av-diputacion-provincial-610921673.htm</t>
        </is>
      </c>
      <c r="E493" t="inlineStr">
        <is>
          <t xml:space="preserve">2026-08-29</t>
        </is>
      </c>
      <c r="F493" t="inlineStr">
        <is>
          <t xml:space="preserve">2026-08-31</t>
        </is>
      </c>
      <c r="G493" t="inlineStr">
        <is>
          <t xml:space="preserve">New</t>
        </is>
      </c>
      <c r="H493" t="inlineStr">
        <is>
          <t xml:space="preserve">instituto  - Av. Diputación Provincial</t>
        </is>
      </c>
      <c r="I493" t="inlineStr">
        <is>
          <t xml:space="preserve">Rent</t>
        </is>
      </c>
      <c r="J493" t="inlineStr">
        <is>
          <t xml:space="preserve">Compartir piso</t>
        </is>
      </c>
      <c r="K493" t="inlineStr">
        <is>
          <t xml:space="preserve">ES</t>
        </is>
      </c>
      <c r="L493"/>
      <c r="M493" t="inlineStr">
        <is>
          <t xml:space="preserve">Valencia</t>
        </is>
      </c>
      <c r="N493" t="inlineStr">
        <is>
          <t xml:space="preserve">L' Olleria</t>
        </is>
      </c>
      <c r="O493"/>
      <c r="P493"/>
      <c r="Q493"/>
      <c r="R493"/>
      <c r="S493">
        <v>250</v>
      </c>
      <c r="T493"/>
      <c r="U493">
        <f>IFERROR((S493-T493)/T493,"")</f>
      </c>
      <c r="V493">
        <v>3</v>
      </c>
      <c r="W493"/>
      <c r="X493"/>
      <c r="Y493"/>
      <c r="Z493">
        <f>IFERROR(S493/W493,"")</f>
      </c>
      <c r="AA493">
        <f>IFERROR(INDEX(04_Area_Stats!$C$5:$C$7,MATCH(N493,04_Area_Stats!$A$5:$A$7,0)),"")</f>
      </c>
      <c r="AB493">
        <f>IFERROR((Z493-AA493)/AA493,"")</f>
      </c>
      <c r="AC493"/>
      <c r="AD493"/>
      <c r="AE493"/>
      <c r="AF493"/>
      <c r="AG493"/>
      <c r="AH493"/>
      <c r="AI493"/>
      <c r="AJ493"/>
      <c r="AK493"/>
      <c r="AL493"/>
      <c r="AM493"/>
      <c r="AN493"/>
      <c r="AO493"/>
      <c r="AP493"/>
      <c r="AQ493"/>
      <c r="AR493"/>
      <c r="AS493"/>
      <c r="AT493">
        <f>IFERROR(INDEX(04_Area_Stats!$E$5:$E$7,MATCH(N493,04_Area_Stats!$A$5:$A$7,0)),"")</f>
      </c>
      <c r="AU493">
        <f>IFERROR(ROUND(W493*AT493,0),"")</f>
      </c>
      <c r="AV493">
        <f>IFERROR(AU493*12/S493,"")</f>
      </c>
      <c r="AW493">
        <f>IFERROR(ROUND(100*(03_Assumptions!$B$18*MIN(AV493/03_Assumptions!$B$13,1)+03_Assumptions!$B$19*MIN(MAX(-AB493/0.25,0),1)+03_Assumptions!$B$20*IFERROR(INDEX(03_Assumptions!$B$28:$B$33,MATCH(AG493,03_Assumptions!$A$28:$A$33,0)),0.5)+03_Assumptions!$B$21*MIN(V493/180,1)+03_Assumptions!$B$22*(COUNTIF(AI493:AQ493,"Y")/9)),0),"")</f>
      </c>
      <c r="AX493"/>
      <c r="AY493"/>
      <c r="AZ493"/>
      <c r="BA493" t="inlineStr">
        <is>
          <t xml:space="preserve">https://images.milanuncios.com/api/v1/ma-ad-media-pro/images/1b55de77-d617-4006-be94-6c5efe535c83</t>
        </is>
      </c>
      <c r="BB493"/>
      <c r="BC493">
        <v>1</v>
      </c>
      <c r="BD493"/>
      <c r="BE493">
        <v>0</v>
      </c>
      <c r="BF493"/>
      <c r="BG493"/>
      <c r="BH493"/>
      <c r="BI493"/>
      <c r="BJ493"/>
      <c r="BK493"/>
      <c r="BL493" t="inlineStr">
        <is>
          <t xml:space="preserve">Ett ljust och trevligt delat rum i L'Olleria på Avenida Diputación Provincial, erbjudet till hyra i en lägenhet med god samlevnad. Minimal information är tillgänglig.</t>
        </is>
      </c>
      <c r="BM493"/>
      <c r="BN493"/>
    </row>
    <row r="494">
      <c r="A494" t="inlineStr">
        <is>
          <t xml:space="preserve">MIL-516440148</t>
        </is>
      </c>
      <c r="B494" t="inlineStr">
        <is>
          <t xml:space="preserve">Milanuncios</t>
        </is>
      </c>
      <c r="C494" t="inlineStr">
        <is>
          <t xml:space="preserve">516440148</t>
        </is>
      </c>
      <c r="D494" t="inlineStr">
        <is>
          <t xml:space="preserve">https://www.milanuncios.com/pisos-compartidos-en-madrid-madrid/madrid-capital-516440148.htm</t>
        </is>
      </c>
      <c r="E494" t="inlineStr">
        <is>
          <t xml:space="preserve">2026-08-29</t>
        </is>
      </c>
      <c r="F494" t="inlineStr">
        <is>
          <t xml:space="preserve">2026-08-31</t>
        </is>
      </c>
      <c r="G494" t="inlineStr">
        <is>
          <t xml:space="preserve">New</t>
        </is>
      </c>
      <c r="H494" t="inlineStr">
        <is>
          <t xml:space="preserve">Madrid Capital</t>
        </is>
      </c>
      <c r="I494" t="inlineStr">
        <is>
          <t xml:space="preserve">Rent</t>
        </is>
      </c>
      <c r="J494" t="inlineStr">
        <is>
          <t xml:space="preserve">Compartir piso</t>
        </is>
      </c>
      <c r="K494" t="inlineStr">
        <is>
          <t xml:space="preserve">ES</t>
        </is>
      </c>
      <c r="L494"/>
      <c r="M494" t="inlineStr">
        <is>
          <t xml:space="preserve">Madrid</t>
        </is>
      </c>
      <c r="N494" t="inlineStr">
        <is>
          <t xml:space="preserve">Madrid</t>
        </is>
      </c>
      <c r="O494"/>
      <c r="P494"/>
      <c r="Q494"/>
      <c r="R494"/>
      <c r="S494">
        <v>900</v>
      </c>
      <c r="T494"/>
      <c r="U494">
        <f>IFERROR((S494-T494)/T494,"")</f>
      </c>
      <c r="V494">
        <v>3</v>
      </c>
      <c r="W494"/>
      <c r="X494"/>
      <c r="Y494"/>
      <c r="Z494">
        <f>IFERROR(S494/W494,"")</f>
      </c>
      <c r="AA494">
        <f>IFERROR(INDEX(04_Area_Stats!$C$5:$C$7,MATCH(N494,04_Area_Stats!$A$5:$A$7,0)),"")</f>
      </c>
      <c r="AB494">
        <f>IFERROR((Z494-AA494)/AA494,"")</f>
      </c>
      <c r="AC494">
        <v>6</v>
      </c>
      <c r="AD494"/>
      <c r="AE494"/>
      <c r="AF494"/>
      <c r="AG494" t="inlineStr">
        <is>
          <t xml:space="preserve">Good</t>
        </is>
      </c>
      <c r="AH494"/>
      <c r="AI494"/>
      <c r="AJ494"/>
      <c r="AK494"/>
      <c r="AL494"/>
      <c r="AM494"/>
      <c r="AN494"/>
      <c r="AO494"/>
      <c r="AP494" t="inlineStr">
        <is>
          <t xml:space="preserve">N</t>
        </is>
      </c>
      <c r="AQ494" t="inlineStr">
        <is>
          <t xml:space="preserve">Y</t>
        </is>
      </c>
      <c r="AR494"/>
      <c r="AS494"/>
      <c r="AT494">
        <f>IFERROR(INDEX(04_Area_Stats!$E$5:$E$7,MATCH(N494,04_Area_Stats!$A$5:$A$7,0)),"")</f>
      </c>
      <c r="AU494">
        <f>IFERROR(ROUND(W494*AT494,0),"")</f>
      </c>
      <c r="AV494">
        <f>IFERROR(AU494*12/S494,"")</f>
      </c>
      <c r="AW494">
        <f>IFERROR(ROUND(100*(03_Assumptions!$B$18*MIN(AV494/03_Assumptions!$B$13,1)+03_Assumptions!$B$19*MIN(MAX(-AB494/0.25,0),1)+03_Assumptions!$B$20*IFERROR(INDEX(03_Assumptions!$B$28:$B$33,MATCH(AG494,03_Assumptions!$A$28:$A$33,0)),0.5)+03_Assumptions!$B$21*MIN(V494/180,1)+03_Assumptions!$B$22*(COUNTIF(AI494:AQ494,"Y")/9)),0),"")</f>
      </c>
      <c r="AX494"/>
      <c r="AY494"/>
      <c r="AZ494"/>
      <c r="BA494" t="inlineStr">
        <is>
          <t xml:space="preserve">https://images-re.milanuncios.com/images/ads/164540f8-5cd9-4f14-99eb-a225037fed0d</t>
        </is>
      </c>
      <c r="BB494"/>
      <c r="BC494">
        <v>1</v>
      </c>
      <c r="BD494"/>
      <c r="BE494">
        <v>0</v>
      </c>
      <c r="BF494"/>
      <c r="BG494"/>
      <c r="BH494"/>
      <c r="BI494"/>
      <c r="BJ494"/>
      <c r="BK494"/>
      <c r="BL494" t="inlineStr">
        <is>
          <t xml:space="preserve">Detta är ett möblerat rum i en delad lägenhet med 6 rum i Goyas stadsdel i Madrid, med alla utgifter och wifi inkluderad i hyran. Fastigheten är i gott skick men saknar luftkonditionering.</t>
        </is>
      </c>
      <c r="BM494" t="inlineStr">
        <is>
          <t xml:space="preserve">rooms, condition, air_con, furnished</t>
        </is>
      </c>
      <c r="BN494"/>
    </row>
    <row r="495">
      <c r="A495" t="inlineStr">
        <is>
          <t xml:space="preserve">MIL-605943773</t>
        </is>
      </c>
      <c r="B495" t="inlineStr">
        <is>
          <t xml:space="preserve">Milanuncios</t>
        </is>
      </c>
      <c r="C495" t="inlineStr">
        <is>
          <t xml:space="preserve">605943773</t>
        </is>
      </c>
      <c r="D495" t="inlineStr">
        <is>
          <t xml:space="preserve">https://www.milanuncios.com/pisos-compartidos-en-a-coruna-la_coruna/centro-rua-juan-florez-605943773.htm</t>
        </is>
      </c>
      <c r="E495" t="inlineStr">
        <is>
          <t xml:space="preserve">2026-08-29</t>
        </is>
      </c>
      <c r="F495" t="inlineStr">
        <is>
          <t xml:space="preserve">2026-08-31</t>
        </is>
      </c>
      <c r="G495" t="inlineStr">
        <is>
          <t xml:space="preserve">New</t>
        </is>
      </c>
      <c r="H495" t="inlineStr">
        <is>
          <t xml:space="preserve">Centro - Rúa Juan Flórez</t>
        </is>
      </c>
      <c r="I495" t="inlineStr">
        <is>
          <t xml:space="preserve">Rent</t>
        </is>
      </c>
      <c r="J495" t="inlineStr">
        <is>
          <t xml:space="preserve">Compartir piso</t>
        </is>
      </c>
      <c r="K495" t="inlineStr">
        <is>
          <t xml:space="preserve">ES</t>
        </is>
      </c>
      <c r="L495"/>
      <c r="M495" t="inlineStr">
        <is>
          <t xml:space="preserve">A Coruña</t>
        </is>
      </c>
      <c r="N495" t="inlineStr">
        <is>
          <t xml:space="preserve">A Coruña</t>
        </is>
      </c>
      <c r="O495"/>
      <c r="P495"/>
      <c r="Q495"/>
      <c r="R495"/>
      <c r="S495">
        <v>360</v>
      </c>
      <c r="T495"/>
      <c r="U495">
        <f>IFERROR((S495-T495)/T495,"")</f>
      </c>
      <c r="V495">
        <v>3</v>
      </c>
      <c r="W495"/>
      <c r="X495"/>
      <c r="Y495"/>
      <c r="Z495">
        <f>IFERROR(S495/W495,"")</f>
      </c>
      <c r="AA495">
        <f>IFERROR(INDEX(04_Area_Stats!$C$5:$C$7,MATCH(N495,04_Area_Stats!$A$5:$A$7,0)),"")</f>
      </c>
      <c r="AB495">
        <f>IFERROR((Z495-AA495)/AA495,"")</f>
      </c>
      <c r="AC495"/>
      <c r="AD495"/>
      <c r="AE495"/>
      <c r="AF495"/>
      <c r="AG495"/>
      <c r="AH495"/>
      <c r="AI495"/>
      <c r="AJ495"/>
      <c r="AK495"/>
      <c r="AL495"/>
      <c r="AM495"/>
      <c r="AN495"/>
      <c r="AO495"/>
      <c r="AP495"/>
      <c r="AQ495"/>
      <c r="AR495"/>
      <c r="AS495"/>
      <c r="AT495">
        <f>IFERROR(INDEX(04_Area_Stats!$E$5:$E$7,MATCH(N495,04_Area_Stats!$A$5:$A$7,0)),"")</f>
      </c>
      <c r="AU495">
        <f>IFERROR(ROUND(W495*AT495,0),"")</f>
      </c>
      <c r="AV495">
        <f>IFERROR(AU495*12/S495,"")</f>
      </c>
      <c r="AW495">
        <f>IFERROR(ROUND(100*(03_Assumptions!$B$18*MIN(AV495/03_Assumptions!$B$13,1)+03_Assumptions!$B$19*MIN(MAX(-AB495/0.25,0),1)+03_Assumptions!$B$20*IFERROR(INDEX(03_Assumptions!$B$28:$B$33,MATCH(AG495,03_Assumptions!$A$28:$A$33,0)),0.5)+03_Assumptions!$B$21*MIN(V495/180,1)+03_Assumptions!$B$22*(COUNTIF(AI495:AQ495,"Y")/9)),0),"")</f>
      </c>
      <c r="AX495"/>
      <c r="AY495"/>
      <c r="AZ495"/>
      <c r="BA495"/>
      <c r="BB495"/>
      <c r="BC495">
        <v>1</v>
      </c>
      <c r="BD495"/>
      <c r="BE495">
        <v>0</v>
      </c>
      <c r="BF495"/>
      <c r="BG495"/>
      <c r="BH495"/>
      <c r="BI495"/>
      <c r="BJ495"/>
      <c r="BK495"/>
      <c r="BL495"/>
      <c r="BM495"/>
      <c r="BN495"/>
    </row>
    <row r="496">
      <c r="A496" t="inlineStr">
        <is>
          <t xml:space="preserve">MIL-596868752</t>
        </is>
      </c>
      <c r="B496" t="inlineStr">
        <is>
          <t xml:space="preserve">Milanuncios</t>
        </is>
      </c>
      <c r="C496" t="inlineStr">
        <is>
          <t xml:space="preserve">596868752</t>
        </is>
      </c>
      <c r="D496" t="inlineStr">
        <is>
          <t xml:space="preserve">https://www.milanuncios.com/pisos-compartidos-en-zaragoza-zaragoza/pensionista-con-nomina-fija-busca-piso-596868752.htm</t>
        </is>
      </c>
      <c r="E496" t="inlineStr">
        <is>
          <t xml:space="preserve">2026-08-29</t>
        </is>
      </c>
      <c r="F496" t="inlineStr">
        <is>
          <t xml:space="preserve">2026-08-31</t>
        </is>
      </c>
      <c r="G496" t="inlineStr">
        <is>
          <t xml:space="preserve">New</t>
        </is>
      </c>
      <c r="H496" t="inlineStr">
        <is>
          <t xml:space="preserve">Pensionista con nomina fija busca piso</t>
        </is>
      </c>
      <c r="I496" t="inlineStr">
        <is>
          <t xml:space="preserve">Rent</t>
        </is>
      </c>
      <c r="J496" t="inlineStr">
        <is>
          <t xml:space="preserve">Compartir piso</t>
        </is>
      </c>
      <c r="K496" t="inlineStr">
        <is>
          <t xml:space="preserve">ES</t>
        </is>
      </c>
      <c r="L496"/>
      <c r="M496" t="inlineStr">
        <is>
          <t xml:space="preserve">Zaragoza</t>
        </is>
      </c>
      <c r="N496" t="inlineStr">
        <is>
          <t xml:space="preserve">Zaragoza</t>
        </is>
      </c>
      <c r="O496"/>
      <c r="P496"/>
      <c r="Q496"/>
      <c r="R496"/>
      <c r="S496">
        <v>650</v>
      </c>
      <c r="T496"/>
      <c r="U496">
        <f>IFERROR((S496-T496)/T496,"")</f>
      </c>
      <c r="V496">
        <v>3</v>
      </c>
      <c r="W496"/>
      <c r="X496"/>
      <c r="Y496"/>
      <c r="Z496">
        <f>IFERROR(S496/W496,"")</f>
      </c>
      <c r="AA496">
        <f>IFERROR(INDEX(04_Area_Stats!$C$5:$C$7,MATCH(N496,04_Area_Stats!$A$5:$A$7,0)),"")</f>
      </c>
      <c r="AB496">
        <f>IFERROR((Z496-AA496)/AA496,"")</f>
      </c>
      <c r="AC496"/>
      <c r="AD496"/>
      <c r="AE496"/>
      <c r="AF496"/>
      <c r="AG496"/>
      <c r="AH496"/>
      <c r="AI496"/>
      <c r="AJ496"/>
      <c r="AK496"/>
      <c r="AL496"/>
      <c r="AM496"/>
      <c r="AN496"/>
      <c r="AO496"/>
      <c r="AP496"/>
      <c r="AQ496"/>
      <c r="AR496"/>
      <c r="AS496"/>
      <c r="AT496">
        <f>IFERROR(INDEX(04_Area_Stats!$E$5:$E$7,MATCH(N496,04_Area_Stats!$A$5:$A$7,0)),"")</f>
      </c>
      <c r="AU496">
        <f>IFERROR(ROUND(W496*AT496,0),"")</f>
      </c>
      <c r="AV496">
        <f>IFERROR(AU496*12/S496,"")</f>
      </c>
      <c r="AW496">
        <f>IFERROR(ROUND(100*(03_Assumptions!$B$18*MIN(AV496/03_Assumptions!$B$13,1)+03_Assumptions!$B$19*MIN(MAX(-AB496/0.25,0),1)+03_Assumptions!$B$20*IFERROR(INDEX(03_Assumptions!$B$28:$B$33,MATCH(AG496,03_Assumptions!$A$28:$A$33,0)),0.5)+03_Assumptions!$B$21*MIN(V496/180,1)+03_Assumptions!$B$22*(COUNTIF(AI496:AQ496,"Y")/9)),0),"")</f>
      </c>
      <c r="AX496"/>
      <c r="AY496"/>
      <c r="AZ496"/>
      <c r="BA496" t="inlineStr">
        <is>
          <t xml:space="preserve">https://images.milanuncios.com/api/v1/ma-ad-media-pro/images/450f3bf7-9859-4a89-a0e9-5990a646dd8f</t>
        </is>
      </c>
      <c r="BB496"/>
      <c r="BC496">
        <v>1</v>
      </c>
      <c r="BD496"/>
      <c r="BE496">
        <v>0</v>
      </c>
      <c r="BF496"/>
      <c r="BG496"/>
      <c r="BH496"/>
      <c r="BI496"/>
      <c r="BJ496"/>
      <c r="BK496"/>
      <c r="BL496" t="inlineStr">
        <is>
          <t xml:space="preserve">Detta är en hyresförfrågan från en pensionär som söker en delad lägenhet; inlägget innehåller ingen fastighetsinformation.</t>
        </is>
      </c>
      <c r="BM496"/>
      <c r="BN496"/>
    </row>
    <row r="497">
      <c r="A497" t="inlineStr">
        <is>
          <t xml:space="preserve">MIL-611608535</t>
        </is>
      </c>
      <c r="B497" t="inlineStr">
        <is>
          <t xml:space="preserve">Milanuncios</t>
        </is>
      </c>
      <c r="C497" t="inlineStr">
        <is>
          <t xml:space="preserve">611608535</t>
        </is>
      </c>
      <c r="D497" t="inlineStr">
        <is>
          <t xml:space="preserve">https://www.milanuncios.com/pisos-compartidos-en-a-coruna-la_coruna/estacion-de-tren-611608535.htm</t>
        </is>
      </c>
      <c r="E497" t="inlineStr">
        <is>
          <t xml:space="preserve">2026-08-29</t>
        </is>
      </c>
      <c r="F497" t="inlineStr">
        <is>
          <t xml:space="preserve">2026-08-31</t>
        </is>
      </c>
      <c r="G497" t="inlineStr">
        <is>
          <t xml:space="preserve">New</t>
        </is>
      </c>
      <c r="H497" t="inlineStr">
        <is>
          <t xml:space="preserve">Estacion de Tren</t>
        </is>
      </c>
      <c r="I497" t="inlineStr">
        <is>
          <t xml:space="preserve">Rent</t>
        </is>
      </c>
      <c r="J497" t="inlineStr">
        <is>
          <t xml:space="preserve">Compartir piso</t>
        </is>
      </c>
      <c r="K497" t="inlineStr">
        <is>
          <t xml:space="preserve">ES</t>
        </is>
      </c>
      <c r="L497"/>
      <c r="M497" t="inlineStr">
        <is>
          <t xml:space="preserve">A Coruña</t>
        </is>
      </c>
      <c r="N497" t="inlineStr">
        <is>
          <t xml:space="preserve">A Coruña</t>
        </is>
      </c>
      <c r="O497"/>
      <c r="P497"/>
      <c r="Q497"/>
      <c r="R497"/>
      <c r="S497">
        <v>350</v>
      </c>
      <c r="T497"/>
      <c r="U497">
        <f>IFERROR((S497-T497)/T497,"")</f>
      </c>
      <c r="V497">
        <v>3</v>
      </c>
      <c r="W497"/>
      <c r="X497"/>
      <c r="Y497"/>
      <c r="Z497">
        <f>IFERROR(S497/W497,"")</f>
      </c>
      <c r="AA497">
        <f>IFERROR(INDEX(04_Area_Stats!$C$5:$C$7,MATCH(N497,04_Area_Stats!$A$5:$A$7,0)),"")</f>
      </c>
      <c r="AB497">
        <f>IFERROR((Z497-AA497)/AA497,"")</f>
      </c>
      <c r="AC497">
        <v>4</v>
      </c>
      <c r="AD497"/>
      <c r="AE497"/>
      <c r="AF497"/>
      <c r="AG497" t="inlineStr">
        <is>
          <t xml:space="preserve">Good</t>
        </is>
      </c>
      <c r="AH497"/>
      <c r="AI497"/>
      <c r="AJ497"/>
      <c r="AK497"/>
      <c r="AL497"/>
      <c r="AM497"/>
      <c r="AN497"/>
      <c r="AO497"/>
      <c r="AP497"/>
      <c r="AQ497"/>
      <c r="AR497"/>
      <c r="AS497"/>
      <c r="AT497">
        <f>IFERROR(INDEX(04_Area_Stats!$E$5:$E$7,MATCH(N497,04_Area_Stats!$A$5:$A$7,0)),"")</f>
      </c>
      <c r="AU497">
        <f>IFERROR(ROUND(W497*AT497,0),"")</f>
      </c>
      <c r="AV497">
        <f>IFERROR(AU497*12/S497,"")</f>
      </c>
      <c r="AW497">
        <f>IFERROR(ROUND(100*(03_Assumptions!$B$18*MIN(AV497/03_Assumptions!$B$13,1)+03_Assumptions!$B$19*MIN(MAX(-AB497/0.25,0),1)+03_Assumptions!$B$20*IFERROR(INDEX(03_Assumptions!$B$28:$B$33,MATCH(AG497,03_Assumptions!$A$28:$A$33,0)),0.5)+03_Assumptions!$B$21*MIN(V497/180,1)+03_Assumptions!$B$22*(COUNTIF(AI497:AQ497,"Y")/9)),0),"")</f>
      </c>
      <c r="AX497"/>
      <c r="AY497"/>
      <c r="AZ497"/>
      <c r="BA497" t="inlineStr">
        <is>
          <t xml:space="preserve">https://images.milanuncios.com/api/v1/ma-ad-media-pro/images/9cacb1cc-0c84-4031-9503-65dd86628db6</t>
        </is>
      </c>
      <c r="BB497"/>
      <c r="BC497">
        <v>1</v>
      </c>
      <c r="BD497"/>
      <c r="BE497">
        <v>0</v>
      </c>
      <c r="BF497"/>
      <c r="BG497" t="inlineStr">
        <is>
          <t xml:space="preserve">TENANTED</t>
        </is>
      </c>
      <c r="BH497" t="inlineStr">
        <is>
          <t xml:space="preserve">Negotiable</t>
        </is>
      </c>
      <c r="BI497"/>
      <c r="BJ497"/>
      <c r="BK497"/>
      <c r="BL497" t="inlineStr">
        <is>
          <t xml:space="preserve">En delad lägenhet med 4 rum i gott skick och mycket ljus, belägen intill A Coruñas järnvägsstation. Ett rum är tillgängligt för uthyrning till en student, men annonsen ger minimala detaljer om faciliteter eller pris.</t>
        </is>
      </c>
      <c r="BM497" t="inlineStr">
        <is>
          <t xml:space="preserve">rooms, condition</t>
        </is>
      </c>
      <c r="BN497"/>
    </row>
    <row r="498">
      <c r="A498" t="inlineStr">
        <is>
          <t xml:space="preserve">MIL-610928912</t>
        </is>
      </c>
      <c r="B498" t="inlineStr">
        <is>
          <t xml:space="preserve">Milanuncios</t>
        </is>
      </c>
      <c r="C498" t="inlineStr">
        <is>
          <t xml:space="preserve">610928912</t>
        </is>
      </c>
      <c r="D498" t="inlineStr">
        <is>
          <t xml:space="preserve">https://www.milanuncios.com/pisos-compartidos-en-bilbao-vizcaya/bilbao-610928912.htm</t>
        </is>
      </c>
      <c r="E498" t="inlineStr">
        <is>
          <t xml:space="preserve">2026-08-29</t>
        </is>
      </c>
      <c r="F498" t="inlineStr">
        <is>
          <t xml:space="preserve">2026-08-31</t>
        </is>
      </c>
      <c r="G498" t="inlineStr">
        <is>
          <t xml:space="preserve">New</t>
        </is>
      </c>
      <c r="H498" t="inlineStr">
        <is>
          <t xml:space="preserve">Bilbao</t>
        </is>
      </c>
      <c r="I498" t="inlineStr">
        <is>
          <t xml:space="preserve">Rent</t>
        </is>
      </c>
      <c r="J498" t="inlineStr">
        <is>
          <t xml:space="preserve">Compartir piso</t>
        </is>
      </c>
      <c r="K498" t="inlineStr">
        <is>
          <t xml:space="preserve">ES</t>
        </is>
      </c>
      <c r="L498"/>
      <c r="M498" t="inlineStr">
        <is>
          <t xml:space="preserve">Bizkaia</t>
        </is>
      </c>
      <c r="N498" t="inlineStr">
        <is>
          <t xml:space="preserve">Bilbao</t>
        </is>
      </c>
      <c r="O498"/>
      <c r="P498"/>
      <c r="Q498"/>
      <c r="R498"/>
      <c r="S498">
        <v>580</v>
      </c>
      <c r="T498"/>
      <c r="U498">
        <f>IFERROR((S498-T498)/T498,"")</f>
      </c>
      <c r="V498">
        <v>3</v>
      </c>
      <c r="W498"/>
      <c r="X498"/>
      <c r="Y498"/>
      <c r="Z498">
        <f>IFERROR(S498/W498,"")</f>
      </c>
      <c r="AA498">
        <f>IFERROR(INDEX(04_Area_Stats!$C$5:$C$7,MATCH(N498,04_Area_Stats!$A$5:$A$7,0)),"")</f>
      </c>
      <c r="AB498">
        <f>IFERROR((Z498-AA498)/AA498,"")</f>
      </c>
      <c r="AC498"/>
      <c r="AD498"/>
      <c r="AE498"/>
      <c r="AF498"/>
      <c r="AG498"/>
      <c r="AH498"/>
      <c r="AI498"/>
      <c r="AJ498"/>
      <c r="AK498"/>
      <c r="AL498"/>
      <c r="AM498"/>
      <c r="AN498"/>
      <c r="AO498"/>
      <c r="AP498"/>
      <c r="AQ498" t="inlineStr">
        <is>
          <t xml:space="preserve">Y</t>
        </is>
      </c>
      <c r="AR498"/>
      <c r="AS498"/>
      <c r="AT498">
        <f>IFERROR(INDEX(04_Area_Stats!$E$5:$E$7,MATCH(N498,04_Area_Stats!$A$5:$A$7,0)),"")</f>
      </c>
      <c r="AU498">
        <f>IFERROR(ROUND(W498*AT498,0),"")</f>
      </c>
      <c r="AV498">
        <f>IFERROR(AU498*12/S498,"")</f>
      </c>
      <c r="AW498">
        <f>IFERROR(ROUND(100*(03_Assumptions!$B$18*MIN(AV498/03_Assumptions!$B$13,1)+03_Assumptions!$B$19*MIN(MAX(-AB498/0.25,0),1)+03_Assumptions!$B$20*IFERROR(INDEX(03_Assumptions!$B$28:$B$33,MATCH(AG498,03_Assumptions!$A$28:$A$33,0)),0.5)+03_Assumptions!$B$21*MIN(V498/180,1)+03_Assumptions!$B$22*(COUNTIF(AI498:AQ498,"Y")/9)),0),"")</f>
      </c>
      <c r="AX498"/>
      <c r="AY498"/>
      <c r="AZ498"/>
      <c r="BA498" t="inlineStr">
        <is>
          <t xml:space="preserve">https://images-re.milanuncios.com/images/ads/92cdaa42-e996-4348-b4fb-bba7dac99526</t>
        </is>
      </c>
      <c r="BB498"/>
      <c r="BC498">
        <v>1</v>
      </c>
      <c r="BD498"/>
      <c r="BE498">
        <v>0</v>
      </c>
      <c r="BF498"/>
      <c r="BG498"/>
      <c r="BH498"/>
      <c r="BI498" t="inlineStr">
        <is>
          <t xml:space="preserve">Esta es tu oportunidad</t>
        </is>
      </c>
      <c r="BJ498"/>
      <c r="BK498"/>
      <c r="BL498" t="inlineStr">
        <is>
          <t xml:space="preserve">Ett möblerat rum i en delad lägenhet med 4 sovrum i Zorrotza, Bilbao, med moderna bekvämligheter som tvättmaskin, diskmaskin och ugn. Annonsen betonar enkel tillgång till lokala restauranger och butiker, där höjdpunkten är professionell verifiering av Spotahome.</t>
        </is>
      </c>
      <c r="BM498" t="inlineStr">
        <is>
          <t xml:space="preserve">balcony, furnished</t>
        </is>
      </c>
      <c r="BN498"/>
    </row>
    <row r="499">
      <c r="A499" t="inlineStr">
        <is>
          <t xml:space="preserve">MIL-516451961</t>
        </is>
      </c>
      <c r="B499" t="inlineStr">
        <is>
          <t xml:space="preserve">Milanuncios</t>
        </is>
      </c>
      <c r="C499" t="inlineStr">
        <is>
          <t xml:space="preserve">516451961</t>
        </is>
      </c>
      <c r="D499" t="inlineStr">
        <is>
          <t xml:space="preserve">https://www.milanuncios.com/pisos-compartidos-en-alcala-de-henares-madrid/alcala-de-henares-516451961.htm</t>
        </is>
      </c>
      <c r="E499" t="inlineStr">
        <is>
          <t xml:space="preserve">2026-08-29</t>
        </is>
      </c>
      <c r="F499" t="inlineStr">
        <is>
          <t xml:space="preserve">2026-08-31</t>
        </is>
      </c>
      <c r="G499" t="inlineStr">
        <is>
          <t xml:space="preserve">New</t>
        </is>
      </c>
      <c r="H499" t="inlineStr">
        <is>
          <t xml:space="preserve">Alcalá de Henares</t>
        </is>
      </c>
      <c r="I499" t="inlineStr">
        <is>
          <t xml:space="preserve">Rent</t>
        </is>
      </c>
      <c r="J499" t="inlineStr">
        <is>
          <t xml:space="preserve">Compartir piso</t>
        </is>
      </c>
      <c r="K499" t="inlineStr">
        <is>
          <t xml:space="preserve">ES</t>
        </is>
      </c>
      <c r="L499"/>
      <c r="M499" t="inlineStr">
        <is>
          <t xml:space="preserve">Madrid</t>
        </is>
      </c>
      <c r="N499" t="inlineStr">
        <is>
          <t xml:space="preserve">Alcalá de Henares</t>
        </is>
      </c>
      <c r="O499"/>
      <c r="P499"/>
      <c r="Q499"/>
      <c r="R499"/>
      <c r="S499">
        <v>475</v>
      </c>
      <c r="T499"/>
      <c r="U499">
        <f>IFERROR((S499-T499)/T499,"")</f>
      </c>
      <c r="V499">
        <v>3</v>
      </c>
      <c r="W499"/>
      <c r="X499"/>
      <c r="Y499"/>
      <c r="Z499">
        <f>IFERROR(S499/W499,"")</f>
      </c>
      <c r="AA499">
        <f>IFERROR(INDEX(04_Area_Stats!$C$5:$C$7,MATCH(N499,04_Area_Stats!$A$5:$A$7,0)),"")</f>
      </c>
      <c r="AB499">
        <f>IFERROR((Z499-AA499)/AA499,"")</f>
      </c>
      <c r="AC499"/>
      <c r="AD499"/>
      <c r="AE499"/>
      <c r="AF499"/>
      <c r="AG499" t="inlineStr">
        <is>
          <t xml:space="preserve">Good</t>
        </is>
      </c>
      <c r="AH499"/>
      <c r="AI499" t="inlineStr">
        <is>
          <t xml:space="preserve">Y</t>
        </is>
      </c>
      <c r="AJ499"/>
      <c r="AK499"/>
      <c r="AL499"/>
      <c r="AM499"/>
      <c r="AN499"/>
      <c r="AO499"/>
      <c r="AP499"/>
      <c r="AQ499" t="inlineStr">
        <is>
          <t xml:space="preserve">Y</t>
        </is>
      </c>
      <c r="AR499"/>
      <c r="AS499"/>
      <c r="AT499">
        <f>IFERROR(INDEX(04_Area_Stats!$E$5:$E$7,MATCH(N499,04_Area_Stats!$A$5:$A$7,0)),"")</f>
      </c>
      <c r="AU499">
        <f>IFERROR(ROUND(W499*AT499,0),"")</f>
      </c>
      <c r="AV499">
        <f>IFERROR(AU499*12/S499,"")</f>
      </c>
      <c r="AW499">
        <f>IFERROR(ROUND(100*(03_Assumptions!$B$18*MIN(AV499/03_Assumptions!$B$13,1)+03_Assumptions!$B$19*MIN(MAX(-AB499/0.25,0),1)+03_Assumptions!$B$20*IFERROR(INDEX(03_Assumptions!$B$28:$B$33,MATCH(AG499,03_Assumptions!$A$28:$A$33,0)),0.5)+03_Assumptions!$B$21*MIN(V499/180,1)+03_Assumptions!$B$22*(COUNTIF(AI499:AQ499,"Y")/9)),0),"")</f>
      </c>
      <c r="AX499"/>
      <c r="AY499"/>
      <c r="AZ499"/>
      <c r="BA499" t="inlineStr">
        <is>
          <t xml:space="preserve">https://images-re.milanuncios.com/images/ads/0729cca6-579c-4a06-8f71-b7d68c2bf6f2</t>
        </is>
      </c>
      <c r="BB499"/>
      <c r="BC499">
        <v>1</v>
      </c>
      <c r="BD499"/>
      <c r="BE499">
        <v>0</v>
      </c>
      <c r="BF499"/>
      <c r="BG499"/>
      <c r="BH499"/>
      <c r="BI499"/>
      <c r="BJ499"/>
      <c r="BK499"/>
      <c r="BL499" t="inlineStr">
        <is>
          <t xml:space="preserve">Ett möblerat rum i en delad lägenhet med 4 rum i Alcalá de Henares med hiss och balkong, välutrustades kök och privat tvättmaskin. Fastigheten är i gott skick och väl belägen nära historiska sevärdigheter.</t>
        </is>
      </c>
      <c r="BM499" t="inlineStr">
        <is>
          <t xml:space="preserve">condition, lift, balcony, furnished</t>
        </is>
      </c>
      <c r="BN499"/>
    </row>
    <row r="500">
      <c r="A500" t="inlineStr">
        <is>
          <t xml:space="preserve">MIL-609639483</t>
        </is>
      </c>
      <c r="B500" t="inlineStr">
        <is>
          <t xml:space="preserve">Milanuncios</t>
        </is>
      </c>
      <c r="C500" t="inlineStr">
        <is>
          <t xml:space="preserve">609639483</t>
        </is>
      </c>
      <c r="D500" t="inlineStr">
        <is>
          <t xml:space="preserve">https://www.milanuncios.com/pisos-compartidos-en-cordoba-cordoba/parque-cruz-conde-609639483.htm</t>
        </is>
      </c>
      <c r="E500" t="inlineStr">
        <is>
          <t xml:space="preserve">2026-08-29</t>
        </is>
      </c>
      <c r="F500" t="inlineStr">
        <is>
          <t xml:space="preserve">2026-08-31</t>
        </is>
      </c>
      <c r="G500" t="inlineStr">
        <is>
          <t xml:space="preserve">New</t>
        </is>
      </c>
      <c r="H500" t="inlineStr">
        <is>
          <t xml:space="preserve">Parque Cruz Conde</t>
        </is>
      </c>
      <c r="I500" t="inlineStr">
        <is>
          <t xml:space="preserve">Rent</t>
        </is>
      </c>
      <c r="J500" t="inlineStr">
        <is>
          <t xml:space="preserve">Compartir piso</t>
        </is>
      </c>
      <c r="K500" t="inlineStr">
        <is>
          <t xml:space="preserve">ES</t>
        </is>
      </c>
      <c r="L500"/>
      <c r="M500" t="inlineStr">
        <is>
          <t xml:space="preserve">Córdoba</t>
        </is>
      </c>
      <c r="N500" t="inlineStr">
        <is>
          <t xml:space="preserve">Córdoba</t>
        </is>
      </c>
      <c r="O500"/>
      <c r="P500"/>
      <c r="Q500"/>
      <c r="R500"/>
      <c r="S500">
        <v>188</v>
      </c>
      <c r="T500"/>
      <c r="U500">
        <f>IFERROR((S500-T500)/T500,"")</f>
      </c>
      <c r="V500">
        <v>3</v>
      </c>
      <c r="W500"/>
      <c r="X500"/>
      <c r="Y500"/>
      <c r="Z500">
        <f>IFERROR(S500/W500,"")</f>
      </c>
      <c r="AA500">
        <f>IFERROR(INDEX(04_Area_Stats!$C$5:$C$7,MATCH(N500,04_Area_Stats!$A$5:$A$7,0)),"")</f>
      </c>
      <c r="AB500">
        <f>IFERROR((Z500-AA500)/AA500,"")</f>
      </c>
      <c r="AC500">
        <v>4</v>
      </c>
      <c r="AD500">
        <v>2</v>
      </c>
      <c r="AE500"/>
      <c r="AF500"/>
      <c r="AG500" t="inlineStr">
        <is>
          <t xml:space="preserve">Renovated</t>
        </is>
      </c>
      <c r="AH500"/>
      <c r="AI500"/>
      <c r="AJ500"/>
      <c r="AK500"/>
      <c r="AL500"/>
      <c r="AM500"/>
      <c r="AN500"/>
      <c r="AO500"/>
      <c r="AP500" t="inlineStr">
        <is>
          <t xml:space="preserve">Y</t>
        </is>
      </c>
      <c r="AQ500"/>
      <c r="AR500"/>
      <c r="AS500"/>
      <c r="AT500">
        <f>IFERROR(INDEX(04_Area_Stats!$E$5:$E$7,MATCH(N500,04_Area_Stats!$A$5:$A$7,0)),"")</f>
      </c>
      <c r="AU500">
        <f>IFERROR(ROUND(W500*AT500,0),"")</f>
      </c>
      <c r="AV500">
        <f>IFERROR(AU500*12/S500,"")</f>
      </c>
      <c r="AW500">
        <f>IFERROR(ROUND(100*(03_Assumptions!$B$18*MIN(AV500/03_Assumptions!$B$13,1)+03_Assumptions!$B$19*MIN(MAX(-AB500/0.25,0),1)+03_Assumptions!$B$20*IFERROR(INDEX(03_Assumptions!$B$28:$B$33,MATCH(AG500,03_Assumptions!$A$28:$A$33,0)),0.5)+03_Assumptions!$B$21*MIN(V500/180,1)+03_Assumptions!$B$22*(COUNTIF(AI500:AQ500,"Y")/9)),0),"")</f>
      </c>
      <c r="AX500"/>
      <c r="AY500"/>
      <c r="AZ500"/>
      <c r="BA500" t="inlineStr">
        <is>
          <t xml:space="preserve">https://images.milanuncios.com/api/v1/ma-ad-media-pro/images/aefb5c47-ded6-486c-9c18-9b3beb908852</t>
        </is>
      </c>
      <c r="BB500"/>
      <c r="BC500">
        <v>1</v>
      </c>
      <c r="BD500"/>
      <c r="BE500">
        <v>0</v>
      </c>
      <c r="BF500"/>
      <c r="BG500"/>
      <c r="BH500"/>
      <c r="BI500"/>
      <c r="BJ500"/>
      <c r="BK500"/>
      <c r="BL500" t="inlineStr">
        <is>
          <t xml:space="preserve">En fullt renoverad lägenhet med 4 sovrum och 2 badrum i området Parque Cruz Conde tillgänglig för uthyrning från september 2026 till juni 2027. Enheten har luftkonditionering och moderna badrumsdetaljer, med ett minimum på 10 månaders vistelse.</t>
        </is>
      </c>
      <c r="BM500" t="inlineStr">
        <is>
          <t xml:space="preserve">rooms, bathrooms, condition, air_con</t>
        </is>
      </c>
      <c r="BN500"/>
    </row>
    <row r="501">
      <c r="A501" t="inlineStr">
        <is>
          <t xml:space="preserve">MIL-611479175</t>
        </is>
      </c>
      <c r="B501" t="inlineStr">
        <is>
          <t xml:space="preserve">Milanuncios</t>
        </is>
      </c>
      <c r="C501" t="inlineStr">
        <is>
          <t xml:space="preserve">611479175</t>
        </is>
      </c>
      <c r="D501" t="inlineStr">
        <is>
          <t xml:space="preserve">https://www.milanuncios.com/pisos-compartidos-en-zamora-zamora/centro-611479175.htm</t>
        </is>
      </c>
      <c r="E501" t="inlineStr">
        <is>
          <t xml:space="preserve">2026-08-29</t>
        </is>
      </c>
      <c r="F501" t="inlineStr">
        <is>
          <t xml:space="preserve">2026-08-31</t>
        </is>
      </c>
      <c r="G501" t="inlineStr">
        <is>
          <t xml:space="preserve">New</t>
        </is>
      </c>
      <c r="H501" t="inlineStr">
        <is>
          <t xml:space="preserve">Centro</t>
        </is>
      </c>
      <c r="I501" t="inlineStr">
        <is>
          <t xml:space="preserve">Rent</t>
        </is>
      </c>
      <c r="J501" t="inlineStr">
        <is>
          <t xml:space="preserve">Compartir piso</t>
        </is>
      </c>
      <c r="K501" t="inlineStr">
        <is>
          <t xml:space="preserve">ES</t>
        </is>
      </c>
      <c r="L501"/>
      <c r="M501" t="inlineStr">
        <is>
          <t xml:space="preserve">Zamora</t>
        </is>
      </c>
      <c r="N501" t="inlineStr">
        <is>
          <t xml:space="preserve">Zamora</t>
        </is>
      </c>
      <c r="O501"/>
      <c r="P501"/>
      <c r="Q501"/>
      <c r="R501"/>
      <c r="S501">
        <v>350</v>
      </c>
      <c r="T501"/>
      <c r="U501">
        <f>IFERROR((S501-T501)/T501,"")</f>
      </c>
      <c r="V501">
        <v>3</v>
      </c>
      <c r="W501"/>
      <c r="X501"/>
      <c r="Y501"/>
      <c r="Z501">
        <f>IFERROR(S501/W501,"")</f>
      </c>
      <c r="AA501">
        <f>IFERROR(INDEX(04_Area_Stats!$C$5:$C$7,MATCH(N501,04_Area_Stats!$A$5:$A$7,0)),"")</f>
      </c>
      <c r="AB501">
        <f>IFERROR((Z501-AA501)/AA501,"")</f>
      </c>
      <c r="AC501"/>
      <c r="AD501"/>
      <c r="AE501"/>
      <c r="AF501"/>
      <c r="AG501"/>
      <c r="AH501"/>
      <c r="AI501"/>
      <c r="AJ501" t="inlineStr">
        <is>
          <t xml:space="preserve">Y</t>
        </is>
      </c>
      <c r="AK501"/>
      <c r="AL501"/>
      <c r="AM501"/>
      <c r="AN501"/>
      <c r="AO501"/>
      <c r="AP501"/>
      <c r="AQ501" t="inlineStr">
        <is>
          <t xml:space="preserve">Y</t>
        </is>
      </c>
      <c r="AR501"/>
      <c r="AS501"/>
      <c r="AT501">
        <f>IFERROR(INDEX(04_Area_Stats!$E$5:$E$7,MATCH(N501,04_Area_Stats!$A$5:$A$7,0)),"")</f>
      </c>
      <c r="AU501">
        <f>IFERROR(ROUND(W501*AT501,0),"")</f>
      </c>
      <c r="AV501">
        <f>IFERROR(AU501*12/S501,"")</f>
      </c>
      <c r="AW501">
        <f>IFERROR(ROUND(100*(03_Assumptions!$B$18*MIN(AV501/03_Assumptions!$B$13,1)+03_Assumptions!$B$19*MIN(MAX(-AB501/0.25,0),1)+03_Assumptions!$B$20*IFERROR(INDEX(03_Assumptions!$B$28:$B$33,MATCH(AG501,03_Assumptions!$A$28:$A$33,0)),0.5)+03_Assumptions!$B$21*MIN(V501/180,1)+03_Assumptions!$B$22*(COUNTIF(AI501:AQ501,"Y")/9)),0),"")</f>
      </c>
      <c r="AX501"/>
      <c r="AY501"/>
      <c r="AZ501"/>
      <c r="BA501"/>
      <c r="BB501"/>
      <c r="BC501">
        <v>1</v>
      </c>
      <c r="BD501"/>
      <c r="BE501">
        <v>0</v>
      </c>
      <c r="BF501"/>
      <c r="BG501"/>
      <c r="BH501"/>
      <c r="BI501"/>
      <c r="BJ501"/>
      <c r="BK501"/>
      <c r="BL501" t="inlineStr">
        <is>
          <t xml:space="preserve">Möblerad 4-rumsleilighet för delad uthyrning i Zamora, idealisk för kvinnliga studenter nära universitetet. Lägenheten är rymlig med möblerad vardagsrum, kök, terrass, WiFi och TV i sovrummen för €350/månad plus utgifter.</t>
        </is>
      </c>
      <c r="BM501" t="inlineStr">
        <is>
          <t xml:space="preserve">terrace, furnished</t>
        </is>
      </c>
      <c r="BN501"/>
    </row>
    <row r="502">
      <c r="A502" t="inlineStr">
        <is>
          <t xml:space="preserve">MIL-607317090</t>
        </is>
      </c>
      <c r="B502" t="inlineStr">
        <is>
          <t xml:space="preserve">Milanuncios</t>
        </is>
      </c>
      <c r="C502" t="inlineStr">
        <is>
          <t xml:space="preserve">607317090</t>
        </is>
      </c>
      <c r="D502" t="inlineStr">
        <is>
          <t xml:space="preserve">https://www.milanuncios.com/pisos-compartidos-en-madrid-madrid/madrid-capital-607317090.htm</t>
        </is>
      </c>
      <c r="E502" t="inlineStr">
        <is>
          <t xml:space="preserve">2026-08-29</t>
        </is>
      </c>
      <c r="F502" t="inlineStr">
        <is>
          <t xml:space="preserve">2026-08-31</t>
        </is>
      </c>
      <c r="G502" t="inlineStr">
        <is>
          <t xml:space="preserve">New</t>
        </is>
      </c>
      <c r="H502" t="inlineStr">
        <is>
          <t xml:space="preserve">Madrid Capital</t>
        </is>
      </c>
      <c r="I502" t="inlineStr">
        <is>
          <t xml:space="preserve">Rent</t>
        </is>
      </c>
      <c r="J502" t="inlineStr">
        <is>
          <t xml:space="preserve">Compartir piso</t>
        </is>
      </c>
      <c r="K502" t="inlineStr">
        <is>
          <t xml:space="preserve">ES</t>
        </is>
      </c>
      <c r="L502"/>
      <c r="M502" t="inlineStr">
        <is>
          <t xml:space="preserve">Madrid</t>
        </is>
      </c>
      <c r="N502" t="inlineStr">
        <is>
          <t xml:space="preserve">Madrid</t>
        </is>
      </c>
      <c r="O502"/>
      <c r="P502"/>
      <c r="Q502"/>
      <c r="R502"/>
      <c r="S502">
        <v>400</v>
      </c>
      <c r="T502"/>
      <c r="U502">
        <f>IFERROR((S502-T502)/T502,"")</f>
      </c>
      <c r="V502">
        <v>3</v>
      </c>
      <c r="W502"/>
      <c r="X502"/>
      <c r="Y502"/>
      <c r="Z502">
        <f>IFERROR(S502/W502,"")</f>
      </c>
      <c r="AA502">
        <f>IFERROR(INDEX(04_Area_Stats!$C$5:$C$7,MATCH(N502,04_Area_Stats!$A$5:$A$7,0)),"")</f>
      </c>
      <c r="AB502">
        <f>IFERROR((Z502-AA502)/AA502,"")</f>
      </c>
      <c r="AC502"/>
      <c r="AD502"/>
      <c r="AE502"/>
      <c r="AF502"/>
      <c r="AG502"/>
      <c r="AH502"/>
      <c r="AI502"/>
      <c r="AJ502"/>
      <c r="AK502"/>
      <c r="AL502"/>
      <c r="AM502"/>
      <c r="AN502"/>
      <c r="AO502"/>
      <c r="AP502"/>
      <c r="AQ502"/>
      <c r="AR502"/>
      <c r="AS502"/>
      <c r="AT502">
        <f>IFERROR(INDEX(04_Area_Stats!$E$5:$E$7,MATCH(N502,04_Area_Stats!$A$5:$A$7,0)),"")</f>
      </c>
      <c r="AU502">
        <f>IFERROR(ROUND(W502*AT502,0),"")</f>
      </c>
      <c r="AV502">
        <f>IFERROR(AU502*12/S502,"")</f>
      </c>
      <c r="AW502">
        <f>IFERROR(ROUND(100*(03_Assumptions!$B$18*MIN(AV502/03_Assumptions!$B$13,1)+03_Assumptions!$B$19*MIN(MAX(-AB502/0.25,0),1)+03_Assumptions!$B$20*IFERROR(INDEX(03_Assumptions!$B$28:$B$33,MATCH(AG502,03_Assumptions!$A$28:$A$33,0)),0.5)+03_Assumptions!$B$21*MIN(V502/180,1)+03_Assumptions!$B$22*(COUNTIF(AI502:AQ502,"Y")/9)),0),"")</f>
      </c>
      <c r="AX502"/>
      <c r="AY502"/>
      <c r="AZ502"/>
      <c r="BA502" t="inlineStr">
        <is>
          <t xml:space="preserve">https://images-re.milanuncios.com/images/ads/74a504da-ff36-498b-96c7-73b07d0719b7</t>
        </is>
      </c>
      <c r="BB502"/>
      <c r="BC502">
        <v>1</v>
      </c>
      <c r="BD502"/>
      <c r="BE502">
        <v>0</v>
      </c>
      <c r="BF502"/>
      <c r="BG502"/>
      <c r="BH502"/>
      <c r="BI502"/>
      <c r="BJ502"/>
      <c r="BK502"/>
      <c r="BL502"/>
      <c r="BM502"/>
      <c r="BN502"/>
    </row>
    <row r="503">
      <c r="A503" t="inlineStr">
        <is>
          <t xml:space="preserve">MIL-600916620</t>
        </is>
      </c>
      <c r="B503" t="inlineStr">
        <is>
          <t xml:space="preserve">Milanuncios</t>
        </is>
      </c>
      <c r="C503" t="inlineStr">
        <is>
          <t xml:space="preserve">600916620</t>
        </is>
      </c>
      <c r="D503" t="inlineStr">
        <is>
          <t xml:space="preserve">https://www.milanuncios.com/pisos-compartidos-en-bilbao-vizcaya/bilbao-600916620.htm</t>
        </is>
      </c>
      <c r="E503" t="inlineStr">
        <is>
          <t xml:space="preserve">2026-08-29</t>
        </is>
      </c>
      <c r="F503" t="inlineStr">
        <is>
          <t xml:space="preserve">2026-08-31</t>
        </is>
      </c>
      <c r="G503" t="inlineStr">
        <is>
          <t xml:space="preserve">New</t>
        </is>
      </c>
      <c r="H503" t="inlineStr">
        <is>
          <t xml:space="preserve">Bilbao</t>
        </is>
      </c>
      <c r="I503" t="inlineStr">
        <is>
          <t xml:space="preserve">Rent</t>
        </is>
      </c>
      <c r="J503" t="inlineStr">
        <is>
          <t xml:space="preserve">Compartir piso</t>
        </is>
      </c>
      <c r="K503" t="inlineStr">
        <is>
          <t xml:space="preserve">ES</t>
        </is>
      </c>
      <c r="L503"/>
      <c r="M503" t="inlineStr">
        <is>
          <t xml:space="preserve">Bizkaia</t>
        </is>
      </c>
      <c r="N503" t="inlineStr">
        <is>
          <t xml:space="preserve">Bilbao</t>
        </is>
      </c>
      <c r="O503"/>
      <c r="P503"/>
      <c r="Q503"/>
      <c r="R503"/>
      <c r="S503">
        <v>580</v>
      </c>
      <c r="T503"/>
      <c r="U503">
        <f>IFERROR((S503-T503)/T503,"")</f>
      </c>
      <c r="V503">
        <v>3</v>
      </c>
      <c r="W503"/>
      <c r="X503"/>
      <c r="Y503"/>
      <c r="Z503">
        <f>IFERROR(S503/W503,"")</f>
      </c>
      <c r="AA503">
        <f>IFERROR(INDEX(04_Area_Stats!$C$5:$C$7,MATCH(N503,04_Area_Stats!$A$5:$A$7,0)),"")</f>
      </c>
      <c r="AB503">
        <f>IFERROR((Z503-AA503)/AA503,"")</f>
      </c>
      <c r="AC503">
        <v>4</v>
      </c>
      <c r="AD503"/>
      <c r="AE503"/>
      <c r="AF503"/>
      <c r="AG503" t="inlineStr">
        <is>
          <t xml:space="preserve">Good</t>
        </is>
      </c>
      <c r="AH503"/>
      <c r="AI503"/>
      <c r="AJ503"/>
      <c r="AK503"/>
      <c r="AL503"/>
      <c r="AM503"/>
      <c r="AN503"/>
      <c r="AO503"/>
      <c r="AP503"/>
      <c r="AQ503" t="inlineStr">
        <is>
          <t xml:space="preserve">Y</t>
        </is>
      </c>
      <c r="AR503"/>
      <c r="AS503"/>
      <c r="AT503">
        <f>IFERROR(INDEX(04_Area_Stats!$E$5:$E$7,MATCH(N503,04_Area_Stats!$A$5:$A$7,0)),"")</f>
      </c>
      <c r="AU503">
        <f>IFERROR(ROUND(W503*AT503,0),"")</f>
      </c>
      <c r="AV503">
        <f>IFERROR(AU503*12/S503,"")</f>
      </c>
      <c r="AW503">
        <f>IFERROR(ROUND(100*(03_Assumptions!$B$18*MIN(AV503/03_Assumptions!$B$13,1)+03_Assumptions!$B$19*MIN(MAX(-AB503/0.25,0),1)+03_Assumptions!$B$20*IFERROR(INDEX(03_Assumptions!$B$28:$B$33,MATCH(AG503,03_Assumptions!$A$28:$A$33,0)),0.5)+03_Assumptions!$B$21*MIN(V503/180,1)+03_Assumptions!$B$22*(COUNTIF(AI503:AQ503,"Y")/9)),0),"")</f>
      </c>
      <c r="AX503"/>
      <c r="AY503"/>
      <c r="AZ503"/>
      <c r="BA503" t="inlineStr">
        <is>
          <t xml:space="preserve">https://images-re.milanuncios.com/images/ads/ee5cb8b3-7c0a-4939-829c-e3adc243e245</t>
        </is>
      </c>
      <c r="BB503"/>
      <c r="BC503">
        <v>1</v>
      </c>
      <c r="BD503"/>
      <c r="BE503">
        <v>0</v>
      </c>
      <c r="BF503"/>
      <c r="BG503"/>
      <c r="BH503"/>
      <c r="BI503"/>
      <c r="BJ503"/>
      <c r="BK503"/>
      <c r="BL503" t="inlineStr">
        <is>
          <t xml:space="preserve">Detta är ett uthyrningserbjudande för ett möblerat rum i en 4-rums delad lägenhet i Zorrotza, Bilbao, med kompletta vitvaror och wifi inkluderat. Fastigheten är i gott skick och lämpad för yrkesverksamma och studenter, även om par inte accepteras.</t>
        </is>
      </c>
      <c r="BM503" t="inlineStr">
        <is>
          <t xml:space="preserve">rooms, condition, furnished</t>
        </is>
      </c>
      <c r="BN503"/>
    </row>
    <row r="504">
      <c r="A504" t="inlineStr">
        <is>
          <t xml:space="preserve">MIL-516453389</t>
        </is>
      </c>
      <c r="B504" t="inlineStr">
        <is>
          <t xml:space="preserve">Milanuncios</t>
        </is>
      </c>
      <c r="C504" t="inlineStr">
        <is>
          <t xml:space="preserve">516453389</t>
        </is>
      </c>
      <c r="D504" t="inlineStr">
        <is>
          <t xml:space="preserve">https://www.milanuncios.com/pisos-compartidos-en-alcala-de-henares-madrid/alcala-de-henares-516453389.htm</t>
        </is>
      </c>
      <c r="E504" t="inlineStr">
        <is>
          <t xml:space="preserve">2026-08-29</t>
        </is>
      </c>
      <c r="F504" t="inlineStr">
        <is>
          <t xml:space="preserve">2026-08-31</t>
        </is>
      </c>
      <c r="G504" t="inlineStr">
        <is>
          <t xml:space="preserve">New</t>
        </is>
      </c>
      <c r="H504" t="inlineStr">
        <is>
          <t xml:space="preserve">Alcalá de Henares</t>
        </is>
      </c>
      <c r="I504" t="inlineStr">
        <is>
          <t xml:space="preserve">Rent</t>
        </is>
      </c>
      <c r="J504" t="inlineStr">
        <is>
          <t xml:space="preserve">Compartir piso</t>
        </is>
      </c>
      <c r="K504" t="inlineStr">
        <is>
          <t xml:space="preserve">ES</t>
        </is>
      </c>
      <c r="L504"/>
      <c r="M504" t="inlineStr">
        <is>
          <t xml:space="preserve">Madrid</t>
        </is>
      </c>
      <c r="N504" t="inlineStr">
        <is>
          <t xml:space="preserve">Alcalá de Henares</t>
        </is>
      </c>
      <c r="O504"/>
      <c r="P504"/>
      <c r="Q504"/>
      <c r="R504"/>
      <c r="S504">
        <v>360</v>
      </c>
      <c r="T504"/>
      <c r="U504">
        <f>IFERROR((S504-T504)/T504,"")</f>
      </c>
      <c r="V504">
        <v>3</v>
      </c>
      <c r="W504"/>
      <c r="X504"/>
      <c r="Y504"/>
      <c r="Z504">
        <f>IFERROR(S504/W504,"")</f>
      </c>
      <c r="AA504">
        <f>IFERROR(INDEX(04_Area_Stats!$C$5:$C$7,MATCH(N504,04_Area_Stats!$A$5:$A$7,0)),"")</f>
      </c>
      <c r="AB504">
        <f>IFERROR((Z504-AA504)/AA504,"")</f>
      </c>
      <c r="AC504"/>
      <c r="AD504"/>
      <c r="AE504"/>
      <c r="AF504"/>
      <c r="AG504" t="inlineStr">
        <is>
          <t xml:space="preserve">Good</t>
        </is>
      </c>
      <c r="AH504"/>
      <c r="AI504" t="inlineStr">
        <is>
          <t xml:space="preserve">Y</t>
        </is>
      </c>
      <c r="AJ504"/>
      <c r="AK504"/>
      <c r="AL504"/>
      <c r="AM504"/>
      <c r="AN504"/>
      <c r="AO504"/>
      <c r="AP504"/>
      <c r="AQ504" t="inlineStr">
        <is>
          <t xml:space="preserve">Y</t>
        </is>
      </c>
      <c r="AR504"/>
      <c r="AS504"/>
      <c r="AT504">
        <f>IFERROR(INDEX(04_Area_Stats!$E$5:$E$7,MATCH(N504,04_Area_Stats!$A$5:$A$7,0)),"")</f>
      </c>
      <c r="AU504">
        <f>IFERROR(ROUND(W504*AT504,0),"")</f>
      </c>
      <c r="AV504">
        <f>IFERROR(AU504*12/S504,"")</f>
      </c>
      <c r="AW504">
        <f>IFERROR(ROUND(100*(03_Assumptions!$B$18*MIN(AV504/03_Assumptions!$B$13,1)+03_Assumptions!$B$19*MIN(MAX(-AB504/0.25,0),1)+03_Assumptions!$B$20*IFERROR(INDEX(03_Assumptions!$B$28:$B$33,MATCH(AG504,03_Assumptions!$A$28:$A$33,0)),0.5)+03_Assumptions!$B$21*MIN(V504/180,1)+03_Assumptions!$B$22*(COUNTIF(AI504:AQ504,"Y")/9)),0),"")</f>
      </c>
      <c r="AX504"/>
      <c r="AY504"/>
      <c r="AZ504"/>
      <c r="BA504" t="inlineStr">
        <is>
          <t xml:space="preserve">https://images-re.milanuncios.com/images/ads/6e736610-f254-4d66-83ea-1f5e5b10ba6c</t>
        </is>
      </c>
      <c r="BB504"/>
      <c r="BC504">
        <v>1</v>
      </c>
      <c r="BD504"/>
      <c r="BE504">
        <v>0</v>
      </c>
      <c r="BF504"/>
      <c r="BG504"/>
      <c r="BH504"/>
      <c r="BI504"/>
      <c r="BJ504"/>
      <c r="BK504"/>
      <c r="BL504" t="inlineStr">
        <is>
          <t xml:space="preserve">Ett fullt möblerat rum i en delad lägenhet med 4 sovrum i Alcalá de Henares med utrustad kök, balkong och hissaccess. Fastigheten är i gott skick, idealisk för yrkesverksamma och studenter, utan rökning eller husdjur tillåtet.</t>
        </is>
      </c>
      <c r="BM504" t="inlineStr">
        <is>
          <t xml:space="preserve">condition, lift, balcony, furnished</t>
        </is>
      </c>
      <c r="BN504"/>
    </row>
    <row r="505">
      <c r="A505" t="inlineStr">
        <is>
          <t xml:space="preserve">MIL-606523054</t>
        </is>
      </c>
      <c r="B505" t="inlineStr">
        <is>
          <t xml:space="preserve">Milanuncios</t>
        </is>
      </c>
      <c r="C505" t="inlineStr">
        <is>
          <t xml:space="preserve">606523054</t>
        </is>
      </c>
      <c r="D505" t="inlineStr">
        <is>
          <t xml:space="preserve">https://www.milanuncios.com/pisos-compartidos-en-granada-granada/granada-capital-606523054.htm</t>
        </is>
      </c>
      <c r="E505" t="inlineStr">
        <is>
          <t xml:space="preserve">2026-08-29</t>
        </is>
      </c>
      <c r="F505" t="inlineStr">
        <is>
          <t xml:space="preserve">2026-08-31</t>
        </is>
      </c>
      <c r="G505" t="inlineStr">
        <is>
          <t xml:space="preserve">New</t>
        </is>
      </c>
      <c r="H505" t="inlineStr">
        <is>
          <t xml:space="preserve">Granada Capital</t>
        </is>
      </c>
      <c r="I505" t="inlineStr">
        <is>
          <t xml:space="preserve">Rent</t>
        </is>
      </c>
      <c r="J505" t="inlineStr">
        <is>
          <t xml:space="preserve">Compartir piso</t>
        </is>
      </c>
      <c r="K505" t="inlineStr">
        <is>
          <t xml:space="preserve">ES</t>
        </is>
      </c>
      <c r="L505"/>
      <c r="M505" t="inlineStr">
        <is>
          <t xml:space="preserve">Granada</t>
        </is>
      </c>
      <c r="N505" t="inlineStr">
        <is>
          <t xml:space="preserve">Granada</t>
        </is>
      </c>
      <c r="O505"/>
      <c r="P505"/>
      <c r="Q505"/>
      <c r="R505"/>
      <c r="S505">
        <v>350</v>
      </c>
      <c r="T505"/>
      <c r="U505">
        <f>IFERROR((S505-T505)/T505,"")</f>
      </c>
      <c r="V505">
        <v>3</v>
      </c>
      <c r="W505"/>
      <c r="X505"/>
      <c r="Y505"/>
      <c r="Z505">
        <f>IFERROR(S505/W505,"")</f>
      </c>
      <c r="AA505">
        <f>IFERROR(INDEX(04_Area_Stats!$C$5:$C$7,MATCH(N505,04_Area_Stats!$A$5:$A$7,0)),"")</f>
      </c>
      <c r="AB505">
        <f>IFERROR((Z505-AA505)/AA505,"")</f>
      </c>
      <c r="AC505"/>
      <c r="AD505"/>
      <c r="AE505"/>
      <c r="AF505"/>
      <c r="AG505"/>
      <c r="AH505"/>
      <c r="AI505"/>
      <c r="AJ505"/>
      <c r="AK505"/>
      <c r="AL505"/>
      <c r="AM505"/>
      <c r="AN505"/>
      <c r="AO505"/>
      <c r="AP505"/>
      <c r="AQ505"/>
      <c r="AR505"/>
      <c r="AS505"/>
      <c r="AT505">
        <f>IFERROR(INDEX(04_Area_Stats!$E$5:$E$7,MATCH(N505,04_Area_Stats!$A$5:$A$7,0)),"")</f>
      </c>
      <c r="AU505">
        <f>IFERROR(ROUND(W505*AT505,0),"")</f>
      </c>
      <c r="AV505">
        <f>IFERROR(AU505*12/S505,"")</f>
      </c>
      <c r="AW505">
        <f>IFERROR(ROUND(100*(03_Assumptions!$B$18*MIN(AV505/03_Assumptions!$B$13,1)+03_Assumptions!$B$19*MIN(MAX(-AB505/0.25,0),1)+03_Assumptions!$B$20*IFERROR(INDEX(03_Assumptions!$B$28:$B$33,MATCH(AG505,03_Assumptions!$A$28:$A$33,0)),0.5)+03_Assumptions!$B$21*MIN(V505/180,1)+03_Assumptions!$B$22*(COUNTIF(AI505:AQ505,"Y")/9)),0),"")</f>
      </c>
      <c r="AX505"/>
      <c r="AY505"/>
      <c r="AZ505"/>
      <c r="BA505" t="inlineStr">
        <is>
          <t xml:space="preserve">https://images-re.milanuncios.com/images/ads/50cb3da8-57a6-4ade-a10e-04d177574e33</t>
        </is>
      </c>
      <c r="BB505"/>
      <c r="BC505">
        <v>1</v>
      </c>
      <c r="BD505"/>
      <c r="BE505">
        <v>0</v>
      </c>
      <c r="BF505"/>
      <c r="BG505"/>
      <c r="BH505"/>
      <c r="BI505"/>
      <c r="BJ505"/>
      <c r="BK505"/>
      <c r="BL505"/>
      <c r="BM505"/>
      <c r="BN505"/>
    </row>
    <row r="506">
      <c r="A506" t="inlineStr">
        <is>
          <t xml:space="preserve">MIL-535292102</t>
        </is>
      </c>
      <c r="B506" t="inlineStr">
        <is>
          <t xml:space="preserve">Milanuncios</t>
        </is>
      </c>
      <c r="C506" t="inlineStr">
        <is>
          <t xml:space="preserve">535292102</t>
        </is>
      </c>
      <c r="D506" t="inlineStr">
        <is>
          <t xml:space="preserve">https://www.milanuncios.com/pisos-compartidos-en-santiago-de-compostela-la_coruna/ensanche-praza-roxa-535292102.htm</t>
        </is>
      </c>
      <c r="E506" t="inlineStr">
        <is>
          <t xml:space="preserve">2026-08-29</t>
        </is>
      </c>
      <c r="F506" t="inlineStr">
        <is>
          <t xml:space="preserve">2026-08-31</t>
        </is>
      </c>
      <c r="G506" t="inlineStr">
        <is>
          <t xml:space="preserve">New</t>
        </is>
      </c>
      <c r="H506" t="inlineStr">
        <is>
          <t xml:space="preserve">Ensanche - Praza Roxa</t>
        </is>
      </c>
      <c r="I506" t="inlineStr">
        <is>
          <t xml:space="preserve">Rent</t>
        </is>
      </c>
      <c r="J506" t="inlineStr">
        <is>
          <t xml:space="preserve">Compartir piso</t>
        </is>
      </c>
      <c r="K506" t="inlineStr">
        <is>
          <t xml:space="preserve">ES</t>
        </is>
      </c>
      <c r="L506"/>
      <c r="M506" t="inlineStr">
        <is>
          <t xml:space="preserve">A Coruña</t>
        </is>
      </c>
      <c r="N506" t="inlineStr">
        <is>
          <t xml:space="preserve">Santiago de Compostela</t>
        </is>
      </c>
      <c r="O506"/>
      <c r="P506"/>
      <c r="Q506"/>
      <c r="R506"/>
      <c r="S506">
        <v>350</v>
      </c>
      <c r="T506"/>
      <c r="U506">
        <f>IFERROR((S506-T506)/T506,"")</f>
      </c>
      <c r="V506">
        <v>3</v>
      </c>
      <c r="W506"/>
      <c r="X506"/>
      <c r="Y506"/>
      <c r="Z506">
        <f>IFERROR(S506/W506,"")</f>
      </c>
      <c r="AA506">
        <f>IFERROR(INDEX(04_Area_Stats!$C$5:$C$7,MATCH(N506,04_Area_Stats!$A$5:$A$7,0)),"")</f>
      </c>
      <c r="AB506">
        <f>IFERROR((Z506-AA506)/AA506,"")</f>
      </c>
      <c r="AC506"/>
      <c r="AD506"/>
      <c r="AE506"/>
      <c r="AF506"/>
      <c r="AG506"/>
      <c r="AH506"/>
      <c r="AI506"/>
      <c r="AJ506"/>
      <c r="AK506"/>
      <c r="AL506"/>
      <c r="AM506"/>
      <c r="AN506"/>
      <c r="AO506"/>
      <c r="AP506"/>
      <c r="AQ506"/>
      <c r="AR506"/>
      <c r="AS506"/>
      <c r="AT506">
        <f>IFERROR(INDEX(04_Area_Stats!$E$5:$E$7,MATCH(N506,04_Area_Stats!$A$5:$A$7,0)),"")</f>
      </c>
      <c r="AU506">
        <f>IFERROR(ROUND(W506*AT506,0),"")</f>
      </c>
      <c r="AV506">
        <f>IFERROR(AU506*12/S506,"")</f>
      </c>
      <c r="AW506">
        <f>IFERROR(ROUND(100*(03_Assumptions!$B$18*MIN(AV506/03_Assumptions!$B$13,1)+03_Assumptions!$B$19*MIN(MAX(-AB506/0.25,0),1)+03_Assumptions!$B$20*IFERROR(INDEX(03_Assumptions!$B$28:$B$33,MATCH(AG506,03_Assumptions!$A$28:$A$33,0)),0.5)+03_Assumptions!$B$21*MIN(V506/180,1)+03_Assumptions!$B$22*(COUNTIF(AI506:AQ506,"Y")/9)),0),"")</f>
      </c>
      <c r="AX506"/>
      <c r="AY506"/>
      <c r="AZ506"/>
      <c r="BA506"/>
      <c r="BB506"/>
      <c r="BC506">
        <v>1</v>
      </c>
      <c r="BD506"/>
      <c r="BE506">
        <v>0</v>
      </c>
      <c r="BF506"/>
      <c r="BG506"/>
      <c r="BH506"/>
      <c r="BI506"/>
      <c r="BJ506"/>
      <c r="BK506"/>
      <c r="BL506" t="inlineStr">
        <is>
          <t xml:space="preserve">Ett rumuthyrning för studenter i en delad lägenhet i Santiago de Compostela, tillgänglig för sommaren och kommande läsår; annonsen innehåller minimal information om specifikationer eller skick.</t>
        </is>
      </c>
      <c r="BM506"/>
      <c r="BN506"/>
    </row>
    <row r="507">
      <c r="A507" t="inlineStr">
        <is>
          <t xml:space="preserve">MIL-475034913</t>
        </is>
      </c>
      <c r="B507" t="inlineStr">
        <is>
          <t xml:space="preserve">Milanuncios</t>
        </is>
      </c>
      <c r="C507" t="inlineStr">
        <is>
          <t xml:space="preserve">475034913</t>
        </is>
      </c>
      <c r="D507" t="inlineStr">
        <is>
          <t xml:space="preserve">https://www.milanuncios.com/pisos-compartidos-en-aranda-de-duero-burgos/moratin-c-maria-pacheco-475034913.htm</t>
        </is>
      </c>
      <c r="E507" t="inlineStr">
        <is>
          <t xml:space="preserve">2026-08-29</t>
        </is>
      </c>
      <c r="F507" t="inlineStr">
        <is>
          <t xml:space="preserve">2026-08-31</t>
        </is>
      </c>
      <c r="G507" t="inlineStr">
        <is>
          <t xml:space="preserve">New</t>
        </is>
      </c>
      <c r="H507" t="inlineStr">
        <is>
          <t xml:space="preserve">Moratin  - C. María Pacheco</t>
        </is>
      </c>
      <c r="I507" t="inlineStr">
        <is>
          <t xml:space="preserve">Rent</t>
        </is>
      </c>
      <c r="J507" t="inlineStr">
        <is>
          <t xml:space="preserve">Compartir piso</t>
        </is>
      </c>
      <c r="K507" t="inlineStr">
        <is>
          <t xml:space="preserve">ES</t>
        </is>
      </c>
      <c r="L507"/>
      <c r="M507" t="inlineStr">
        <is>
          <t xml:space="preserve">Burgos</t>
        </is>
      </c>
      <c r="N507" t="inlineStr">
        <is>
          <t xml:space="preserve">Aranda de Duero</t>
        </is>
      </c>
      <c r="O507"/>
      <c r="P507"/>
      <c r="Q507"/>
      <c r="R507"/>
      <c r="S507">
        <v>350</v>
      </c>
      <c r="T507"/>
      <c r="U507">
        <f>IFERROR((S507-T507)/T507,"")</f>
      </c>
      <c r="V507">
        <v>3</v>
      </c>
      <c r="W507"/>
      <c r="X507"/>
      <c r="Y507"/>
      <c r="Z507">
        <f>IFERROR(S507/W507,"")</f>
      </c>
      <c r="AA507">
        <f>IFERROR(INDEX(04_Area_Stats!$C$5:$C$7,MATCH(N507,04_Area_Stats!$A$5:$A$7,0)),"")</f>
      </c>
      <c r="AB507">
        <f>IFERROR((Z507-AA507)/AA507,"")</f>
      </c>
      <c r="AC507"/>
      <c r="AD507"/>
      <c r="AE507"/>
      <c r="AF507"/>
      <c r="AG507"/>
      <c r="AH507"/>
      <c r="AI507"/>
      <c r="AJ507"/>
      <c r="AK507"/>
      <c r="AL507"/>
      <c r="AM507"/>
      <c r="AN507"/>
      <c r="AO507"/>
      <c r="AP507"/>
      <c r="AQ507"/>
      <c r="AR507"/>
      <c r="AS507"/>
      <c r="AT507">
        <f>IFERROR(INDEX(04_Area_Stats!$E$5:$E$7,MATCH(N507,04_Area_Stats!$A$5:$A$7,0)),"")</f>
      </c>
      <c r="AU507">
        <f>IFERROR(ROUND(W507*AT507,0),"")</f>
      </c>
      <c r="AV507">
        <f>IFERROR(AU507*12/S507,"")</f>
      </c>
      <c r="AW507">
        <f>IFERROR(ROUND(100*(03_Assumptions!$B$18*MIN(AV507/03_Assumptions!$B$13,1)+03_Assumptions!$B$19*MIN(MAX(-AB507/0.25,0),1)+03_Assumptions!$B$20*IFERROR(INDEX(03_Assumptions!$B$28:$B$33,MATCH(AG507,03_Assumptions!$A$28:$A$33,0)),0.5)+03_Assumptions!$B$21*MIN(V507/180,1)+03_Assumptions!$B$22*(COUNTIF(AI507:AQ507,"Y")/9)),0),"")</f>
      </c>
      <c r="AX507"/>
      <c r="AY507"/>
      <c r="AZ507"/>
      <c r="BA507"/>
      <c r="BB507"/>
      <c r="BC507">
        <v>1</v>
      </c>
      <c r="BD507"/>
      <c r="BE507">
        <v>0</v>
      </c>
      <c r="BF507"/>
      <c r="BG507"/>
      <c r="BH507"/>
      <c r="BI507"/>
      <c r="BJ507"/>
      <c r="BK507"/>
      <c r="BL507" t="inlineStr">
        <is>
          <t xml:space="preserve">Ett rum i en delad lägenhet endast för kvinnliga hyresgäster i Aranda de Duero; mycket få detaljer tillgängliga.</t>
        </is>
      </c>
      <c r="BM507"/>
      <c r="BN507"/>
    </row>
    <row r="508">
      <c r="A508" t="inlineStr">
        <is>
          <t xml:space="preserve">MIL-516454795</t>
        </is>
      </c>
      <c r="B508" t="inlineStr">
        <is>
          <t xml:space="preserve">Milanuncios</t>
        </is>
      </c>
      <c r="C508" t="inlineStr">
        <is>
          <t xml:space="preserve">516454795</t>
        </is>
      </c>
      <c r="D508" t="inlineStr">
        <is>
          <t xml:space="preserve">https://www.milanuncios.com/pisos-compartidos-en-barcelona-barcelona/barcelona-capital-516454795.htm</t>
        </is>
      </c>
      <c r="E508" t="inlineStr">
        <is>
          <t xml:space="preserve">2026-08-29</t>
        </is>
      </c>
      <c r="F508" t="inlineStr">
        <is>
          <t xml:space="preserve">2026-08-31</t>
        </is>
      </c>
      <c r="G508" t="inlineStr">
        <is>
          <t xml:space="preserve">New</t>
        </is>
      </c>
      <c r="H508" t="inlineStr">
        <is>
          <t xml:space="preserve">Barcelona Capital</t>
        </is>
      </c>
      <c r="I508" t="inlineStr">
        <is>
          <t xml:space="preserve">Rent</t>
        </is>
      </c>
      <c r="J508" t="inlineStr">
        <is>
          <t xml:space="preserve">Compartir piso</t>
        </is>
      </c>
      <c r="K508" t="inlineStr">
        <is>
          <t xml:space="preserve">ES</t>
        </is>
      </c>
      <c r="L508"/>
      <c r="M508" t="inlineStr">
        <is>
          <t xml:space="preserve">Barcelona</t>
        </is>
      </c>
      <c r="N508" t="inlineStr">
        <is>
          <t xml:space="preserve">Barcelona</t>
        </is>
      </c>
      <c r="O508"/>
      <c r="P508"/>
      <c r="Q508"/>
      <c r="R508"/>
      <c r="S508">
        <v>2732</v>
      </c>
      <c r="T508"/>
      <c r="U508">
        <f>IFERROR((S508-T508)/T508,"")</f>
      </c>
      <c r="V508">
        <v>3</v>
      </c>
      <c r="W508"/>
      <c r="X508"/>
      <c r="Y508"/>
      <c r="Z508">
        <f>IFERROR(S508/W508,"")</f>
      </c>
      <c r="AA508">
        <f>IFERROR(INDEX(04_Area_Stats!$C$5:$C$7,MATCH(N508,04_Area_Stats!$A$5:$A$7,0)),"")</f>
      </c>
      <c r="AB508">
        <f>IFERROR((Z508-AA508)/AA508,"")</f>
      </c>
      <c r="AC508">
        <v>2</v>
      </c>
      <c r="AD508">
        <v>2</v>
      </c>
      <c r="AE508"/>
      <c r="AF508"/>
      <c r="AG508" t="inlineStr">
        <is>
          <t xml:space="preserve">Good</t>
        </is>
      </c>
      <c r="AH508"/>
      <c r="AI508"/>
      <c r="AJ508" t="inlineStr">
        <is>
          <t xml:space="preserve">Y</t>
        </is>
      </c>
      <c r="AK508"/>
      <c r="AL508"/>
      <c r="AM508"/>
      <c r="AN508"/>
      <c r="AO508"/>
      <c r="AP508" t="inlineStr">
        <is>
          <t xml:space="preserve">Y</t>
        </is>
      </c>
      <c r="AQ508" t="inlineStr">
        <is>
          <t xml:space="preserve">Y</t>
        </is>
      </c>
      <c r="AR508"/>
      <c r="AS508"/>
      <c r="AT508">
        <f>IFERROR(INDEX(04_Area_Stats!$E$5:$E$7,MATCH(N508,04_Area_Stats!$A$5:$A$7,0)),"")</f>
      </c>
      <c r="AU508">
        <f>IFERROR(ROUND(W508*AT508,0),"")</f>
      </c>
      <c r="AV508">
        <f>IFERROR(AU508*12/S508,"")</f>
      </c>
      <c r="AW508">
        <f>IFERROR(ROUND(100*(03_Assumptions!$B$18*MIN(AV508/03_Assumptions!$B$13,1)+03_Assumptions!$B$19*MIN(MAX(-AB508/0.25,0),1)+03_Assumptions!$B$20*IFERROR(INDEX(03_Assumptions!$B$28:$B$33,MATCH(AG508,03_Assumptions!$A$28:$A$33,0)),0.5)+03_Assumptions!$B$21*MIN(V508/180,1)+03_Assumptions!$B$22*(COUNTIF(AI508:AQ508,"Y")/9)),0),"")</f>
      </c>
      <c r="AX508"/>
      <c r="AY508"/>
      <c r="AZ508"/>
      <c r="BA508" t="inlineStr">
        <is>
          <t xml:space="preserve">https://images-re.milanuncios.com/images/ads/605f5fac-3daf-4928-bc34-6725732c73bf</t>
        </is>
      </c>
      <c r="BB508"/>
      <c r="BC508">
        <v>1</v>
      </c>
      <c r="BD508"/>
      <c r="BE508">
        <v>0</v>
      </c>
      <c r="BF508"/>
      <c r="BG508"/>
      <c r="BH508"/>
      <c r="BI508"/>
      <c r="BJ508"/>
      <c r="BK508"/>
      <c r="BL508" t="inlineStr">
        <is>
          <t xml:space="preserve">En möblerad 2-rums, 2-bads lägenhet i Barcelona med tillgång till delad terrass och moderna bekvämligheter som luftkonditionering, WiFi och moderna apparater. Fastigheten är tillgänglig för säsongsuthyrning och är i utmärkt skick.</t>
        </is>
      </c>
      <c r="BM508" t="inlineStr">
        <is>
          <t xml:space="preserve">rooms, bathrooms, condition, terrace, air_con, furnished</t>
        </is>
      </c>
      <c r="BN508"/>
    </row>
    <row r="509">
      <c r="A509" t="inlineStr">
        <is>
          <t xml:space="preserve">MIL-604763572</t>
        </is>
      </c>
      <c r="B509" t="inlineStr">
        <is>
          <t xml:space="preserve">Milanuncios</t>
        </is>
      </c>
      <c r="C509" t="inlineStr">
        <is>
          <t xml:space="preserve">604763572</t>
        </is>
      </c>
      <c r="D509" t="inlineStr">
        <is>
          <t xml:space="preserve">https://www.milanuncios.com/pisos-compartidos-en-almeria-almeria/avenida-mediterraneo-604763572.htm</t>
        </is>
      </c>
      <c r="E509" t="inlineStr">
        <is>
          <t xml:space="preserve">2026-08-29</t>
        </is>
      </c>
      <c r="F509" t="inlineStr">
        <is>
          <t xml:space="preserve">2026-08-31</t>
        </is>
      </c>
      <c r="G509" t="inlineStr">
        <is>
          <t xml:space="preserve">New</t>
        </is>
      </c>
      <c r="H509" t="inlineStr">
        <is>
          <t xml:space="preserve">Avenida Mediterraneo</t>
        </is>
      </c>
      <c r="I509" t="inlineStr">
        <is>
          <t xml:space="preserve">Rent</t>
        </is>
      </c>
      <c r="J509" t="inlineStr">
        <is>
          <t xml:space="preserve">Compartir piso</t>
        </is>
      </c>
      <c r="K509" t="inlineStr">
        <is>
          <t xml:space="preserve">ES</t>
        </is>
      </c>
      <c r="L509"/>
      <c r="M509" t="inlineStr">
        <is>
          <t xml:space="preserve">Almería</t>
        </is>
      </c>
      <c r="N509" t="inlineStr">
        <is>
          <t xml:space="preserve">Almería</t>
        </is>
      </c>
      <c r="O509"/>
      <c r="P509"/>
      <c r="Q509"/>
      <c r="R509"/>
      <c r="S509">
        <v>230</v>
      </c>
      <c r="T509"/>
      <c r="U509">
        <f>IFERROR((S509-T509)/T509,"")</f>
      </c>
      <c r="V509">
        <v>3</v>
      </c>
      <c r="W509"/>
      <c r="X509"/>
      <c r="Y509"/>
      <c r="Z509">
        <f>IFERROR(S509/W509,"")</f>
      </c>
      <c r="AA509">
        <f>IFERROR(INDEX(04_Area_Stats!$C$5:$C$7,MATCH(N509,04_Area_Stats!$A$5:$A$7,0)),"")</f>
      </c>
      <c r="AB509">
        <f>IFERROR((Z509-AA509)/AA509,"")</f>
      </c>
      <c r="AC509"/>
      <c r="AD509"/>
      <c r="AE509"/>
      <c r="AF509"/>
      <c r="AG509"/>
      <c r="AH509"/>
      <c r="AI509"/>
      <c r="AJ509"/>
      <c r="AK509"/>
      <c r="AL509"/>
      <c r="AM509"/>
      <c r="AN509"/>
      <c r="AO509"/>
      <c r="AP509"/>
      <c r="AQ509"/>
      <c r="AR509"/>
      <c r="AS509"/>
      <c r="AT509">
        <f>IFERROR(INDEX(04_Area_Stats!$E$5:$E$7,MATCH(N509,04_Area_Stats!$A$5:$A$7,0)),"")</f>
      </c>
      <c r="AU509">
        <f>IFERROR(ROUND(W509*AT509,0),"")</f>
      </c>
      <c r="AV509">
        <f>IFERROR(AU509*12/S509,"")</f>
      </c>
      <c r="AW509">
        <f>IFERROR(ROUND(100*(03_Assumptions!$B$18*MIN(AV509/03_Assumptions!$B$13,1)+03_Assumptions!$B$19*MIN(MAX(-AB509/0.25,0),1)+03_Assumptions!$B$20*IFERROR(INDEX(03_Assumptions!$B$28:$B$33,MATCH(AG509,03_Assumptions!$A$28:$A$33,0)),0.5)+03_Assumptions!$B$21*MIN(V509/180,1)+03_Assumptions!$B$22*(COUNTIF(AI509:AQ509,"Y")/9)),0),"")</f>
      </c>
      <c r="AX509"/>
      <c r="AY509"/>
      <c r="AZ509"/>
      <c r="BA509" t="inlineStr">
        <is>
          <t xml:space="preserve">https://images.milanuncios.com/api/v1/ma-ad-media-pro/images/897d8bc0-5663-4bc7-beb1-8caa9f17cd29</t>
        </is>
      </c>
      <c r="BB509"/>
      <c r="BC509">
        <v>1</v>
      </c>
      <c r="BD509"/>
      <c r="BE509">
        <v>0</v>
      </c>
      <c r="BF509"/>
      <c r="BG509"/>
      <c r="BH509"/>
      <c r="BI509"/>
      <c r="BJ509"/>
      <c r="BK509"/>
      <c r="BL509"/>
      <c r="BM509"/>
      <c r="BN509"/>
    </row>
    <row r="510">
      <c r="A510" t="inlineStr">
        <is>
          <t xml:space="preserve">MIL-546554881</t>
        </is>
      </c>
      <c r="B510" t="inlineStr">
        <is>
          <t xml:space="preserve">Milanuncios</t>
        </is>
      </c>
      <c r="C510" t="inlineStr">
        <is>
          <t xml:space="preserve">546554881</t>
        </is>
      </c>
      <c r="D510" t="inlineStr">
        <is>
          <t xml:space="preserve">https://www.milanuncios.com/pisos-compartidos-en-cordoba-cordoba/ciudad-jardin-c-felipe-ii-546554881.htm</t>
        </is>
      </c>
      <c r="E510" t="inlineStr">
        <is>
          <t xml:space="preserve">2026-08-29</t>
        </is>
      </c>
      <c r="F510" t="inlineStr">
        <is>
          <t xml:space="preserve">2026-08-31</t>
        </is>
      </c>
      <c r="G510" t="inlineStr">
        <is>
          <t xml:space="preserve">New</t>
        </is>
      </c>
      <c r="H510" t="inlineStr">
        <is>
          <t xml:space="preserve">Ciudad Jardín - C. Felipe II</t>
        </is>
      </c>
      <c r="I510" t="inlineStr">
        <is>
          <t xml:space="preserve">Rent</t>
        </is>
      </c>
      <c r="J510" t="inlineStr">
        <is>
          <t xml:space="preserve">Compartir piso</t>
        </is>
      </c>
      <c r="K510" t="inlineStr">
        <is>
          <t xml:space="preserve">ES</t>
        </is>
      </c>
      <c r="L510"/>
      <c r="M510" t="inlineStr">
        <is>
          <t xml:space="preserve">Córdoba</t>
        </is>
      </c>
      <c r="N510" t="inlineStr">
        <is>
          <t xml:space="preserve">Córdoba</t>
        </is>
      </c>
      <c r="O510"/>
      <c r="P510"/>
      <c r="Q510"/>
      <c r="R510"/>
      <c r="S510">
        <v>210</v>
      </c>
      <c r="T510"/>
      <c r="U510">
        <f>IFERROR((S510-T510)/T510,"")</f>
      </c>
      <c r="V510">
        <v>3</v>
      </c>
      <c r="W510"/>
      <c r="X510"/>
      <c r="Y510"/>
      <c r="Z510">
        <f>IFERROR(S510/W510,"")</f>
      </c>
      <c r="AA510">
        <f>IFERROR(INDEX(04_Area_Stats!$C$5:$C$7,MATCH(N510,04_Area_Stats!$A$5:$A$7,0)),"")</f>
      </c>
      <c r="AB510">
        <f>IFERROR((Z510-AA510)/AA510,"")</f>
      </c>
      <c r="AC510"/>
      <c r="AD510"/>
      <c r="AE510"/>
      <c r="AF510"/>
      <c r="AG510"/>
      <c r="AH510"/>
      <c r="AI510"/>
      <c r="AJ510"/>
      <c r="AK510"/>
      <c r="AL510"/>
      <c r="AM510"/>
      <c r="AN510"/>
      <c r="AO510"/>
      <c r="AP510"/>
      <c r="AQ510"/>
      <c r="AR510"/>
      <c r="AS510"/>
      <c r="AT510">
        <f>IFERROR(INDEX(04_Area_Stats!$E$5:$E$7,MATCH(N510,04_Area_Stats!$A$5:$A$7,0)),"")</f>
      </c>
      <c r="AU510">
        <f>IFERROR(ROUND(W510*AT510,0),"")</f>
      </c>
      <c r="AV510">
        <f>IFERROR(AU510*12/S510,"")</f>
      </c>
      <c r="AW510">
        <f>IFERROR(ROUND(100*(03_Assumptions!$B$18*MIN(AV510/03_Assumptions!$B$13,1)+03_Assumptions!$B$19*MIN(MAX(-AB510/0.25,0),1)+03_Assumptions!$B$20*IFERROR(INDEX(03_Assumptions!$B$28:$B$33,MATCH(AG510,03_Assumptions!$A$28:$A$33,0)),0.5)+03_Assumptions!$B$21*MIN(V510/180,1)+03_Assumptions!$B$22*(COUNTIF(AI510:AQ510,"Y")/9)),0),"")</f>
      </c>
      <c r="AX510"/>
      <c r="AY510"/>
      <c r="AZ510"/>
      <c r="BA510" t="inlineStr">
        <is>
          <t xml:space="preserve">https://images.milanuncios.com/api/v1/ma-ad-media-pro/images/6ce4b9d5-f8cd-477d-8587-01deb1fa967a</t>
        </is>
      </c>
      <c r="BB510"/>
      <c r="BC510">
        <v>1</v>
      </c>
      <c r="BD510"/>
      <c r="BE510">
        <v>0</v>
      </c>
      <c r="BF510"/>
      <c r="BG510"/>
      <c r="BH510"/>
      <c r="BI510"/>
      <c r="BJ510"/>
      <c r="BK510"/>
      <c r="BL510"/>
      <c r="BM510"/>
      <c r="BN510"/>
    </row>
    <row r="511">
      <c r="A511" t="inlineStr">
        <is>
          <t xml:space="preserve">MIL-590459437</t>
        </is>
      </c>
      <c r="B511" t="inlineStr">
        <is>
          <t xml:space="preserve">Milanuncios</t>
        </is>
      </c>
      <c r="C511" t="inlineStr">
        <is>
          <t xml:space="preserve">590459437</t>
        </is>
      </c>
      <c r="D511" t="inlineStr">
        <is>
          <t xml:space="preserve">https://www.milanuncios.com/pisos-compartidos-en-toledo-toledo/santa-barbara-av-purisima-concepcion-590459437.htm</t>
        </is>
      </c>
      <c r="E511" t="inlineStr">
        <is>
          <t xml:space="preserve">2026-08-29</t>
        </is>
      </c>
      <c r="F511" t="inlineStr">
        <is>
          <t xml:space="preserve">2026-08-31</t>
        </is>
      </c>
      <c r="G511" t="inlineStr">
        <is>
          <t xml:space="preserve">New</t>
        </is>
      </c>
      <c r="H511" t="inlineStr">
        <is>
          <t xml:space="preserve">Santa Barbara - Av. Purísima Concepción</t>
        </is>
      </c>
      <c r="I511" t="inlineStr">
        <is>
          <t xml:space="preserve">Rent</t>
        </is>
      </c>
      <c r="J511" t="inlineStr">
        <is>
          <t xml:space="preserve">Compartir piso</t>
        </is>
      </c>
      <c r="K511" t="inlineStr">
        <is>
          <t xml:space="preserve">ES</t>
        </is>
      </c>
      <c r="L511"/>
      <c r="M511" t="inlineStr">
        <is>
          <t xml:space="preserve">Toledo</t>
        </is>
      </c>
      <c r="N511" t="inlineStr">
        <is>
          <t xml:space="preserve">Toledo</t>
        </is>
      </c>
      <c r="O511"/>
      <c r="P511"/>
      <c r="Q511"/>
      <c r="R511"/>
      <c r="S511">
        <v>400</v>
      </c>
      <c r="T511"/>
      <c r="U511">
        <f>IFERROR((S511-T511)/T511,"")</f>
      </c>
      <c r="V511">
        <v>3</v>
      </c>
      <c r="W511"/>
      <c r="X511"/>
      <c r="Y511"/>
      <c r="Z511">
        <f>IFERROR(S511/W511,"")</f>
      </c>
      <c r="AA511">
        <f>IFERROR(INDEX(04_Area_Stats!$C$5:$C$7,MATCH(N511,04_Area_Stats!$A$5:$A$7,0)),"")</f>
      </c>
      <c r="AB511">
        <f>IFERROR((Z511-AA511)/AA511,"")</f>
      </c>
      <c r="AC511">
        <v>5</v>
      </c>
      <c r="AD511">
        <v>2</v>
      </c>
      <c r="AE511" t="inlineStr">
        <is>
          <t xml:space="preserve">3</t>
        </is>
      </c>
      <c r="AF511"/>
      <c r="AG511" t="inlineStr">
        <is>
          <t xml:space="preserve">Good</t>
        </is>
      </c>
      <c r="AH511"/>
      <c r="AI511" t="inlineStr">
        <is>
          <t xml:space="preserve">N</t>
        </is>
      </c>
      <c r="AJ511"/>
      <c r="AK511" t="inlineStr">
        <is>
          <t xml:space="preserve">N</t>
        </is>
      </c>
      <c r="AL511" t="inlineStr">
        <is>
          <t xml:space="preserve">N</t>
        </is>
      </c>
      <c r="AM511"/>
      <c r="AN511"/>
      <c r="AO511" t="inlineStr">
        <is>
          <t xml:space="preserve">N</t>
        </is>
      </c>
      <c r="AP511"/>
      <c r="AQ511" t="inlineStr">
        <is>
          <t xml:space="preserve">Y</t>
        </is>
      </c>
      <c r="AR511"/>
      <c r="AS511"/>
      <c r="AT511">
        <f>IFERROR(INDEX(04_Area_Stats!$E$5:$E$7,MATCH(N511,04_Area_Stats!$A$5:$A$7,0)),"")</f>
      </c>
      <c r="AU511">
        <f>IFERROR(ROUND(W511*AT511,0),"")</f>
      </c>
      <c r="AV511">
        <f>IFERROR(AU511*12/S511,"")</f>
      </c>
      <c r="AW511">
        <f>IFERROR(ROUND(100*(03_Assumptions!$B$18*MIN(AV511/03_Assumptions!$B$13,1)+03_Assumptions!$B$19*MIN(MAX(-AB511/0.25,0),1)+03_Assumptions!$B$20*IFERROR(INDEX(03_Assumptions!$B$28:$B$33,MATCH(AG511,03_Assumptions!$A$28:$A$33,0)),0.5)+03_Assumptions!$B$21*MIN(V511/180,1)+03_Assumptions!$B$22*(COUNTIF(AI511:AQ511,"Y")/9)),0),"")</f>
      </c>
      <c r="AX511"/>
      <c r="AY511"/>
      <c r="AZ511"/>
      <c r="BA511" t="inlineStr">
        <is>
          <t xml:space="preserve">https://images.milanuncios.com/api/v1/ma-ad-media-pro/images/48685484-3dc2-415b-904b-704b18a0efd4</t>
        </is>
      </c>
      <c r="BB511"/>
      <c r="BC511">
        <v>1</v>
      </c>
      <c r="BD511"/>
      <c r="BE511">
        <v>0</v>
      </c>
      <c r="BF511"/>
      <c r="BG511"/>
      <c r="BH511"/>
      <c r="BI511"/>
      <c r="BJ511"/>
      <c r="BK511"/>
      <c r="BL511" t="inlineStr">
        <is>
          <t xml:space="preserve">En delad lägenhet med 5 sovrum och 2 badrum på 3:e våningen i Santa Bárbara-området i Toledo, fullt möblerad och tillgänglig för kvinnliga studenter eller yrkesverksamma att hyra enskilda rum för 400 € per månad. Lägenheten är ljus, välutrusterad och inkluderar vatten, WiFi och städning av gemensamma utrymmen, även om el inte är inkluderad.</t>
        </is>
      </c>
      <c r="BM511" t="inlineStr">
        <is>
          <t xml:space="preserve">rooms, bathrooms, floor, condition, lift, pool, garden, furnished</t>
        </is>
      </c>
      <c r="BN511"/>
    </row>
    <row r="512">
      <c r="A512" t="inlineStr">
        <is>
          <t xml:space="preserve">MIL-544318690</t>
        </is>
      </c>
      <c r="B512" t="inlineStr">
        <is>
          <t xml:space="preserve">Milanuncios</t>
        </is>
      </c>
      <c r="C512" t="inlineStr">
        <is>
          <t xml:space="preserve">544318690</t>
        </is>
      </c>
      <c r="D512" t="inlineStr">
        <is>
          <t xml:space="preserve">https://www.milanuncios.com/pisos-compartidos-en-cullera-valencia/cullera-544318690.htm</t>
        </is>
      </c>
      <c r="E512" t="inlineStr">
        <is>
          <t xml:space="preserve">2026-08-29</t>
        </is>
      </c>
      <c r="F512" t="inlineStr">
        <is>
          <t xml:space="preserve">2026-08-31</t>
        </is>
      </c>
      <c r="G512" t="inlineStr">
        <is>
          <t xml:space="preserve">New</t>
        </is>
      </c>
      <c r="H512" t="inlineStr">
        <is>
          <t xml:space="preserve">Cullera</t>
        </is>
      </c>
      <c r="I512" t="inlineStr">
        <is>
          <t xml:space="preserve">Rent</t>
        </is>
      </c>
      <c r="J512" t="inlineStr">
        <is>
          <t xml:space="preserve">Compartir piso</t>
        </is>
      </c>
      <c r="K512" t="inlineStr">
        <is>
          <t xml:space="preserve">ES</t>
        </is>
      </c>
      <c r="L512"/>
      <c r="M512" t="inlineStr">
        <is>
          <t xml:space="preserve">Valencia</t>
        </is>
      </c>
      <c r="N512" t="inlineStr">
        <is>
          <t xml:space="preserve">Cullera</t>
        </is>
      </c>
      <c r="O512"/>
      <c r="P512"/>
      <c r="Q512"/>
      <c r="R512"/>
      <c r="S512">
        <v>450</v>
      </c>
      <c r="T512"/>
      <c r="U512">
        <f>IFERROR((S512-T512)/T512,"")</f>
      </c>
      <c r="V512">
        <v>3</v>
      </c>
      <c r="W512"/>
      <c r="X512"/>
      <c r="Y512"/>
      <c r="Z512">
        <f>IFERROR(S512/W512,"")</f>
      </c>
      <c r="AA512">
        <f>IFERROR(INDEX(04_Area_Stats!$C$5:$C$7,MATCH(N512,04_Area_Stats!$A$5:$A$7,0)),"")</f>
      </c>
      <c r="AB512">
        <f>IFERROR((Z512-AA512)/AA512,"")</f>
      </c>
      <c r="AC512"/>
      <c r="AD512"/>
      <c r="AE512"/>
      <c r="AF512"/>
      <c r="AG512"/>
      <c r="AH512"/>
      <c r="AI512"/>
      <c r="AJ512"/>
      <c r="AK512"/>
      <c r="AL512"/>
      <c r="AM512"/>
      <c r="AN512" t="inlineStr">
        <is>
          <t xml:space="preserve">Y</t>
        </is>
      </c>
      <c r="AO512"/>
      <c r="AP512"/>
      <c r="AQ512"/>
      <c r="AR512"/>
      <c r="AS512"/>
      <c r="AT512">
        <f>IFERROR(INDEX(04_Area_Stats!$E$5:$E$7,MATCH(N512,04_Area_Stats!$A$5:$A$7,0)),"")</f>
      </c>
      <c r="AU512">
        <f>IFERROR(ROUND(W512*AT512,0),"")</f>
      </c>
      <c r="AV512">
        <f>IFERROR(AU512*12/S512,"")</f>
      </c>
      <c r="AW512">
        <f>IFERROR(ROUND(100*(03_Assumptions!$B$18*MIN(AV512/03_Assumptions!$B$13,1)+03_Assumptions!$B$19*MIN(MAX(-AB512/0.25,0),1)+03_Assumptions!$B$20*IFERROR(INDEX(03_Assumptions!$B$28:$B$33,MATCH(AG512,03_Assumptions!$A$28:$A$33,0)),0.5)+03_Assumptions!$B$21*MIN(V512/180,1)+03_Assumptions!$B$22*(COUNTIF(AI512:AQ512,"Y")/9)),0),"")</f>
      </c>
      <c r="AX512"/>
      <c r="AY512"/>
      <c r="AZ512"/>
      <c r="BA512" t="inlineStr">
        <is>
          <t xml:space="preserve">https://images-re.milanuncios.com/images/ads/76d2a22f-83f5-4e0e-9b2b-477f70cf31f9</t>
        </is>
      </c>
      <c r="BB512"/>
      <c r="BC512">
        <v>1</v>
      </c>
      <c r="BD512"/>
      <c r="BE512">
        <v>0</v>
      </c>
      <c r="BF512"/>
      <c r="BG512"/>
      <c r="BH512"/>
      <c r="BI512"/>
      <c r="BJ512"/>
      <c r="BK512"/>
      <c r="BL512" t="inlineStr">
        <is>
          <t xml:space="preserve">En delad lägenhetsrum i Cullera med en dubbelsäng och tillgång till två badrum, med alla utgifter och höghastighets-internet inkluderade i hyran. Fastigheten är fullständigt utrustad med vitvaror och ligger nära kollektivtrafiken.</t>
        </is>
      </c>
      <c r="BM512" t="inlineStr">
        <is>
          <t xml:space="preserve">storage</t>
        </is>
      </c>
      <c r="BN512"/>
    </row>
    <row r="513">
      <c r="A513" t="inlineStr">
        <is>
          <t xml:space="preserve">MIL-606527201</t>
        </is>
      </c>
      <c r="B513" t="inlineStr">
        <is>
          <t xml:space="preserve">Milanuncios</t>
        </is>
      </c>
      <c r="C513" t="inlineStr">
        <is>
          <t xml:space="preserve">606527201</t>
        </is>
      </c>
      <c r="D513" t="inlineStr">
        <is>
          <t xml:space="preserve">https://www.milanuncios.com/pisos-compartidos-en-madrid-madrid/madrid-capital-606527201.htm</t>
        </is>
      </c>
      <c r="E513" t="inlineStr">
        <is>
          <t xml:space="preserve">2026-08-29</t>
        </is>
      </c>
      <c r="F513" t="inlineStr">
        <is>
          <t xml:space="preserve">2026-08-31</t>
        </is>
      </c>
      <c r="G513" t="inlineStr">
        <is>
          <t xml:space="preserve">New</t>
        </is>
      </c>
      <c r="H513" t="inlineStr">
        <is>
          <t xml:space="preserve">Madrid Capital</t>
        </is>
      </c>
      <c r="I513" t="inlineStr">
        <is>
          <t xml:space="preserve">Rent</t>
        </is>
      </c>
      <c r="J513" t="inlineStr">
        <is>
          <t xml:space="preserve">Compartir piso</t>
        </is>
      </c>
      <c r="K513" t="inlineStr">
        <is>
          <t xml:space="preserve">ES</t>
        </is>
      </c>
      <c r="L513"/>
      <c r="M513" t="inlineStr">
        <is>
          <t xml:space="preserve">Madrid</t>
        </is>
      </c>
      <c r="N513" t="inlineStr">
        <is>
          <t xml:space="preserve">Madrid</t>
        </is>
      </c>
      <c r="O513"/>
      <c r="P513"/>
      <c r="Q513"/>
      <c r="R513"/>
      <c r="S513">
        <v>700</v>
      </c>
      <c r="T513"/>
      <c r="U513">
        <f>IFERROR((S513-T513)/T513,"")</f>
      </c>
      <c r="V513">
        <v>3</v>
      </c>
      <c r="W513"/>
      <c r="X513"/>
      <c r="Y513"/>
      <c r="Z513">
        <f>IFERROR(S513/W513,"")</f>
      </c>
      <c r="AA513">
        <f>IFERROR(INDEX(04_Area_Stats!$C$5:$C$7,MATCH(N513,04_Area_Stats!$A$5:$A$7,0)),"")</f>
      </c>
      <c r="AB513">
        <f>IFERROR((Z513-AA513)/AA513,"")</f>
      </c>
      <c r="AC513">
        <v>10</v>
      </c>
      <c r="AD513"/>
      <c r="AE513" t="inlineStr">
        <is>
          <t xml:space="preserve">3</t>
        </is>
      </c>
      <c r="AF513"/>
      <c r="AG513" t="inlineStr">
        <is>
          <t xml:space="preserve">Good</t>
        </is>
      </c>
      <c r="AH513"/>
      <c r="AI513"/>
      <c r="AJ513"/>
      <c r="AK513"/>
      <c r="AL513"/>
      <c r="AM513"/>
      <c r="AN513"/>
      <c r="AO513"/>
      <c r="AP513"/>
      <c r="AQ513" t="inlineStr">
        <is>
          <t xml:space="preserve">Y</t>
        </is>
      </c>
      <c r="AR513"/>
      <c r="AS513"/>
      <c r="AT513">
        <f>IFERROR(INDEX(04_Area_Stats!$E$5:$E$7,MATCH(N513,04_Area_Stats!$A$5:$A$7,0)),"")</f>
      </c>
      <c r="AU513">
        <f>IFERROR(ROUND(W513*AT513,0),"")</f>
      </c>
      <c r="AV513">
        <f>IFERROR(AU513*12/S513,"")</f>
      </c>
      <c r="AW513">
        <f>IFERROR(ROUND(100*(03_Assumptions!$B$18*MIN(AV513/03_Assumptions!$B$13,1)+03_Assumptions!$B$19*MIN(MAX(-AB513/0.25,0),1)+03_Assumptions!$B$20*IFERROR(INDEX(03_Assumptions!$B$28:$B$33,MATCH(AG513,03_Assumptions!$A$28:$A$33,0)),0.5)+03_Assumptions!$B$21*MIN(V513/180,1)+03_Assumptions!$B$22*(COUNTIF(AI513:AQ513,"Y")/9)),0),"")</f>
      </c>
      <c r="AX513"/>
      <c r="AY513"/>
      <c r="AZ513"/>
      <c r="BA513" t="inlineStr">
        <is>
          <t xml:space="preserve">https://images-re.milanuncios.com/images/ads/4d157101-efb4-454e-8a93-86c77cf262d1</t>
        </is>
      </c>
      <c r="BB513"/>
      <c r="BC513">
        <v>1</v>
      </c>
      <c r="BD513"/>
      <c r="BE513">
        <v>0</v>
      </c>
      <c r="BF513"/>
      <c r="BG513"/>
      <c r="BH513"/>
      <c r="BI513"/>
      <c r="BJ513"/>
      <c r="BK513"/>
      <c r="BL513" t="inlineStr">
        <is>
          <t xml:space="preserve">En möblerad lägenhet med 10 rum på tredje våningen på Calle del Conde de Aranda i Madrid, med utrustad kök, erbjuds för rumuthyrning. Annonsen ger minimal information om skick, bekvämligheter eller specifikationer för de enskilda rummen.</t>
        </is>
      </c>
      <c r="BM513" t="inlineStr">
        <is>
          <t xml:space="preserve">rooms, floor, condition, furnished</t>
        </is>
      </c>
      <c r="BN513"/>
    </row>
    <row r="514">
      <c r="A514" t="inlineStr">
        <is>
          <t xml:space="preserve">MIL-581565494</t>
        </is>
      </c>
      <c r="B514" t="inlineStr">
        <is>
          <t xml:space="preserve">Milanuncios</t>
        </is>
      </c>
      <c r="C514" t="inlineStr">
        <is>
          <t xml:space="preserve">581565494</t>
        </is>
      </c>
      <c r="D514" t="inlineStr">
        <is>
          <t xml:space="preserve">https://www.milanuncios.com/pisos-compartidos-en-madrid-madrid/simancas-581565494.htm</t>
        </is>
      </c>
      <c r="E514" t="inlineStr">
        <is>
          <t xml:space="preserve">2026-08-29</t>
        </is>
      </c>
      <c r="F514" t="inlineStr">
        <is>
          <t xml:space="preserve">2026-08-31</t>
        </is>
      </c>
      <c r="G514" t="inlineStr">
        <is>
          <t xml:space="preserve">New</t>
        </is>
      </c>
      <c r="H514" t="inlineStr">
        <is>
          <t xml:space="preserve">Simancas</t>
        </is>
      </c>
      <c r="I514" t="inlineStr">
        <is>
          <t xml:space="preserve">Rent</t>
        </is>
      </c>
      <c r="J514" t="inlineStr">
        <is>
          <t xml:space="preserve">Compartir piso</t>
        </is>
      </c>
      <c r="K514" t="inlineStr">
        <is>
          <t xml:space="preserve">ES</t>
        </is>
      </c>
      <c r="L514"/>
      <c r="M514" t="inlineStr">
        <is>
          <t xml:space="preserve">Madrid</t>
        </is>
      </c>
      <c r="N514" t="inlineStr">
        <is>
          <t xml:space="preserve">Madrid</t>
        </is>
      </c>
      <c r="O514"/>
      <c r="P514"/>
      <c r="Q514"/>
      <c r="R514"/>
      <c r="S514">
        <v>400</v>
      </c>
      <c r="T514"/>
      <c r="U514">
        <f>IFERROR((S514-T514)/T514,"")</f>
      </c>
      <c r="V514">
        <v>3</v>
      </c>
      <c r="W514"/>
      <c r="X514"/>
      <c r="Y514"/>
      <c r="Z514">
        <f>IFERROR(S514/W514,"")</f>
      </c>
      <c r="AA514">
        <f>IFERROR(INDEX(04_Area_Stats!$C$5:$C$7,MATCH(N514,04_Area_Stats!$A$5:$A$7,0)),"")</f>
      </c>
      <c r="AB514">
        <f>IFERROR((Z514-AA514)/AA514,"")</f>
      </c>
      <c r="AC514"/>
      <c r="AD514"/>
      <c r="AE514"/>
      <c r="AF514"/>
      <c r="AG514"/>
      <c r="AH514"/>
      <c r="AI514"/>
      <c r="AJ514"/>
      <c r="AK514"/>
      <c r="AL514"/>
      <c r="AM514"/>
      <c r="AN514"/>
      <c r="AO514"/>
      <c r="AP514"/>
      <c r="AQ514"/>
      <c r="AR514"/>
      <c r="AS514"/>
      <c r="AT514">
        <f>IFERROR(INDEX(04_Area_Stats!$E$5:$E$7,MATCH(N514,04_Area_Stats!$A$5:$A$7,0)),"")</f>
      </c>
      <c r="AU514">
        <f>IFERROR(ROUND(W514*AT514,0),"")</f>
      </c>
      <c r="AV514">
        <f>IFERROR(AU514*12/S514,"")</f>
      </c>
      <c r="AW514">
        <f>IFERROR(ROUND(100*(03_Assumptions!$B$18*MIN(AV514/03_Assumptions!$B$13,1)+03_Assumptions!$B$19*MIN(MAX(-AB514/0.25,0),1)+03_Assumptions!$B$20*IFERROR(INDEX(03_Assumptions!$B$28:$B$33,MATCH(AG514,03_Assumptions!$A$28:$A$33,0)),0.5)+03_Assumptions!$B$21*MIN(V514/180,1)+03_Assumptions!$B$22*(COUNTIF(AI514:AQ514,"Y")/9)),0),"")</f>
      </c>
      <c r="AX514"/>
      <c r="AY514"/>
      <c r="AZ514"/>
      <c r="BA514" t="inlineStr">
        <is>
          <t xml:space="preserve">https://images.milanuncios.com/api/v1/ma-ad-media-pro/images/75378485-7a8d-4df0-a373-6743438398e4</t>
        </is>
      </c>
      <c r="BB514"/>
      <c r="BC514">
        <v>1</v>
      </c>
      <c r="BD514"/>
      <c r="BE514">
        <v>0</v>
      </c>
      <c r="BF514"/>
      <c r="BG514"/>
      <c r="BH514"/>
      <c r="BI514"/>
      <c r="BJ514"/>
      <c r="BK514"/>
      <c r="BL514" t="inlineStr">
        <is>
          <t xml:space="preserve">Rum att hyra i lägenhet i delad bostad i Simancas-området i Madrid med en annan person och en hund; vissa utgifter är inkluderade men annonsen innehåller begränsad information.</t>
        </is>
      </c>
      <c r="BM514"/>
      <c r="BN514"/>
    </row>
    <row r="515">
      <c r="A515" t="inlineStr">
        <is>
          <t xml:space="preserve">MIL-574442484</t>
        </is>
      </c>
      <c r="B515" t="inlineStr">
        <is>
          <t xml:space="preserve">Milanuncios</t>
        </is>
      </c>
      <c r="C515" t="inlineStr">
        <is>
          <t xml:space="preserve">574442484</t>
        </is>
      </c>
      <c r="D515" t="inlineStr">
        <is>
          <t xml:space="preserve">https://www.milanuncios.com/pisos-compartidos-en-badajoz-badajoz/estacion-autobuses-c-arturo-gazul-574442484.htm</t>
        </is>
      </c>
      <c r="E515" t="inlineStr">
        <is>
          <t xml:space="preserve">2026-08-29</t>
        </is>
      </c>
      <c r="F515" t="inlineStr">
        <is>
          <t xml:space="preserve">2026-08-31</t>
        </is>
      </c>
      <c r="G515" t="inlineStr">
        <is>
          <t xml:space="preserve">New</t>
        </is>
      </c>
      <c r="H515" t="inlineStr">
        <is>
          <t xml:space="preserve">Estacion Autobuses - C. Arturo Gazul</t>
        </is>
      </c>
      <c r="I515" t="inlineStr">
        <is>
          <t xml:space="preserve">Rent</t>
        </is>
      </c>
      <c r="J515" t="inlineStr">
        <is>
          <t xml:space="preserve">Compartir piso</t>
        </is>
      </c>
      <c r="K515" t="inlineStr">
        <is>
          <t xml:space="preserve">ES</t>
        </is>
      </c>
      <c r="L515"/>
      <c r="M515" t="inlineStr">
        <is>
          <t xml:space="preserve">Badajoz</t>
        </is>
      </c>
      <c r="N515" t="inlineStr">
        <is>
          <t xml:space="preserve">Badajoz</t>
        </is>
      </c>
      <c r="O515"/>
      <c r="P515"/>
      <c r="Q515"/>
      <c r="R515"/>
      <c r="S515">
        <v>650</v>
      </c>
      <c r="T515"/>
      <c r="U515">
        <f>IFERROR((S515-T515)/T515,"")</f>
      </c>
      <c r="V515">
        <v>3</v>
      </c>
      <c r="W515"/>
      <c r="X515"/>
      <c r="Y515"/>
      <c r="Z515">
        <f>IFERROR(S515/W515,"")</f>
      </c>
      <c r="AA515">
        <f>IFERROR(INDEX(04_Area_Stats!$C$5:$C$7,MATCH(N515,04_Area_Stats!$A$5:$A$7,0)),"")</f>
      </c>
      <c r="AB515">
        <f>IFERROR((Z515-AA515)/AA515,"")</f>
      </c>
      <c r="AC515">
        <v>3</v>
      </c>
      <c r="AD515"/>
      <c r="AE515"/>
      <c r="AF515"/>
      <c r="AG515" t="inlineStr">
        <is>
          <t xml:space="preserve">Good</t>
        </is>
      </c>
      <c r="AH515"/>
      <c r="AI515"/>
      <c r="AJ515"/>
      <c r="AK515"/>
      <c r="AL515"/>
      <c r="AM515"/>
      <c r="AN515"/>
      <c r="AO515"/>
      <c r="AP515"/>
      <c r="AQ515"/>
      <c r="AR515"/>
      <c r="AS515"/>
      <c r="AT515">
        <f>IFERROR(INDEX(04_Area_Stats!$E$5:$E$7,MATCH(N515,04_Area_Stats!$A$5:$A$7,0)),"")</f>
      </c>
      <c r="AU515">
        <f>IFERROR(ROUND(W515*AT515,0),"")</f>
      </c>
      <c r="AV515">
        <f>IFERROR(AU515*12/S515,"")</f>
      </c>
      <c r="AW515">
        <f>IFERROR(ROUND(100*(03_Assumptions!$B$18*MIN(AV515/03_Assumptions!$B$13,1)+03_Assumptions!$B$19*MIN(MAX(-AB515/0.25,0),1)+03_Assumptions!$B$20*IFERROR(INDEX(03_Assumptions!$B$28:$B$33,MATCH(AG515,03_Assumptions!$A$28:$A$33,0)),0.5)+03_Assumptions!$B$21*MIN(V515/180,1)+03_Assumptions!$B$22*(COUNTIF(AI515:AQ515,"Y")/9)),0),"")</f>
      </c>
      <c r="AX515"/>
      <c r="AY515"/>
      <c r="AZ515"/>
      <c r="BA515" t="inlineStr">
        <is>
          <t xml:space="preserve">https://images.milanuncios.com/api/v1/ma-ad-media-pro/images/57d14fd0-ef9f-4a76-9267-c883ec93cf6f</t>
        </is>
      </c>
      <c r="BB515"/>
      <c r="BC515">
        <v>1</v>
      </c>
      <c r="BD515"/>
      <c r="BE515">
        <v>0</v>
      </c>
      <c r="BF515"/>
      <c r="BG515"/>
      <c r="BH515"/>
      <c r="BI515"/>
      <c r="BJ515"/>
      <c r="BK515"/>
      <c r="BL515" t="inlineStr">
        <is>
          <t xml:space="preserve">En komplett lägenhet med tre sovrum för uthyrning till kvinnliga studenter från läsåret 2026/27, belägen nära busstation och Perpetuo Socorro-sjukhuset. Förutom grundläggande platsuppgifter och rumsantal tillhandahålls få detaljer.</t>
        </is>
      </c>
      <c r="BM515" t="inlineStr">
        <is>
          <t xml:space="preserve">rooms, condition</t>
        </is>
      </c>
      <c r="BN515"/>
    </row>
    <row r="516">
      <c r="A516" t="inlineStr">
        <is>
          <t xml:space="preserve">MIL-609943010</t>
        </is>
      </c>
      <c r="B516" t="inlineStr">
        <is>
          <t xml:space="preserve">Milanuncios</t>
        </is>
      </c>
      <c r="C516" t="inlineStr">
        <is>
          <t xml:space="preserve">609943010</t>
        </is>
      </c>
      <c r="D516" t="inlineStr">
        <is>
          <t xml:space="preserve">https://www.milanuncios.com/pisos-compartidos-en-badajoz-badajoz/urbanizacion-guadian-609943010.htm</t>
        </is>
      </c>
      <c r="E516" t="inlineStr">
        <is>
          <t xml:space="preserve">2026-08-29</t>
        </is>
      </c>
      <c r="F516" t="inlineStr">
        <is>
          <t xml:space="preserve">2026-08-31</t>
        </is>
      </c>
      <c r="G516" t="inlineStr">
        <is>
          <t xml:space="preserve">New</t>
        </is>
      </c>
      <c r="H516" t="inlineStr">
        <is>
          <t xml:space="preserve">Urbanización Guadian</t>
        </is>
      </c>
      <c r="I516" t="inlineStr">
        <is>
          <t xml:space="preserve">Rent</t>
        </is>
      </c>
      <c r="J516" t="inlineStr">
        <is>
          <t xml:space="preserve">Compartir piso</t>
        </is>
      </c>
      <c r="K516" t="inlineStr">
        <is>
          <t xml:space="preserve">ES</t>
        </is>
      </c>
      <c r="L516"/>
      <c r="M516" t="inlineStr">
        <is>
          <t xml:space="preserve">Badajoz</t>
        </is>
      </c>
      <c r="N516" t="inlineStr">
        <is>
          <t xml:space="preserve">Badajoz</t>
        </is>
      </c>
      <c r="O516"/>
      <c r="P516"/>
      <c r="Q516"/>
      <c r="R516"/>
      <c r="S516">
        <v>300</v>
      </c>
      <c r="T516"/>
      <c r="U516">
        <f>IFERROR((S516-T516)/T516,"")</f>
      </c>
      <c r="V516">
        <v>3</v>
      </c>
      <c r="W516"/>
      <c r="X516"/>
      <c r="Y516"/>
      <c r="Z516">
        <f>IFERROR(S516/W516,"")</f>
      </c>
      <c r="AA516">
        <f>IFERROR(INDEX(04_Area_Stats!$C$5:$C$7,MATCH(N516,04_Area_Stats!$A$5:$A$7,0)),"")</f>
      </c>
      <c r="AB516">
        <f>IFERROR((Z516-AA516)/AA516,"")</f>
      </c>
      <c r="AC516"/>
      <c r="AD516"/>
      <c r="AE516"/>
      <c r="AF516"/>
      <c r="AG516"/>
      <c r="AH516"/>
      <c r="AI516"/>
      <c r="AJ516" t="inlineStr">
        <is>
          <t xml:space="preserve">Y</t>
        </is>
      </c>
      <c r="AK516"/>
      <c r="AL516"/>
      <c r="AM516"/>
      <c r="AN516"/>
      <c r="AO516"/>
      <c r="AP516"/>
      <c r="AQ516"/>
      <c r="AR516">
        <v>60</v>
      </c>
      <c r="AS516"/>
      <c r="AT516">
        <f>IFERROR(INDEX(04_Area_Stats!$E$5:$E$7,MATCH(N516,04_Area_Stats!$A$5:$A$7,0)),"")</f>
      </c>
      <c r="AU516">
        <f>IFERROR(ROUND(W516*AT516,0),"")</f>
      </c>
      <c r="AV516">
        <f>IFERROR(AU516*12/S516,"")</f>
      </c>
      <c r="AW516">
        <f>IFERROR(ROUND(100*(03_Assumptions!$B$18*MIN(AV516/03_Assumptions!$B$13,1)+03_Assumptions!$B$19*MIN(MAX(-AB516/0.25,0),1)+03_Assumptions!$B$20*IFERROR(INDEX(03_Assumptions!$B$28:$B$33,MATCH(AG516,03_Assumptions!$A$28:$A$33,0)),0.5)+03_Assumptions!$B$21*MIN(V516/180,1)+03_Assumptions!$B$22*(COUNTIF(AI516:AQ516,"Y")/9)),0),"")</f>
      </c>
      <c r="AX516"/>
      <c r="AY516"/>
      <c r="AZ516"/>
      <c r="BA516" t="inlineStr">
        <is>
          <t xml:space="preserve">https://images.milanuncios.com/api/v1/ma-ad-media-pro/images/aaaaf0bf-8fb2-4543-b877-b5542f50b2be</t>
        </is>
      </c>
      <c r="BB516"/>
      <c r="BC516">
        <v>1</v>
      </c>
      <c r="BD516"/>
      <c r="BE516">
        <v>0</v>
      </c>
      <c r="BF516"/>
      <c r="BG516"/>
      <c r="BH516"/>
      <c r="BI516"/>
      <c r="BJ516"/>
      <c r="BK516"/>
      <c r="BL516" t="inlineStr">
        <is>
          <t xml:space="preserve">Rum att hyra i en delad tvårums lägenhet i Badajoz från september till juli, endast för kvinnliga studenter. Lägenheten har en terrass, ligger nära medicinsk fakultet och offentliga tjänster, med 60€ månatliga kostnader inkluderade.</t>
        </is>
      </c>
      <c r="BM516" t="inlineStr">
        <is>
          <t xml:space="preserve">terrace, community_fee_month</t>
        </is>
      </c>
      <c r="BN516"/>
    </row>
    <row r="517">
      <c r="A517" t="inlineStr">
        <is>
          <t xml:space="preserve">MIL-465950336</t>
        </is>
      </c>
      <c r="B517" t="inlineStr">
        <is>
          <t xml:space="preserve">Milanuncios</t>
        </is>
      </c>
      <c r="C517" t="inlineStr">
        <is>
          <t xml:space="preserve">465950336</t>
        </is>
      </c>
      <c r="D517" t="inlineStr">
        <is>
          <t xml:space="preserve">https://www.milanuncios.com/pisos-compartidos-en-cordoba-cordoba/parque-cruz-conde-465950336.htm</t>
        </is>
      </c>
      <c r="E517" t="inlineStr">
        <is>
          <t xml:space="preserve">2026-08-29</t>
        </is>
      </c>
      <c r="F517" t="inlineStr">
        <is>
          <t xml:space="preserve">2026-08-31</t>
        </is>
      </c>
      <c r="G517" t="inlineStr">
        <is>
          <t xml:space="preserve">New</t>
        </is>
      </c>
      <c r="H517" t="inlineStr">
        <is>
          <t xml:space="preserve">Parque Cruz Conde</t>
        </is>
      </c>
      <c r="I517" t="inlineStr">
        <is>
          <t xml:space="preserve">Rent</t>
        </is>
      </c>
      <c r="J517" t="inlineStr">
        <is>
          <t xml:space="preserve">Compartir piso</t>
        </is>
      </c>
      <c r="K517" t="inlineStr">
        <is>
          <t xml:space="preserve">ES</t>
        </is>
      </c>
      <c r="L517"/>
      <c r="M517" t="inlineStr">
        <is>
          <t xml:space="preserve">Córdoba</t>
        </is>
      </c>
      <c r="N517" t="inlineStr">
        <is>
          <t xml:space="preserve">Córdoba</t>
        </is>
      </c>
      <c r="O517"/>
      <c r="P517"/>
      <c r="Q517"/>
      <c r="R517"/>
      <c r="S517">
        <v>280</v>
      </c>
      <c r="T517"/>
      <c r="U517">
        <f>IFERROR((S517-T517)/T517,"")</f>
      </c>
      <c r="V517">
        <v>3</v>
      </c>
      <c r="W517"/>
      <c r="X517"/>
      <c r="Y517"/>
      <c r="Z517">
        <f>IFERROR(S517/W517,"")</f>
      </c>
      <c r="AA517">
        <f>IFERROR(INDEX(04_Area_Stats!$C$5:$C$7,MATCH(N517,04_Area_Stats!$A$5:$A$7,0)),"")</f>
      </c>
      <c r="AB517">
        <f>IFERROR((Z517-AA517)/AA517,"")</f>
      </c>
      <c r="AC517"/>
      <c r="AD517"/>
      <c r="AE517"/>
      <c r="AF517"/>
      <c r="AG517" t="inlineStr">
        <is>
          <t xml:space="preserve">Good</t>
        </is>
      </c>
      <c r="AH517"/>
      <c r="AI517"/>
      <c r="AJ517"/>
      <c r="AK517"/>
      <c r="AL517"/>
      <c r="AM517"/>
      <c r="AN517"/>
      <c r="AO517"/>
      <c r="AP517"/>
      <c r="AQ517" t="inlineStr">
        <is>
          <t xml:space="preserve">Y</t>
        </is>
      </c>
      <c r="AR517"/>
      <c r="AS517"/>
      <c r="AT517">
        <f>IFERROR(INDEX(04_Area_Stats!$E$5:$E$7,MATCH(N517,04_Area_Stats!$A$5:$A$7,0)),"")</f>
      </c>
      <c r="AU517">
        <f>IFERROR(ROUND(W517*AT517,0),"")</f>
      </c>
      <c r="AV517">
        <f>IFERROR(AU517*12/S517,"")</f>
      </c>
      <c r="AW517">
        <f>IFERROR(ROUND(100*(03_Assumptions!$B$18*MIN(AV517/03_Assumptions!$B$13,1)+03_Assumptions!$B$19*MIN(MAX(-AB517/0.25,0),1)+03_Assumptions!$B$20*IFERROR(INDEX(03_Assumptions!$B$28:$B$33,MATCH(AG517,03_Assumptions!$A$28:$A$33,0)),0.5)+03_Assumptions!$B$21*MIN(V517/180,1)+03_Assumptions!$B$22*(COUNTIF(AI517:AQ517,"Y")/9)),0),"")</f>
      </c>
      <c r="AX517"/>
      <c r="AY517"/>
      <c r="AZ517"/>
      <c r="BA517" t="inlineStr">
        <is>
          <t xml:space="preserve">https://images.milanuncios.com/api/v1/ma-ad-media-pro/images/7e267de0-0454-4fc8-848b-58e75dfd08a1</t>
        </is>
      </c>
      <c r="BB517"/>
      <c r="BC517">
        <v>1</v>
      </c>
      <c r="BD517"/>
      <c r="BE517">
        <v>0</v>
      </c>
      <c r="BF517"/>
      <c r="BG517"/>
      <c r="BH517"/>
      <c r="BI517"/>
      <c r="BJ517"/>
      <c r="BK517"/>
      <c r="BL517" t="inlineStr">
        <is>
          <t xml:space="preserve">Rum att hyra i en nästan helt ny lägenhet nära Quirón Hospital och Fakulteten för utbildning i Córdoba, möblerat med säng, garderob, skrivbord och stol; låga utgifter tack vare solpaneler. Begränsad information om fastigheten i annonsen.</t>
        </is>
      </c>
      <c r="BM517" t="inlineStr">
        <is>
          <t xml:space="preserve">condition, furnished</t>
        </is>
      </c>
      <c r="BN517"/>
    </row>
    <row r="518">
      <c r="A518" t="inlineStr">
        <is>
          <t xml:space="preserve">MIL-579014506</t>
        </is>
      </c>
      <c r="B518" t="inlineStr">
        <is>
          <t xml:space="preserve">Milanuncios</t>
        </is>
      </c>
      <c r="C518" t="inlineStr">
        <is>
          <t xml:space="preserve">579014506</t>
        </is>
      </c>
      <c r="D518" t="inlineStr">
        <is>
          <t xml:space="preserve">https://www.milanuncios.com/pisos-compartidos-en-vigo-pontevedra/teis-rua-de-sanjurjo-badia-579014506.htm</t>
        </is>
      </c>
      <c r="E518" t="inlineStr">
        <is>
          <t xml:space="preserve">2026-08-29</t>
        </is>
      </c>
      <c r="F518" t="inlineStr">
        <is>
          <t xml:space="preserve">2026-08-31</t>
        </is>
      </c>
      <c r="G518" t="inlineStr">
        <is>
          <t xml:space="preserve">New</t>
        </is>
      </c>
      <c r="H518" t="inlineStr">
        <is>
          <t xml:space="preserve">Teis - Rúa de Sanjurjo Badía</t>
        </is>
      </c>
      <c r="I518" t="inlineStr">
        <is>
          <t xml:space="preserve">Rent</t>
        </is>
      </c>
      <c r="J518" t="inlineStr">
        <is>
          <t xml:space="preserve">Compartir piso</t>
        </is>
      </c>
      <c r="K518" t="inlineStr">
        <is>
          <t xml:space="preserve">ES</t>
        </is>
      </c>
      <c r="L518"/>
      <c r="M518" t="inlineStr">
        <is>
          <t xml:space="preserve">Pontevedra</t>
        </is>
      </c>
      <c r="N518" t="inlineStr">
        <is>
          <t xml:space="preserve">Vigo</t>
        </is>
      </c>
      <c r="O518"/>
      <c r="P518"/>
      <c r="Q518"/>
      <c r="R518"/>
      <c r="S518">
        <v>300</v>
      </c>
      <c r="T518"/>
      <c r="U518">
        <f>IFERROR((S518-T518)/T518,"")</f>
      </c>
      <c r="V518">
        <v>3</v>
      </c>
      <c r="W518"/>
      <c r="X518"/>
      <c r="Y518"/>
      <c r="Z518">
        <f>IFERROR(S518/W518,"")</f>
      </c>
      <c r="AA518">
        <f>IFERROR(INDEX(04_Area_Stats!$C$5:$C$7,MATCH(N518,04_Area_Stats!$A$5:$A$7,0)),"")</f>
      </c>
      <c r="AB518">
        <f>IFERROR((Z518-AA518)/AA518,"")</f>
      </c>
      <c r="AC518"/>
      <c r="AD518"/>
      <c r="AE518"/>
      <c r="AF518"/>
      <c r="AG518"/>
      <c r="AH518"/>
      <c r="AI518"/>
      <c r="AJ518"/>
      <c r="AK518"/>
      <c r="AL518"/>
      <c r="AM518"/>
      <c r="AN518"/>
      <c r="AO518"/>
      <c r="AP518"/>
      <c r="AQ518"/>
      <c r="AR518"/>
      <c r="AS518"/>
      <c r="AT518">
        <f>IFERROR(INDEX(04_Area_Stats!$E$5:$E$7,MATCH(N518,04_Area_Stats!$A$5:$A$7,0)),"")</f>
      </c>
      <c r="AU518">
        <f>IFERROR(ROUND(W518*AT518,0),"")</f>
      </c>
      <c r="AV518">
        <f>IFERROR(AU518*12/S518,"")</f>
      </c>
      <c r="AW518">
        <f>IFERROR(ROUND(100*(03_Assumptions!$B$18*MIN(AV518/03_Assumptions!$B$13,1)+03_Assumptions!$B$19*MIN(MAX(-AB518/0.25,0),1)+03_Assumptions!$B$20*IFERROR(INDEX(03_Assumptions!$B$28:$B$33,MATCH(AG518,03_Assumptions!$A$28:$A$33,0)),0.5)+03_Assumptions!$B$21*MIN(V518/180,1)+03_Assumptions!$B$22*(COUNTIF(AI518:AQ518,"Y")/9)),0),"")</f>
      </c>
      <c r="AX518"/>
      <c r="AY518"/>
      <c r="AZ518"/>
      <c r="BA518"/>
      <c r="BB518"/>
      <c r="BC518">
        <v>1</v>
      </c>
      <c r="BD518"/>
      <c r="BE518">
        <v>0</v>
      </c>
      <c r="BF518"/>
      <c r="BG518"/>
      <c r="BH518"/>
      <c r="BI518"/>
      <c r="BJ518"/>
      <c r="BK518"/>
      <c r="BL518" t="inlineStr">
        <is>
          <t xml:space="preserve">Rum i delad lägenhet i Vigos Teis-stadsdel för €300/månad, exklusive el och vatten; mycket begränsad information om egenskapen.</t>
        </is>
      </c>
      <c r="BM518"/>
      <c r="BN518"/>
    </row>
    <row r="519">
      <c r="A519" t="inlineStr">
        <is>
          <t xml:space="preserve">MIL-604462406</t>
        </is>
      </c>
      <c r="B519" t="inlineStr">
        <is>
          <t xml:space="preserve">Milanuncios</t>
        </is>
      </c>
      <c r="C519" t="inlineStr">
        <is>
          <t xml:space="preserve">604462406</t>
        </is>
      </c>
      <c r="D519" t="inlineStr">
        <is>
          <t xml:space="preserve">https://www.milanuncios.com/pisos-compartidos-en-granada-granada/trafico-604462406.htm</t>
        </is>
      </c>
      <c r="E519" t="inlineStr">
        <is>
          <t xml:space="preserve">2026-08-29</t>
        </is>
      </c>
      <c r="F519" t="inlineStr">
        <is>
          <t xml:space="preserve">2026-08-31</t>
        </is>
      </c>
      <c r="G519" t="inlineStr">
        <is>
          <t xml:space="preserve">New</t>
        </is>
      </c>
      <c r="H519" t="inlineStr">
        <is>
          <t xml:space="preserve">Trafico</t>
        </is>
      </c>
      <c r="I519" t="inlineStr">
        <is>
          <t xml:space="preserve">Rent</t>
        </is>
      </c>
      <c r="J519" t="inlineStr">
        <is>
          <t xml:space="preserve">Compartir piso</t>
        </is>
      </c>
      <c r="K519" t="inlineStr">
        <is>
          <t xml:space="preserve">ES</t>
        </is>
      </c>
      <c r="L519"/>
      <c r="M519" t="inlineStr">
        <is>
          <t xml:space="preserve">Granada</t>
        </is>
      </c>
      <c r="N519" t="inlineStr">
        <is>
          <t xml:space="preserve">Granada</t>
        </is>
      </c>
      <c r="O519"/>
      <c r="P519"/>
      <c r="Q519"/>
      <c r="R519"/>
      <c r="S519">
        <v>210</v>
      </c>
      <c r="T519"/>
      <c r="U519">
        <f>IFERROR((S519-T519)/T519,"")</f>
      </c>
      <c r="V519">
        <v>3</v>
      </c>
      <c r="W519"/>
      <c r="X519"/>
      <c r="Y519"/>
      <c r="Z519">
        <f>IFERROR(S519/W519,"")</f>
      </c>
      <c r="AA519">
        <f>IFERROR(INDEX(04_Area_Stats!$C$5:$C$7,MATCH(N519,04_Area_Stats!$A$5:$A$7,0)),"")</f>
      </c>
      <c r="AB519">
        <f>IFERROR((Z519-AA519)/AA519,"")</f>
      </c>
      <c r="AC519"/>
      <c r="AD519"/>
      <c r="AE519"/>
      <c r="AF519"/>
      <c r="AG519"/>
      <c r="AH519"/>
      <c r="AI519"/>
      <c r="AJ519"/>
      <c r="AK519"/>
      <c r="AL519"/>
      <c r="AM519"/>
      <c r="AN519"/>
      <c r="AO519"/>
      <c r="AP519"/>
      <c r="AQ519"/>
      <c r="AR519"/>
      <c r="AS519"/>
      <c r="AT519">
        <f>IFERROR(INDEX(04_Area_Stats!$E$5:$E$7,MATCH(N519,04_Area_Stats!$A$5:$A$7,0)),"")</f>
      </c>
      <c r="AU519">
        <f>IFERROR(ROUND(W519*AT519,0),"")</f>
      </c>
      <c r="AV519">
        <f>IFERROR(AU519*12/S519,"")</f>
      </c>
      <c r="AW519">
        <f>IFERROR(ROUND(100*(03_Assumptions!$B$18*MIN(AV519/03_Assumptions!$B$13,1)+03_Assumptions!$B$19*MIN(MAX(-AB519/0.25,0),1)+03_Assumptions!$B$20*IFERROR(INDEX(03_Assumptions!$B$28:$B$33,MATCH(AG519,03_Assumptions!$A$28:$A$33,0)),0.5)+03_Assumptions!$B$21*MIN(V519/180,1)+03_Assumptions!$B$22*(COUNTIF(AI519:AQ519,"Y")/9)),0),"")</f>
      </c>
      <c r="AX519"/>
      <c r="AY519"/>
      <c r="AZ519"/>
      <c r="BA519" t="inlineStr">
        <is>
          <t xml:space="preserve">https://images.milanuncios.com/api/v1/ma-ad-media-pro/images/c29e32d7-b8a6-4268-80a0-57d0f1cec9ca</t>
        </is>
      </c>
      <c r="BB519"/>
      <c r="BC519">
        <v>1</v>
      </c>
      <c r="BD519"/>
      <c r="BE519">
        <v>0</v>
      </c>
      <c r="BF519"/>
      <c r="BG519"/>
      <c r="BH519"/>
      <c r="BI519"/>
      <c r="BJ519"/>
      <c r="BK519"/>
      <c r="BL519" t="inlineStr">
        <is>
          <t xml:space="preserve">Detta är ett rum i en studentbostadshus i Granada nära Campus La Cartuja med grundläggande faciliteter (vardagsrum, kök med diskbänk, badrum och privat sovrum med lås). Verktyg (elektricitet, vatten, gas) betalas separat av hyresgästen.</t>
        </is>
      </c>
      <c r="BM519"/>
      <c r="BN519"/>
    </row>
    <row r="520">
      <c r="A520" t="inlineStr">
        <is>
          <t xml:space="preserve">MIL-608396284</t>
        </is>
      </c>
      <c r="B520" t="inlineStr">
        <is>
          <t xml:space="preserve">Milanuncios</t>
        </is>
      </c>
      <c r="C520" t="inlineStr">
        <is>
          <t xml:space="preserve">608396284</t>
        </is>
      </c>
      <c r="D520" t="inlineStr">
        <is>
          <t xml:space="preserve">https://www.milanuncios.com/pisos-compartidos-en-l'-hospitalet-de-llobregat-barcelona/l-hospitalet-de-llobregat-608396284.htm</t>
        </is>
      </c>
      <c r="E520" t="inlineStr">
        <is>
          <t xml:space="preserve">2026-08-29</t>
        </is>
      </c>
      <c r="F520" t="inlineStr">
        <is>
          <t xml:space="preserve">2026-08-31</t>
        </is>
      </c>
      <c r="G520" t="inlineStr">
        <is>
          <t xml:space="preserve">New</t>
        </is>
      </c>
      <c r="H520" t="inlineStr">
        <is>
          <t xml:space="preserve">L'Hospitalet de Llobregat</t>
        </is>
      </c>
      <c r="I520" t="inlineStr">
        <is>
          <t xml:space="preserve">Rent</t>
        </is>
      </c>
      <c r="J520" t="inlineStr">
        <is>
          <t xml:space="preserve">Compartir piso</t>
        </is>
      </c>
      <c r="K520" t="inlineStr">
        <is>
          <t xml:space="preserve">ES</t>
        </is>
      </c>
      <c r="L520"/>
      <c r="M520" t="inlineStr">
        <is>
          <t xml:space="preserve">Barcelona</t>
        </is>
      </c>
      <c r="N520" t="inlineStr">
        <is>
          <t xml:space="preserve">L' Hospitalet de Llobregat</t>
        </is>
      </c>
      <c r="O520"/>
      <c r="P520"/>
      <c r="Q520"/>
      <c r="R520"/>
      <c r="S520">
        <v>599</v>
      </c>
      <c r="T520"/>
      <c r="U520">
        <f>IFERROR((S520-T520)/T520,"")</f>
      </c>
      <c r="V520">
        <v>3</v>
      </c>
      <c r="W520"/>
      <c r="X520"/>
      <c r="Y520"/>
      <c r="Z520">
        <f>IFERROR(S520/W520,"")</f>
      </c>
      <c r="AA520">
        <f>IFERROR(INDEX(04_Area_Stats!$C$5:$C$7,MATCH(N520,04_Area_Stats!$A$5:$A$7,0)),"")</f>
      </c>
      <c r="AB520">
        <f>IFERROR((Z520-AA520)/AA520,"")</f>
      </c>
      <c r="AC520"/>
      <c r="AD520"/>
      <c r="AE520" t="inlineStr">
        <is>
          <t xml:space="preserve">2</t>
        </is>
      </c>
      <c r="AF520"/>
      <c r="AG520"/>
      <c r="AH520"/>
      <c r="AI520"/>
      <c r="AJ520"/>
      <c r="AK520"/>
      <c r="AL520"/>
      <c r="AM520"/>
      <c r="AN520"/>
      <c r="AO520"/>
      <c r="AP520"/>
      <c r="AQ520"/>
      <c r="AR520"/>
      <c r="AS520"/>
      <c r="AT520">
        <f>IFERROR(INDEX(04_Area_Stats!$E$5:$E$7,MATCH(N520,04_Area_Stats!$A$5:$A$7,0)),"")</f>
      </c>
      <c r="AU520">
        <f>IFERROR(ROUND(W520*AT520,0),"")</f>
      </c>
      <c r="AV520">
        <f>IFERROR(AU520*12/S520,"")</f>
      </c>
      <c r="AW520">
        <f>IFERROR(ROUND(100*(03_Assumptions!$B$18*MIN(AV520/03_Assumptions!$B$13,1)+03_Assumptions!$B$19*MIN(MAX(-AB520/0.25,0),1)+03_Assumptions!$B$20*IFERROR(INDEX(03_Assumptions!$B$28:$B$33,MATCH(AG520,03_Assumptions!$A$28:$A$33,0)),0.5)+03_Assumptions!$B$21*MIN(V520/180,1)+03_Assumptions!$B$22*(COUNTIF(AI520:AQ520,"Y")/9)),0),"")</f>
      </c>
      <c r="AX520"/>
      <c r="AY520"/>
      <c r="AZ520"/>
      <c r="BA520" t="inlineStr">
        <is>
          <t xml:space="preserve">https://images-re.milanuncios.com/images/ads/634b5790-6f91-474e-b698-2d3d0cca6dfb</t>
        </is>
      </c>
      <c r="BB520"/>
      <c r="BC520">
        <v>1</v>
      </c>
      <c r="BD520"/>
      <c r="BE520">
        <v>0</v>
      </c>
      <c r="BF520"/>
      <c r="BG520"/>
      <c r="BH520"/>
      <c r="BI520"/>
      <c r="BJ520"/>
      <c r="BK520"/>
      <c r="BL520" t="inlineStr">
        <is>
          <t xml:space="preserve">Rum att hyra i en 3-rumslägenheten på Carrer Pareto, 2:a våningen, L'Hospitalet de Llobregat. Mycket begränsad information finns tillgänglig.</t>
        </is>
      </c>
      <c r="BM520" t="inlineStr">
        <is>
          <t xml:space="preserve">floor</t>
        </is>
      </c>
      <c r="BN520"/>
    </row>
    <row r="521">
      <c r="A521" t="inlineStr">
        <is>
          <t xml:space="preserve">MIL-358658814</t>
        </is>
      </c>
      <c r="B521" t="inlineStr">
        <is>
          <t xml:space="preserve">Milanuncios</t>
        </is>
      </c>
      <c r="C521" t="inlineStr">
        <is>
          <t xml:space="preserve">358658814</t>
        </is>
      </c>
      <c r="D521" t="inlineStr">
        <is>
          <t xml:space="preserve">https://www.milanuncios.com/pisos-compartidos-en-huelva-huelva/isla-chica-358658814.htm</t>
        </is>
      </c>
      <c r="E521" t="inlineStr">
        <is>
          <t xml:space="preserve">2026-08-29</t>
        </is>
      </c>
      <c r="F521" t="inlineStr">
        <is>
          <t xml:space="preserve">2026-08-31</t>
        </is>
      </c>
      <c r="G521" t="inlineStr">
        <is>
          <t xml:space="preserve">New</t>
        </is>
      </c>
      <c r="H521" t="inlineStr">
        <is>
          <t xml:space="preserve">Isla Chica</t>
        </is>
      </c>
      <c r="I521" t="inlineStr">
        <is>
          <t xml:space="preserve">Rent</t>
        </is>
      </c>
      <c r="J521" t="inlineStr">
        <is>
          <t xml:space="preserve">Compartir piso</t>
        </is>
      </c>
      <c r="K521" t="inlineStr">
        <is>
          <t xml:space="preserve">ES</t>
        </is>
      </c>
      <c r="L521"/>
      <c r="M521" t="inlineStr">
        <is>
          <t xml:space="preserve">Huelva</t>
        </is>
      </c>
      <c r="N521" t="inlineStr">
        <is>
          <t xml:space="preserve">Huelva</t>
        </is>
      </c>
      <c r="O521"/>
      <c r="P521"/>
      <c r="Q521"/>
      <c r="R521"/>
      <c r="S521">
        <v>350</v>
      </c>
      <c r="T521"/>
      <c r="U521">
        <f>IFERROR((S521-T521)/T521,"")</f>
      </c>
      <c r="V521">
        <v>3</v>
      </c>
      <c r="W521"/>
      <c r="X521"/>
      <c r="Y521"/>
      <c r="Z521">
        <f>IFERROR(S521/W521,"")</f>
      </c>
      <c r="AA521">
        <f>IFERROR(INDEX(04_Area_Stats!$C$5:$C$7,MATCH(N521,04_Area_Stats!$A$5:$A$7,0)),"")</f>
      </c>
      <c r="AB521">
        <f>IFERROR((Z521-AA521)/AA521,"")</f>
      </c>
      <c r="AC521"/>
      <c r="AD521"/>
      <c r="AE521"/>
      <c r="AF521"/>
      <c r="AG521"/>
      <c r="AH521"/>
      <c r="AI521"/>
      <c r="AJ521"/>
      <c r="AK521"/>
      <c r="AL521"/>
      <c r="AM521"/>
      <c r="AN521"/>
      <c r="AO521"/>
      <c r="AP521"/>
      <c r="AQ521"/>
      <c r="AR521"/>
      <c r="AS521"/>
      <c r="AT521">
        <f>IFERROR(INDEX(04_Area_Stats!$E$5:$E$7,MATCH(N521,04_Area_Stats!$A$5:$A$7,0)),"")</f>
      </c>
      <c r="AU521">
        <f>IFERROR(ROUND(W521*AT521,0),"")</f>
      </c>
      <c r="AV521">
        <f>IFERROR(AU521*12/S521,"")</f>
      </c>
      <c r="AW521">
        <f>IFERROR(ROUND(100*(03_Assumptions!$B$18*MIN(AV521/03_Assumptions!$B$13,1)+03_Assumptions!$B$19*MIN(MAX(-AB521/0.25,0),1)+03_Assumptions!$B$20*IFERROR(INDEX(03_Assumptions!$B$28:$B$33,MATCH(AG521,03_Assumptions!$A$28:$A$33,0)),0.5)+03_Assumptions!$B$21*MIN(V521/180,1)+03_Assumptions!$B$22*(COUNTIF(AI521:AQ521,"Y")/9)),0),"")</f>
      </c>
      <c r="AX521"/>
      <c r="AY521"/>
      <c r="AZ521"/>
      <c r="BA521"/>
      <c r="BB521"/>
      <c r="BC521">
        <v>1</v>
      </c>
      <c r="BD521"/>
      <c r="BE521">
        <v>0</v>
      </c>
      <c r="BF521"/>
      <c r="BG521"/>
      <c r="BH521"/>
      <c r="BI521"/>
      <c r="BJ521"/>
      <c r="BK521"/>
      <c r="BL521" t="inlineStr">
        <is>
          <t xml:space="preserve">Ett rum är tillgängligt för uthyrning för kvinnor i en bra delad lägenhet i Isla Chica, Huelva. Otillräcklig information tillhandahålls för att bedöma andra egenskaper.</t>
        </is>
      </c>
      <c r="BM521"/>
      <c r="BN521"/>
    </row>
    <row r="522">
      <c r="A522" t="inlineStr">
        <is>
          <t xml:space="preserve">MIL-610063269</t>
        </is>
      </c>
      <c r="B522" t="inlineStr">
        <is>
          <t xml:space="preserve">Milanuncios</t>
        </is>
      </c>
      <c r="C522" t="inlineStr">
        <is>
          <t xml:space="preserve">610063269</t>
        </is>
      </c>
      <c r="D522" t="inlineStr">
        <is>
          <t xml:space="preserve">https://www.milanuncios.com/pisos-compartidos-en-fuenlabrada-madrid/fuenlabrada-ii-p-o-del-olimpo-610063269.htm</t>
        </is>
      </c>
      <c r="E522" t="inlineStr">
        <is>
          <t xml:space="preserve">2026-08-29</t>
        </is>
      </c>
      <c r="F522" t="inlineStr">
        <is>
          <t xml:space="preserve">2026-08-31</t>
        </is>
      </c>
      <c r="G522" t="inlineStr">
        <is>
          <t xml:space="preserve">New</t>
        </is>
      </c>
      <c r="H522" t="inlineStr">
        <is>
          <t xml:space="preserve">Fuenlabrada II - P.º del Olimpo</t>
        </is>
      </c>
      <c r="I522" t="inlineStr">
        <is>
          <t xml:space="preserve">Rent</t>
        </is>
      </c>
      <c r="J522" t="inlineStr">
        <is>
          <t xml:space="preserve">Compartir piso</t>
        </is>
      </c>
      <c r="K522" t="inlineStr">
        <is>
          <t xml:space="preserve">ES</t>
        </is>
      </c>
      <c r="L522"/>
      <c r="M522" t="inlineStr">
        <is>
          <t xml:space="preserve">Madrid</t>
        </is>
      </c>
      <c r="N522" t="inlineStr">
        <is>
          <t xml:space="preserve">Fuenlabrada</t>
        </is>
      </c>
      <c r="O522"/>
      <c r="P522"/>
      <c r="Q522"/>
      <c r="R522"/>
      <c r="S522">
        <v>400</v>
      </c>
      <c r="T522"/>
      <c r="U522">
        <f>IFERROR((S522-T522)/T522,"")</f>
      </c>
      <c r="V522">
        <v>3</v>
      </c>
      <c r="W522"/>
      <c r="X522"/>
      <c r="Y522"/>
      <c r="Z522">
        <f>IFERROR(S522/W522,"")</f>
      </c>
      <c r="AA522">
        <f>IFERROR(INDEX(04_Area_Stats!$C$5:$C$7,MATCH(N522,04_Area_Stats!$A$5:$A$7,0)),"")</f>
      </c>
      <c r="AB522">
        <f>IFERROR((Z522-AA522)/AA522,"")</f>
      </c>
      <c r="AC522"/>
      <c r="AD522"/>
      <c r="AE522"/>
      <c r="AF522"/>
      <c r="AG522" t="inlineStr">
        <is>
          <t xml:space="preserve">Good</t>
        </is>
      </c>
      <c r="AH522"/>
      <c r="AI522"/>
      <c r="AJ522" t="inlineStr">
        <is>
          <t xml:space="preserve">Y</t>
        </is>
      </c>
      <c r="AK522"/>
      <c r="AL522"/>
      <c r="AM522"/>
      <c r="AN522"/>
      <c r="AO522"/>
      <c r="AP522"/>
      <c r="AQ522"/>
      <c r="AR522"/>
      <c r="AS522"/>
      <c r="AT522">
        <f>IFERROR(INDEX(04_Area_Stats!$E$5:$E$7,MATCH(N522,04_Area_Stats!$A$5:$A$7,0)),"")</f>
      </c>
      <c r="AU522">
        <f>IFERROR(ROUND(W522*AT522,0),"")</f>
      </c>
      <c r="AV522">
        <f>IFERROR(AU522*12/S522,"")</f>
      </c>
      <c r="AW522">
        <f>IFERROR(ROUND(100*(03_Assumptions!$B$18*MIN(AV522/03_Assumptions!$B$13,1)+03_Assumptions!$B$19*MIN(MAX(-AB522/0.25,0),1)+03_Assumptions!$B$20*IFERROR(INDEX(03_Assumptions!$B$28:$B$33,MATCH(AG522,03_Assumptions!$A$28:$A$33,0)),0.5)+03_Assumptions!$B$21*MIN(V522/180,1)+03_Assumptions!$B$22*(COUNTIF(AI522:AQ522,"Y")/9)),0),"")</f>
      </c>
      <c r="AX522"/>
      <c r="AY522"/>
      <c r="AZ522"/>
      <c r="BA522" t="inlineStr">
        <is>
          <t xml:space="preserve">https://images.milanuncios.com/api/v1/ma-ad-media-pro/images/dc355334-2e6e-4ff9-bc79-5639f575e3a9</t>
        </is>
      </c>
      <c r="BB522"/>
      <c r="BC522">
        <v>1</v>
      </c>
      <c r="BD522"/>
      <c r="BE522">
        <v>0</v>
      </c>
      <c r="BF522"/>
      <c r="BG522"/>
      <c r="BH522"/>
      <c r="BI522"/>
      <c r="BJ522"/>
      <c r="BK522"/>
      <c r="BL522" t="inlineStr">
        <is>
          <t xml:space="preserve">Ett ljust och bekvämt rum i en delad lägenhet i Fuenlabrada, lämplig för en student, belägen 5 minuter från Renfe och Metro Sur med en trevlig terrass och fullt utrustat kök. Hyresvärden söker god samlevnad med en kompatibel hyresgäst.</t>
        </is>
      </c>
      <c r="BM522" t="inlineStr">
        <is>
          <t xml:space="preserve">condition, terrace</t>
        </is>
      </c>
      <c r="BN522"/>
    </row>
    <row r="523">
      <c r="A523" t="inlineStr">
        <is>
          <t xml:space="preserve">MIL-611856441</t>
        </is>
      </c>
      <c r="B523" t="inlineStr">
        <is>
          <t xml:space="preserve">Milanuncios</t>
        </is>
      </c>
      <c r="C523" t="inlineStr">
        <is>
          <t xml:space="preserve">611856441</t>
        </is>
      </c>
      <c r="D523" t="inlineStr">
        <is>
          <t xml:space="preserve">https://www.milanuncios.com/pisos-compartidos-en-jaen-jaen/zona-universidad-calle-sta-maria-del-611856441.htm</t>
        </is>
      </c>
      <c r="E523" t="inlineStr">
        <is>
          <t xml:space="preserve">2026-08-29</t>
        </is>
      </c>
      <c r="F523" t="inlineStr">
        <is>
          <t xml:space="preserve">2026-08-31</t>
        </is>
      </c>
      <c r="G523" t="inlineStr">
        <is>
          <t xml:space="preserve">New</t>
        </is>
      </c>
      <c r="H523" t="inlineStr">
        <is>
          <t xml:space="preserve">Zona Universidad - Calle Sta. María del</t>
        </is>
      </c>
      <c r="I523" t="inlineStr">
        <is>
          <t xml:space="preserve">Rent</t>
        </is>
      </c>
      <c r="J523" t="inlineStr">
        <is>
          <t xml:space="preserve">Compartir piso</t>
        </is>
      </c>
      <c r="K523" t="inlineStr">
        <is>
          <t xml:space="preserve">ES</t>
        </is>
      </c>
      <c r="L523"/>
      <c r="M523" t="inlineStr">
        <is>
          <t xml:space="preserve">Jaén</t>
        </is>
      </c>
      <c r="N523" t="inlineStr">
        <is>
          <t xml:space="preserve">Jaén</t>
        </is>
      </c>
      <c r="O523"/>
      <c r="P523"/>
      <c r="Q523"/>
      <c r="R523"/>
      <c r="S523">
        <v>250</v>
      </c>
      <c r="T523"/>
      <c r="U523">
        <f>IFERROR((S523-T523)/T523,"")</f>
      </c>
      <c r="V523">
        <v>3</v>
      </c>
      <c r="W523"/>
      <c r="X523"/>
      <c r="Y523"/>
      <c r="Z523">
        <f>IFERROR(S523/W523,"")</f>
      </c>
      <c r="AA523">
        <f>IFERROR(INDEX(04_Area_Stats!$C$5:$C$7,MATCH(N523,04_Area_Stats!$A$5:$A$7,0)),"")</f>
      </c>
      <c r="AB523">
        <f>IFERROR((Z523-AA523)/AA523,"")</f>
      </c>
      <c r="AC523"/>
      <c r="AD523"/>
      <c r="AE523"/>
      <c r="AF523"/>
      <c r="AG523"/>
      <c r="AH523"/>
      <c r="AI523"/>
      <c r="AJ523"/>
      <c r="AK523"/>
      <c r="AL523"/>
      <c r="AM523"/>
      <c r="AN523"/>
      <c r="AO523"/>
      <c r="AP523" t="inlineStr">
        <is>
          <t xml:space="preserve">Y</t>
        </is>
      </c>
      <c r="AQ523"/>
      <c r="AR523"/>
      <c r="AS523"/>
      <c r="AT523">
        <f>IFERROR(INDEX(04_Area_Stats!$E$5:$E$7,MATCH(N523,04_Area_Stats!$A$5:$A$7,0)),"")</f>
      </c>
      <c r="AU523">
        <f>IFERROR(ROUND(W523*AT523,0),"")</f>
      </c>
      <c r="AV523">
        <f>IFERROR(AU523*12/S523,"")</f>
      </c>
      <c r="AW523">
        <f>IFERROR(ROUND(100*(03_Assumptions!$B$18*MIN(AV523/03_Assumptions!$B$13,1)+03_Assumptions!$B$19*MIN(MAX(-AB523/0.25,0),1)+03_Assumptions!$B$20*IFERROR(INDEX(03_Assumptions!$B$28:$B$33,MATCH(AG523,03_Assumptions!$A$28:$A$33,0)),0.5)+03_Assumptions!$B$21*MIN(V523/180,1)+03_Assumptions!$B$22*(COUNTIF(AI523:AQ523,"Y")/9)),0),"")</f>
      </c>
      <c r="AX523"/>
      <c r="AY523"/>
      <c r="AZ523"/>
      <c r="BA523" t="inlineStr">
        <is>
          <t xml:space="preserve">https://images.milanuncios.com/api/v1/ma-ad-media-pro/images/96eb08c7-6372-40a6-9323-663fea23f7bd</t>
        </is>
      </c>
      <c r="BB523"/>
      <c r="BC523">
        <v>1</v>
      </c>
      <c r="BD523"/>
      <c r="BE523">
        <v>0</v>
      </c>
      <c r="BF523"/>
      <c r="BG523"/>
      <c r="BH523"/>
      <c r="BI523"/>
      <c r="BJ523"/>
      <c r="BK523"/>
      <c r="BL523" t="inlineStr">
        <is>
          <t xml:space="preserve">Ett rum tillgängligt för uthyrning i en delad studentlägenhet i Jaén, universitetskvarteren, med oberoende sovrumslås och luftkonditionering med värmepump i hela lägenhet. Inga andra fastighetuppgifter tillhandahålls.</t>
        </is>
      </c>
      <c r="BM523" t="inlineStr">
        <is>
          <t xml:space="preserve">air_con</t>
        </is>
      </c>
      <c r="BN523"/>
    </row>
    <row r="524">
      <c r="A524" t="inlineStr">
        <is>
          <t xml:space="preserve">MIL-536470886</t>
        </is>
      </c>
      <c r="B524" t="inlineStr">
        <is>
          <t xml:space="preserve">Milanuncios</t>
        </is>
      </c>
      <c r="C524" t="inlineStr">
        <is>
          <t xml:space="preserve">536470886</t>
        </is>
      </c>
      <c r="D524" t="inlineStr">
        <is>
          <t xml:space="preserve">https://www.milanuncios.com/pisos-compartidos-en-granada-granada/alcampo-pl-poeta-garcilaso-de-la-vega-536470886.htm</t>
        </is>
      </c>
      <c r="E524" t="inlineStr">
        <is>
          <t xml:space="preserve">2026-08-29</t>
        </is>
      </c>
      <c r="F524" t="inlineStr">
        <is>
          <t xml:space="preserve">2026-08-31</t>
        </is>
      </c>
      <c r="G524" t="inlineStr">
        <is>
          <t xml:space="preserve">New</t>
        </is>
      </c>
      <c r="H524" t="inlineStr">
        <is>
          <t xml:space="preserve">Alcampo - Pl. Poeta Garcilaso de la Vega</t>
        </is>
      </c>
      <c r="I524" t="inlineStr">
        <is>
          <t xml:space="preserve">Rent</t>
        </is>
      </c>
      <c r="J524" t="inlineStr">
        <is>
          <t xml:space="preserve">Compartir piso</t>
        </is>
      </c>
      <c r="K524" t="inlineStr">
        <is>
          <t xml:space="preserve">ES</t>
        </is>
      </c>
      <c r="L524"/>
      <c r="M524" t="inlineStr">
        <is>
          <t xml:space="preserve">Granada</t>
        </is>
      </c>
      <c r="N524" t="inlineStr">
        <is>
          <t xml:space="preserve">Granada</t>
        </is>
      </c>
      <c r="O524"/>
      <c r="P524"/>
      <c r="Q524"/>
      <c r="R524"/>
      <c r="S524">
        <v>200</v>
      </c>
      <c r="T524"/>
      <c r="U524">
        <f>IFERROR((S524-T524)/T524,"")</f>
      </c>
      <c r="V524">
        <v>3</v>
      </c>
      <c r="W524"/>
      <c r="X524"/>
      <c r="Y524"/>
      <c r="Z524">
        <f>IFERROR(S524/W524,"")</f>
      </c>
      <c r="AA524">
        <f>IFERROR(INDEX(04_Area_Stats!$C$5:$C$7,MATCH(N524,04_Area_Stats!$A$5:$A$7,0)),"")</f>
      </c>
      <c r="AB524">
        <f>IFERROR((Z524-AA524)/AA524,"")</f>
      </c>
      <c r="AC524"/>
      <c r="AD524"/>
      <c r="AE524"/>
      <c r="AF524"/>
      <c r="AG524"/>
      <c r="AH524"/>
      <c r="AI524"/>
      <c r="AJ524" t="inlineStr">
        <is>
          <t xml:space="preserve">Y</t>
        </is>
      </c>
      <c r="AK524"/>
      <c r="AL524"/>
      <c r="AM524"/>
      <c r="AN524"/>
      <c r="AO524"/>
      <c r="AP524"/>
      <c r="AQ524"/>
      <c r="AR524"/>
      <c r="AS524"/>
      <c r="AT524">
        <f>IFERROR(INDEX(04_Area_Stats!$E$5:$E$7,MATCH(N524,04_Area_Stats!$A$5:$A$7,0)),"")</f>
      </c>
      <c r="AU524">
        <f>IFERROR(ROUND(W524*AT524,0),"")</f>
      </c>
      <c r="AV524">
        <f>IFERROR(AU524*12/S524,"")</f>
      </c>
      <c r="AW524">
        <f>IFERROR(ROUND(100*(03_Assumptions!$B$18*MIN(AV524/03_Assumptions!$B$13,1)+03_Assumptions!$B$19*MIN(MAX(-AB524/0.25,0),1)+03_Assumptions!$B$20*IFERROR(INDEX(03_Assumptions!$B$28:$B$33,MATCH(AG524,03_Assumptions!$A$28:$A$33,0)),0.5)+03_Assumptions!$B$21*MIN(V524/180,1)+03_Assumptions!$B$22*(COUNTIF(AI524:AQ524,"Y")/9)),0),"")</f>
      </c>
      <c r="AX524"/>
      <c r="AY524"/>
      <c r="AZ524"/>
      <c r="BA524" t="inlineStr">
        <is>
          <t xml:space="preserve">https://images.milanuncios.com/api/v1/ma-ad-media-pro/images/e6687ed1-54d0-464a-872c-875f9e9863f4</t>
        </is>
      </c>
      <c r="BB524"/>
      <c r="BC524">
        <v>1</v>
      </c>
      <c r="BD524"/>
      <c r="BE524">
        <v>0</v>
      </c>
      <c r="BF524"/>
      <c r="BG524"/>
      <c r="BH524"/>
      <c r="BI524"/>
      <c r="BJ524"/>
      <c r="BK524"/>
      <c r="BL524" t="inlineStr">
        <is>
          <t xml:space="preserve">Rumuthyrning för en kvinnlig student i en delad 4-sovrums-, 2-badrums lägenhet i Granada för läsåret 2026/27 till €210/månad; fastigheten är i gott skick med ett fullt utrustat kök och en matplats med balkong. Husdjur är inte tillåtna.</t>
        </is>
      </c>
      <c r="BM524" t="inlineStr">
        <is>
          <t xml:space="preserve">terrace, balcony</t>
        </is>
      </c>
      <c r="BN524"/>
    </row>
    <row r="525">
      <c r="A525" t="inlineStr">
        <is>
          <t xml:space="preserve">MIL-606446151</t>
        </is>
      </c>
      <c r="B525" t="inlineStr">
        <is>
          <t xml:space="preserve">Milanuncios</t>
        </is>
      </c>
      <c r="C525" t="inlineStr">
        <is>
          <t xml:space="preserve">606446151</t>
        </is>
      </c>
      <c r="D525" t="inlineStr">
        <is>
          <t xml:space="preserve">https://www.milanuncios.com/pisos-compartidos-en-madrid-madrid/madrid-capital-606446151.htm</t>
        </is>
      </c>
      <c r="E525" t="inlineStr">
        <is>
          <t xml:space="preserve">2026-08-29</t>
        </is>
      </c>
      <c r="F525" t="inlineStr">
        <is>
          <t xml:space="preserve">2026-08-31</t>
        </is>
      </c>
      <c r="G525" t="inlineStr">
        <is>
          <t xml:space="preserve">New</t>
        </is>
      </c>
      <c r="H525" t="inlineStr">
        <is>
          <t xml:space="preserve">Madrid Capital</t>
        </is>
      </c>
      <c r="I525" t="inlineStr">
        <is>
          <t xml:space="preserve">Rent</t>
        </is>
      </c>
      <c r="J525" t="inlineStr">
        <is>
          <t xml:space="preserve">Compartir piso</t>
        </is>
      </c>
      <c r="K525" t="inlineStr">
        <is>
          <t xml:space="preserve">ES</t>
        </is>
      </c>
      <c r="L525"/>
      <c r="M525" t="inlineStr">
        <is>
          <t xml:space="preserve">Madrid</t>
        </is>
      </c>
      <c r="N525" t="inlineStr">
        <is>
          <t xml:space="preserve">Madrid</t>
        </is>
      </c>
      <c r="O525"/>
      <c r="P525"/>
      <c r="Q525"/>
      <c r="R525"/>
      <c r="S525">
        <v>795</v>
      </c>
      <c r="T525"/>
      <c r="U525">
        <f>IFERROR((S525-T525)/T525,"")</f>
      </c>
      <c r="V525">
        <v>3</v>
      </c>
      <c r="W525"/>
      <c r="X525"/>
      <c r="Y525"/>
      <c r="Z525">
        <f>IFERROR(S525/W525,"")</f>
      </c>
      <c r="AA525">
        <f>IFERROR(INDEX(04_Area_Stats!$C$5:$C$7,MATCH(N525,04_Area_Stats!$A$5:$A$7,0)),"")</f>
      </c>
      <c r="AB525">
        <f>IFERROR((Z525-AA525)/AA525,"")</f>
      </c>
      <c r="AC525"/>
      <c r="AD525"/>
      <c r="AE525"/>
      <c r="AF525"/>
      <c r="AG525"/>
      <c r="AH525"/>
      <c r="AI525"/>
      <c r="AJ525"/>
      <c r="AK525"/>
      <c r="AL525"/>
      <c r="AM525"/>
      <c r="AN525"/>
      <c r="AO525"/>
      <c r="AP525"/>
      <c r="AQ525" t="inlineStr">
        <is>
          <t xml:space="preserve">Y</t>
        </is>
      </c>
      <c r="AR525"/>
      <c r="AS525"/>
      <c r="AT525">
        <f>IFERROR(INDEX(04_Area_Stats!$E$5:$E$7,MATCH(N525,04_Area_Stats!$A$5:$A$7,0)),"")</f>
      </c>
      <c r="AU525">
        <f>IFERROR(ROUND(W525*AT525,0),"")</f>
      </c>
      <c r="AV525">
        <f>IFERROR(AU525*12/S525,"")</f>
      </c>
      <c r="AW525">
        <f>IFERROR(ROUND(100*(03_Assumptions!$B$18*MIN(AV525/03_Assumptions!$B$13,1)+03_Assumptions!$B$19*MIN(MAX(-AB525/0.25,0),1)+03_Assumptions!$B$20*IFERROR(INDEX(03_Assumptions!$B$28:$B$33,MATCH(AG525,03_Assumptions!$A$28:$A$33,0)),0.5)+03_Assumptions!$B$21*MIN(V525/180,1)+03_Assumptions!$B$22*(COUNTIF(AI525:AQ525,"Y")/9)),0),"")</f>
      </c>
      <c r="AX525"/>
      <c r="AY525"/>
      <c r="AZ525"/>
      <c r="BA525" t="inlineStr">
        <is>
          <t xml:space="preserve">https://images-re.milanuncios.com/images/ads/fb7d4b6e-b476-49a3-87ad-07b221620cdb</t>
        </is>
      </c>
      <c r="BB525"/>
      <c r="BC525">
        <v>1</v>
      </c>
      <c r="BD525"/>
      <c r="BE525">
        <v>0</v>
      </c>
      <c r="BF525"/>
      <c r="BG525"/>
      <c r="BH525"/>
      <c r="BI525"/>
      <c r="BJ525"/>
      <c r="BK525"/>
      <c r="BL525" t="inlineStr">
        <is>
          <t xml:space="preserve">Möblerad 4-rumslägenhet på Calle Araucaria i Madrid, 2:a våningen, med rum tillgängliga för uthyrning. Begränsad information tillgänglig; lägenheten är möblerad men inga andra detaljer anges.</t>
        </is>
      </c>
      <c r="BM525" t="inlineStr">
        <is>
          <t xml:space="preserve">furnished</t>
        </is>
      </c>
      <c r="BN525"/>
    </row>
    <row r="526">
      <c r="A526" t="inlineStr">
        <is>
          <t xml:space="preserve">MIL-607814070</t>
        </is>
      </c>
      <c r="B526" t="inlineStr">
        <is>
          <t xml:space="preserve">Milanuncios</t>
        </is>
      </c>
      <c r="C526" t="inlineStr">
        <is>
          <t xml:space="preserve">607814070</t>
        </is>
      </c>
      <c r="D526" t="inlineStr">
        <is>
          <t xml:space="preserve">https://www.milanuncios.com/pisos-compartidos-en-valencia-valencia/valencia-capital-607814070.htm</t>
        </is>
      </c>
      <c r="E526" t="inlineStr">
        <is>
          <t xml:space="preserve">2026-08-29</t>
        </is>
      </c>
      <c r="F526" t="inlineStr">
        <is>
          <t xml:space="preserve">2026-08-31</t>
        </is>
      </c>
      <c r="G526" t="inlineStr">
        <is>
          <t xml:space="preserve">New</t>
        </is>
      </c>
      <c r="H526" t="inlineStr">
        <is>
          <t xml:space="preserve">Valencia Capital</t>
        </is>
      </c>
      <c r="I526" t="inlineStr">
        <is>
          <t xml:space="preserve">Rent</t>
        </is>
      </c>
      <c r="J526" t="inlineStr">
        <is>
          <t xml:space="preserve">Compartir piso</t>
        </is>
      </c>
      <c r="K526" t="inlineStr">
        <is>
          <t xml:space="preserve">ES</t>
        </is>
      </c>
      <c r="L526"/>
      <c r="M526" t="inlineStr">
        <is>
          <t xml:space="preserve">Valencia</t>
        </is>
      </c>
      <c r="N526" t="inlineStr">
        <is>
          <t xml:space="preserve">Valencia</t>
        </is>
      </c>
      <c r="O526"/>
      <c r="P526"/>
      <c r="Q526"/>
      <c r="R526"/>
      <c r="S526">
        <v>355</v>
      </c>
      <c r="T526"/>
      <c r="U526">
        <f>IFERROR((S526-T526)/T526,"")</f>
      </c>
      <c r="V526">
        <v>3</v>
      </c>
      <c r="W526"/>
      <c r="X526"/>
      <c r="Y526"/>
      <c r="Z526">
        <f>IFERROR(S526/W526,"")</f>
      </c>
      <c r="AA526">
        <f>IFERROR(INDEX(04_Area_Stats!$C$5:$C$7,MATCH(N526,04_Area_Stats!$A$5:$A$7,0)),"")</f>
      </c>
      <c r="AB526">
        <f>IFERROR((Z526-AA526)/AA526,"")</f>
      </c>
      <c r="AC526">
        <v>4</v>
      </c>
      <c r="AD526"/>
      <c r="AE526"/>
      <c r="AF526"/>
      <c r="AG526" t="inlineStr">
        <is>
          <t xml:space="preserve">Good</t>
        </is>
      </c>
      <c r="AH526"/>
      <c r="AI526"/>
      <c r="AJ526"/>
      <c r="AK526"/>
      <c r="AL526"/>
      <c r="AM526"/>
      <c r="AN526"/>
      <c r="AO526"/>
      <c r="AP526" t="inlineStr">
        <is>
          <t xml:space="preserve">Y</t>
        </is>
      </c>
      <c r="AQ526" t="inlineStr">
        <is>
          <t xml:space="preserve">Y</t>
        </is>
      </c>
      <c r="AR526"/>
      <c r="AS526"/>
      <c r="AT526">
        <f>IFERROR(INDEX(04_Area_Stats!$E$5:$E$7,MATCH(N526,04_Area_Stats!$A$5:$A$7,0)),"")</f>
      </c>
      <c r="AU526">
        <f>IFERROR(ROUND(W526*AT526,0),"")</f>
      </c>
      <c r="AV526">
        <f>IFERROR(AU526*12/S526,"")</f>
      </c>
      <c r="AW526">
        <f>IFERROR(ROUND(100*(03_Assumptions!$B$18*MIN(AV526/03_Assumptions!$B$13,1)+03_Assumptions!$B$19*MIN(MAX(-AB526/0.25,0),1)+03_Assumptions!$B$20*IFERROR(INDEX(03_Assumptions!$B$28:$B$33,MATCH(AG526,03_Assumptions!$A$28:$A$33,0)),0.5)+03_Assumptions!$B$21*MIN(V526/180,1)+03_Assumptions!$B$22*(COUNTIF(AI526:AQ526,"Y")/9)),0),"")</f>
      </c>
      <c r="AX526"/>
      <c r="AY526"/>
      <c r="AZ526"/>
      <c r="BA526" t="inlineStr">
        <is>
          <t xml:space="preserve">https://images-re.milanuncios.com/images/ads/c46871e8-5f36-49da-8911-109b4c2dd353</t>
        </is>
      </c>
      <c r="BB526"/>
      <c r="BC526">
        <v>1</v>
      </c>
      <c r="BD526"/>
      <c r="BE526">
        <v>0</v>
      </c>
      <c r="BF526"/>
      <c r="BG526"/>
      <c r="BH526"/>
      <c r="BI526" t="inlineStr">
        <is>
          <t xml:space="preserve">No te pierdas esta fantástica oportunidad</t>
        </is>
      </c>
      <c r="BJ526"/>
      <c r="BK526"/>
      <c r="BL526" t="inlineStr">
        <is>
          <t xml:space="preserve">Möblerad lägenhet med 4 rum tillgänglig för uthyrning i det livliga Ciutat Jardí-området i Valencia, utrustad med individuell luftkonditionering, utrustat kök, privat tvättmaskin och balkong. Fastigheten är i gott skick och har verifierats personligen av Spotahome, vilket erbjuder en spännande och dynamisk livsstil för yrkesverksamma, par och studenter.</t>
        </is>
      </c>
      <c r="BM526" t="inlineStr">
        <is>
          <t xml:space="preserve">rooms, condition, balcony, air_con, furnished</t>
        </is>
      </c>
      <c r="BN526"/>
    </row>
    <row r="527">
      <c r="A527" t="inlineStr">
        <is>
          <t xml:space="preserve">MIL-611610394</t>
        </is>
      </c>
      <c r="B527" t="inlineStr">
        <is>
          <t xml:space="preserve">Milanuncios</t>
        </is>
      </c>
      <c r="C527" t="inlineStr">
        <is>
          <t xml:space="preserve">611610394</t>
        </is>
      </c>
      <c r="D527" t="inlineStr">
        <is>
          <t xml:space="preserve">https://www.milanuncios.com/pisos-compartidos-en-malaga-malaga/cruz-de-humilladero-av-plutarco-611610394.htm</t>
        </is>
      </c>
      <c r="E527" t="inlineStr">
        <is>
          <t xml:space="preserve">2026-08-29</t>
        </is>
      </c>
      <c r="F527" t="inlineStr">
        <is>
          <t xml:space="preserve">2026-08-31</t>
        </is>
      </c>
      <c r="G527" t="inlineStr">
        <is>
          <t xml:space="preserve">New</t>
        </is>
      </c>
      <c r="H527" t="inlineStr">
        <is>
          <t xml:space="preserve">Cruz de Humilladero - Av. Plutarco</t>
        </is>
      </c>
      <c r="I527" t="inlineStr">
        <is>
          <t xml:space="preserve">Rent</t>
        </is>
      </c>
      <c r="J527" t="inlineStr">
        <is>
          <t xml:space="preserve">Compartir piso</t>
        </is>
      </c>
      <c r="K527" t="inlineStr">
        <is>
          <t xml:space="preserve">ES</t>
        </is>
      </c>
      <c r="L527"/>
      <c r="M527" t="inlineStr">
        <is>
          <t xml:space="preserve">Málaga</t>
        </is>
      </c>
      <c r="N527" t="inlineStr">
        <is>
          <t xml:space="preserve">Málaga</t>
        </is>
      </c>
      <c r="O527"/>
      <c r="P527"/>
      <c r="Q527"/>
      <c r="R527"/>
      <c r="S527">
        <v>450</v>
      </c>
      <c r="T527"/>
      <c r="U527">
        <f>IFERROR((S527-T527)/T527,"")</f>
      </c>
      <c r="V527">
        <v>3</v>
      </c>
      <c r="W527"/>
      <c r="X527"/>
      <c r="Y527"/>
      <c r="Z527">
        <f>IFERROR(S527/W527,"")</f>
      </c>
      <c r="AA527">
        <f>IFERROR(INDEX(04_Area_Stats!$C$5:$C$7,MATCH(N527,04_Area_Stats!$A$5:$A$7,0)),"")</f>
      </c>
      <c r="AB527">
        <f>IFERROR((Z527-AA527)/AA527,"")</f>
      </c>
      <c r="AC527"/>
      <c r="AD527"/>
      <c r="AE527"/>
      <c r="AF527"/>
      <c r="AG527"/>
      <c r="AH527"/>
      <c r="AI527"/>
      <c r="AJ527"/>
      <c r="AK527"/>
      <c r="AL527" t="inlineStr">
        <is>
          <t xml:space="preserve">Y</t>
        </is>
      </c>
      <c r="AM527"/>
      <c r="AN527"/>
      <c r="AO527"/>
      <c r="AP527"/>
      <c r="AQ527"/>
      <c r="AR527"/>
      <c r="AS527"/>
      <c r="AT527">
        <f>IFERROR(INDEX(04_Area_Stats!$E$5:$E$7,MATCH(N527,04_Area_Stats!$A$5:$A$7,0)),"")</f>
      </c>
      <c r="AU527">
        <f>IFERROR(ROUND(W527*AT527,0),"")</f>
      </c>
      <c r="AV527">
        <f>IFERROR(AU527*12/S527,"")</f>
      </c>
      <c r="AW527">
        <f>IFERROR(ROUND(100*(03_Assumptions!$B$18*MIN(AV527/03_Assumptions!$B$13,1)+03_Assumptions!$B$19*MIN(MAX(-AB527/0.25,0),1)+03_Assumptions!$B$20*IFERROR(INDEX(03_Assumptions!$B$28:$B$33,MATCH(AG527,03_Assumptions!$A$28:$A$33,0)),0.5)+03_Assumptions!$B$21*MIN(V527/180,1)+03_Assumptions!$B$22*(COUNTIF(AI527:AQ527,"Y")/9)),0),"")</f>
      </c>
      <c r="AX527"/>
      <c r="AY527"/>
      <c r="AZ527"/>
      <c r="BA527"/>
      <c r="BB527"/>
      <c r="BC527">
        <v>1</v>
      </c>
      <c r="BD527"/>
      <c r="BE527">
        <v>0</v>
      </c>
      <c r="BF527"/>
      <c r="BG527"/>
      <c r="BH527"/>
      <c r="BI527"/>
      <c r="BJ527"/>
      <c r="BK527"/>
      <c r="BL527" t="inlineStr">
        <is>
          <t xml:space="preserve">Rumsuthyrning i en delad studentlägenhet i universitetskvarteren i Málaga; de söker en fjärde person för en rymlig lägenhet med pool. Annonsen ger mycket begränsad information om fastigheten.</t>
        </is>
      </c>
      <c r="BM527" t="inlineStr">
        <is>
          <t xml:space="preserve">pool</t>
        </is>
      </c>
      <c r="BN527"/>
    </row>
    <row r="528">
      <c r="A528" t="inlineStr">
        <is>
          <t xml:space="preserve">MIL-611731987</t>
        </is>
      </c>
      <c r="B528" t="inlineStr">
        <is>
          <t xml:space="preserve">Milanuncios</t>
        </is>
      </c>
      <c r="C528" t="inlineStr">
        <is>
          <t xml:space="preserve">611731987</t>
        </is>
      </c>
      <c r="D528" t="inlineStr">
        <is>
          <t xml:space="preserve">https://www.milanuncios.com/pisos-compartidos-en-getafe-madrid/juan-de-la-cierva-611731987.htm</t>
        </is>
      </c>
      <c r="E528" t="inlineStr">
        <is>
          <t xml:space="preserve">2026-08-29</t>
        </is>
      </c>
      <c r="F528" t="inlineStr">
        <is>
          <t xml:space="preserve">2026-08-31</t>
        </is>
      </c>
      <c r="G528" t="inlineStr">
        <is>
          <t xml:space="preserve">New</t>
        </is>
      </c>
      <c r="H528" t="inlineStr">
        <is>
          <t xml:space="preserve">Juan de la Cierva</t>
        </is>
      </c>
      <c r="I528" t="inlineStr">
        <is>
          <t xml:space="preserve">Rent</t>
        </is>
      </c>
      <c r="J528" t="inlineStr">
        <is>
          <t xml:space="preserve">Compartir piso</t>
        </is>
      </c>
      <c r="K528" t="inlineStr">
        <is>
          <t xml:space="preserve">ES</t>
        </is>
      </c>
      <c r="L528"/>
      <c r="M528" t="inlineStr">
        <is>
          <t xml:space="preserve">Madrid</t>
        </is>
      </c>
      <c r="N528" t="inlineStr">
        <is>
          <t xml:space="preserve">Getafe</t>
        </is>
      </c>
      <c r="O528"/>
      <c r="P528"/>
      <c r="Q528"/>
      <c r="R528"/>
      <c r="S528">
        <v>500</v>
      </c>
      <c r="T528"/>
      <c r="U528">
        <f>IFERROR((S528-T528)/T528,"")</f>
      </c>
      <c r="V528">
        <v>3</v>
      </c>
      <c r="W528"/>
      <c r="X528"/>
      <c r="Y528"/>
      <c r="Z528">
        <f>IFERROR(S528/W528,"")</f>
      </c>
      <c r="AA528">
        <f>IFERROR(INDEX(04_Area_Stats!$C$5:$C$7,MATCH(N528,04_Area_Stats!$A$5:$A$7,0)),"")</f>
      </c>
      <c r="AB528">
        <f>IFERROR((Z528-AA528)/AA528,"")</f>
      </c>
      <c r="AC528"/>
      <c r="AD528"/>
      <c r="AE528"/>
      <c r="AF528"/>
      <c r="AG528" t="inlineStr">
        <is>
          <t xml:space="preserve">Renovated</t>
        </is>
      </c>
      <c r="AH528"/>
      <c r="AI528"/>
      <c r="AJ528"/>
      <c r="AK528"/>
      <c r="AL528"/>
      <c r="AM528"/>
      <c r="AN528"/>
      <c r="AO528"/>
      <c r="AP528"/>
      <c r="AQ528"/>
      <c r="AR528"/>
      <c r="AS528"/>
      <c r="AT528">
        <f>IFERROR(INDEX(04_Area_Stats!$E$5:$E$7,MATCH(N528,04_Area_Stats!$A$5:$A$7,0)),"")</f>
      </c>
      <c r="AU528">
        <f>IFERROR(ROUND(W528*AT528,0),"")</f>
      </c>
      <c r="AV528">
        <f>IFERROR(AU528*12/S528,"")</f>
      </c>
      <c r="AW528">
        <f>IFERROR(ROUND(100*(03_Assumptions!$B$18*MIN(AV528/03_Assumptions!$B$13,1)+03_Assumptions!$B$19*MIN(MAX(-AB528/0.25,0),1)+03_Assumptions!$B$20*IFERROR(INDEX(03_Assumptions!$B$28:$B$33,MATCH(AG528,03_Assumptions!$A$28:$A$33,0)),0.5)+03_Assumptions!$B$21*MIN(V528/180,1)+03_Assumptions!$B$22*(COUNTIF(AI528:AQ528,"Y")/9)),0),"")</f>
      </c>
      <c r="AX528"/>
      <c r="AY528"/>
      <c r="AZ528"/>
      <c r="BA528" t="inlineStr">
        <is>
          <t xml:space="preserve">https://images.milanuncios.com/api/v1/ma-ad-media-pro/images/a1f19cc0-276d-485e-8e90-e5b9239168e9</t>
        </is>
      </c>
      <c r="BB528"/>
      <c r="BC528">
        <v>1</v>
      </c>
      <c r="BD528"/>
      <c r="BE528">
        <v>0</v>
      </c>
      <c r="BF528"/>
      <c r="BG528"/>
      <c r="BH528"/>
      <c r="BI528"/>
      <c r="BJ528"/>
      <c r="BK528"/>
      <c r="BL528" t="inlineStr">
        <is>
          <t xml:space="preserve">Ett rum för uthyrning i en delad lägenhet i Getafe, nyligen renoverad och nära Universidad Carlos III, butiker, supermarknader och apotek. Begränsad information tillgänglig om andra egenskaper.</t>
        </is>
      </c>
      <c r="BM528" t="inlineStr">
        <is>
          <t xml:space="preserve">condition</t>
        </is>
      </c>
      <c r="BN528"/>
    </row>
    <row r="529">
      <c r="A529" t="inlineStr">
        <is>
          <t xml:space="preserve">MIL-611892618</t>
        </is>
      </c>
      <c r="B529" t="inlineStr">
        <is>
          <t xml:space="preserve">Milanuncios</t>
        </is>
      </c>
      <c r="C529" t="inlineStr">
        <is>
          <t xml:space="preserve">611892618</t>
        </is>
      </c>
      <c r="D529" t="inlineStr">
        <is>
          <t xml:space="preserve">https://www.milanuncios.com/pisos-compartidos-en-caceres-caceres/centro-611892618.htm</t>
        </is>
      </c>
      <c r="E529" t="inlineStr">
        <is>
          <t xml:space="preserve">2026-08-29</t>
        </is>
      </c>
      <c r="F529" t="inlineStr">
        <is>
          <t xml:space="preserve">2026-08-31</t>
        </is>
      </c>
      <c r="G529" t="inlineStr">
        <is>
          <t xml:space="preserve">New</t>
        </is>
      </c>
      <c r="H529" t="inlineStr">
        <is>
          <t xml:space="preserve">Centro</t>
        </is>
      </c>
      <c r="I529" t="inlineStr">
        <is>
          <t xml:space="preserve">Rent</t>
        </is>
      </c>
      <c r="J529" t="inlineStr">
        <is>
          <t xml:space="preserve">Compartir piso</t>
        </is>
      </c>
      <c r="K529" t="inlineStr">
        <is>
          <t xml:space="preserve">ES</t>
        </is>
      </c>
      <c r="L529"/>
      <c r="M529" t="inlineStr">
        <is>
          <t xml:space="preserve">Cáceres</t>
        </is>
      </c>
      <c r="N529" t="inlineStr">
        <is>
          <t xml:space="preserve">Cáceres</t>
        </is>
      </c>
      <c r="O529"/>
      <c r="P529"/>
      <c r="Q529"/>
      <c r="R529"/>
      <c r="S529">
        <v>800</v>
      </c>
      <c r="T529"/>
      <c r="U529">
        <f>IFERROR((S529-T529)/T529,"")</f>
      </c>
      <c r="V529">
        <v>3</v>
      </c>
      <c r="W529"/>
      <c r="X529"/>
      <c r="Y529"/>
      <c r="Z529">
        <f>IFERROR(S529/W529,"")</f>
      </c>
      <c r="AA529">
        <f>IFERROR(INDEX(04_Area_Stats!$C$5:$C$7,MATCH(N529,04_Area_Stats!$A$5:$A$7,0)),"")</f>
      </c>
      <c r="AB529">
        <f>IFERROR((Z529-AA529)/AA529,"")</f>
      </c>
      <c r="AC529"/>
      <c r="AD529"/>
      <c r="AE529"/>
      <c r="AF529"/>
      <c r="AG529"/>
      <c r="AH529"/>
      <c r="AI529"/>
      <c r="AJ529"/>
      <c r="AK529"/>
      <c r="AL529"/>
      <c r="AM529"/>
      <c r="AN529"/>
      <c r="AO529"/>
      <c r="AP529"/>
      <c r="AQ529"/>
      <c r="AR529"/>
      <c r="AS529"/>
      <c r="AT529">
        <f>IFERROR(INDEX(04_Area_Stats!$E$5:$E$7,MATCH(N529,04_Area_Stats!$A$5:$A$7,0)),"")</f>
      </c>
      <c r="AU529">
        <f>IFERROR(ROUND(W529*AT529,0),"")</f>
      </c>
      <c r="AV529">
        <f>IFERROR(AU529*12/S529,"")</f>
      </c>
      <c r="AW529">
        <f>IFERROR(ROUND(100*(03_Assumptions!$B$18*MIN(AV529/03_Assumptions!$B$13,1)+03_Assumptions!$B$19*MIN(MAX(-AB529/0.25,0),1)+03_Assumptions!$B$20*IFERROR(INDEX(03_Assumptions!$B$28:$B$33,MATCH(AG529,03_Assumptions!$A$28:$A$33,0)),0.5)+03_Assumptions!$B$21*MIN(V529/180,1)+03_Assumptions!$B$22*(COUNTIF(AI529:AQ529,"Y")/9)),0),"")</f>
      </c>
      <c r="AX529"/>
      <c r="AY529"/>
      <c r="AZ529"/>
      <c r="BA529" t="inlineStr">
        <is>
          <t xml:space="preserve">https://images.milanuncios.com/api/v1/ma-ad-media-pro/images/09ecb8b9-42ca-4a1d-9138-964247d76215</t>
        </is>
      </c>
      <c r="BB529"/>
      <c r="BC529">
        <v>1</v>
      </c>
      <c r="BD529"/>
      <c r="BE529">
        <v>0</v>
      </c>
      <c r="BF529"/>
      <c r="BG529"/>
      <c r="BH529"/>
      <c r="BI529"/>
      <c r="BJ529"/>
      <c r="BK529"/>
      <c r="BL529"/>
      <c r="BM529"/>
      <c r="BN529"/>
    </row>
    <row r="530">
      <c r="A530" t="inlineStr">
        <is>
          <t xml:space="preserve">MIL-612193270</t>
        </is>
      </c>
      <c r="B530" t="inlineStr">
        <is>
          <t xml:space="preserve">Milanuncios</t>
        </is>
      </c>
      <c r="C530" t="inlineStr">
        <is>
          <t xml:space="preserve">612193270</t>
        </is>
      </c>
      <c r="D530" t="inlineStr">
        <is>
          <t xml:space="preserve">https://www.milanuncios.com/pisos-compartidos-en-badajoz-badajoz/maria-auxiliadora-c-jacobo-rodriguez-612193270.htm</t>
        </is>
      </c>
      <c r="E530" t="inlineStr">
        <is>
          <t xml:space="preserve">2026-08-29</t>
        </is>
      </c>
      <c r="F530" t="inlineStr">
        <is>
          <t xml:space="preserve">2026-08-31</t>
        </is>
      </c>
      <c r="G530" t="inlineStr">
        <is>
          <t xml:space="preserve">New</t>
        </is>
      </c>
      <c r="H530" t="inlineStr">
        <is>
          <t xml:space="preserve">Maria Auxiliadora - C. Jacobo Rodríguez</t>
        </is>
      </c>
      <c r="I530" t="inlineStr">
        <is>
          <t xml:space="preserve">Rent</t>
        </is>
      </c>
      <c r="J530" t="inlineStr">
        <is>
          <t xml:space="preserve">Compartir piso</t>
        </is>
      </c>
      <c r="K530" t="inlineStr">
        <is>
          <t xml:space="preserve">ES</t>
        </is>
      </c>
      <c r="L530"/>
      <c r="M530" t="inlineStr">
        <is>
          <t xml:space="preserve">Badajoz</t>
        </is>
      </c>
      <c r="N530" t="inlineStr">
        <is>
          <t xml:space="preserve">Badajoz</t>
        </is>
      </c>
      <c r="O530"/>
      <c r="P530"/>
      <c r="Q530"/>
      <c r="R530"/>
      <c r="S530">
        <v>200</v>
      </c>
      <c r="T530"/>
      <c r="U530">
        <f>IFERROR((S530-T530)/T530,"")</f>
      </c>
      <c r="V530">
        <v>3</v>
      </c>
      <c r="W530"/>
      <c r="X530"/>
      <c r="Y530"/>
      <c r="Z530">
        <f>IFERROR(S530/W530,"")</f>
      </c>
      <c r="AA530">
        <f>IFERROR(INDEX(04_Area_Stats!$C$5:$C$7,MATCH(N530,04_Area_Stats!$A$5:$A$7,0)),"")</f>
      </c>
      <c r="AB530">
        <f>IFERROR((Z530-AA530)/AA530,"")</f>
      </c>
      <c r="AC530"/>
      <c r="AD530"/>
      <c r="AE530"/>
      <c r="AF530"/>
      <c r="AG530"/>
      <c r="AH530"/>
      <c r="AI530"/>
      <c r="AJ530"/>
      <c r="AK530"/>
      <c r="AL530"/>
      <c r="AM530"/>
      <c r="AN530"/>
      <c r="AO530"/>
      <c r="AP530"/>
      <c r="AQ530"/>
      <c r="AR530"/>
      <c r="AS530"/>
      <c r="AT530">
        <f>IFERROR(INDEX(04_Area_Stats!$E$5:$E$7,MATCH(N530,04_Area_Stats!$A$5:$A$7,0)),"")</f>
      </c>
      <c r="AU530">
        <f>IFERROR(ROUND(W530*AT530,0),"")</f>
      </c>
      <c r="AV530">
        <f>IFERROR(AU530*12/S530,"")</f>
      </c>
      <c r="AW530">
        <f>IFERROR(ROUND(100*(03_Assumptions!$B$18*MIN(AV530/03_Assumptions!$B$13,1)+03_Assumptions!$B$19*MIN(MAX(-AB530/0.25,0),1)+03_Assumptions!$B$20*IFERROR(INDEX(03_Assumptions!$B$28:$B$33,MATCH(AG530,03_Assumptions!$A$28:$A$33,0)),0.5)+03_Assumptions!$B$21*MIN(V530/180,1)+03_Assumptions!$B$22*(COUNTIF(AI530:AQ530,"Y")/9)),0),"")</f>
      </c>
      <c r="AX530"/>
      <c r="AY530"/>
      <c r="AZ530"/>
      <c r="BA530" t="inlineStr">
        <is>
          <t xml:space="preserve">https://images.milanuncios.com/api/v1/ma-ad-media-pro/images/7fe6a6e5-e8a5-4a99-a605-6597bc1bd897</t>
        </is>
      </c>
      <c r="BB530"/>
      <c r="BC530">
        <v>1</v>
      </c>
      <c r="BD530"/>
      <c r="BE530">
        <v>0</v>
      </c>
      <c r="BF530"/>
      <c r="BG530"/>
      <c r="BH530"/>
      <c r="BI530"/>
      <c r="BJ530"/>
      <c r="BK530"/>
      <c r="BL530" t="inlineStr">
        <is>
          <t xml:space="preserve">Detta är ett rum i en delad lägenhet i Maria Auxiliadora-området i Badajoz. Beskrivningen innehåller minimala fastighetsdetaljer; det är främst ett annonserande från tre nuvarande hyresgäster som söker en fjärde person omkring 19–20 år gammal.</t>
        </is>
      </c>
      <c r="BM530"/>
      <c r="BN530"/>
    </row>
    <row r="531">
      <c r="A531" t="inlineStr">
        <is>
          <t xml:space="preserve">MIL-612051116</t>
        </is>
      </c>
      <c r="B531" t="inlineStr">
        <is>
          <t xml:space="preserve">Milanuncios</t>
        </is>
      </c>
      <c r="C531" t="inlineStr">
        <is>
          <t xml:space="preserve">612051116</t>
        </is>
      </c>
      <c r="D531" t="inlineStr">
        <is>
          <t xml:space="preserve">https://www.milanuncios.com/pisos-compartidos-en-madrid-madrid/las-aguilas-612051116.htm</t>
        </is>
      </c>
      <c r="E531" t="inlineStr">
        <is>
          <t xml:space="preserve">2026-08-29</t>
        </is>
      </c>
      <c r="F531" t="inlineStr">
        <is>
          <t xml:space="preserve">2026-08-31</t>
        </is>
      </c>
      <c r="G531" t="inlineStr">
        <is>
          <t xml:space="preserve">New</t>
        </is>
      </c>
      <c r="H531" t="inlineStr">
        <is>
          <t xml:space="preserve">Las Águilas</t>
        </is>
      </c>
      <c r="I531" t="inlineStr">
        <is>
          <t xml:space="preserve">Rent</t>
        </is>
      </c>
      <c r="J531" t="inlineStr">
        <is>
          <t xml:space="preserve">Compartir piso</t>
        </is>
      </c>
      <c r="K531" t="inlineStr">
        <is>
          <t xml:space="preserve">ES</t>
        </is>
      </c>
      <c r="L531"/>
      <c r="M531" t="inlineStr">
        <is>
          <t xml:space="preserve">Madrid</t>
        </is>
      </c>
      <c r="N531" t="inlineStr">
        <is>
          <t xml:space="preserve">Madrid</t>
        </is>
      </c>
      <c r="O531"/>
      <c r="P531"/>
      <c r="Q531"/>
      <c r="R531"/>
      <c r="S531">
        <v>450</v>
      </c>
      <c r="T531"/>
      <c r="U531">
        <f>IFERROR((S531-T531)/T531,"")</f>
      </c>
      <c r="V531">
        <v>3</v>
      </c>
      <c r="W531"/>
      <c r="X531"/>
      <c r="Y531"/>
      <c r="Z531">
        <f>IFERROR(S531/W531,"")</f>
      </c>
      <c r="AA531">
        <f>IFERROR(INDEX(04_Area_Stats!$C$5:$C$7,MATCH(N531,04_Area_Stats!$A$5:$A$7,0)),"")</f>
      </c>
      <c r="AB531">
        <f>IFERROR((Z531-AA531)/AA531,"")</f>
      </c>
      <c r="AC531"/>
      <c r="AD531"/>
      <c r="AE531"/>
      <c r="AF531"/>
      <c r="AG531"/>
      <c r="AH531"/>
      <c r="AI531"/>
      <c r="AJ531"/>
      <c r="AK531"/>
      <c r="AL531"/>
      <c r="AM531"/>
      <c r="AN531"/>
      <c r="AO531"/>
      <c r="AP531"/>
      <c r="AQ531"/>
      <c r="AR531"/>
      <c r="AS531"/>
      <c r="AT531">
        <f>IFERROR(INDEX(04_Area_Stats!$E$5:$E$7,MATCH(N531,04_Area_Stats!$A$5:$A$7,0)),"")</f>
      </c>
      <c r="AU531">
        <f>IFERROR(ROUND(W531*AT531,0),"")</f>
      </c>
      <c r="AV531">
        <f>IFERROR(AU531*12/S531,"")</f>
      </c>
      <c r="AW531">
        <f>IFERROR(ROUND(100*(03_Assumptions!$B$18*MIN(AV531/03_Assumptions!$B$13,1)+03_Assumptions!$B$19*MIN(MAX(-AB531/0.25,0),1)+03_Assumptions!$B$20*IFERROR(INDEX(03_Assumptions!$B$28:$B$33,MATCH(AG531,03_Assumptions!$A$28:$A$33,0)),0.5)+03_Assumptions!$B$21*MIN(V531/180,1)+03_Assumptions!$B$22*(COUNTIF(AI531:AQ531,"Y")/9)),0),"")</f>
      </c>
      <c r="AX531"/>
      <c r="AY531"/>
      <c r="AZ531"/>
      <c r="BA531" t="inlineStr">
        <is>
          <t xml:space="preserve">https://images.milanuncios.com/api/v1/ma-ad-media-pro/images/0125a253-38f4-485a-b81d-0cf478f7b083</t>
        </is>
      </c>
      <c r="BB531"/>
      <c r="BC531">
        <v>1</v>
      </c>
      <c r="BD531"/>
      <c r="BE531">
        <v>0</v>
      </c>
      <c r="BF531"/>
      <c r="BG531"/>
      <c r="BH531"/>
      <c r="BI531"/>
      <c r="BJ531"/>
      <c r="BK531"/>
      <c r="BL531" t="inlineStr">
        <is>
          <t xml:space="preserve">Detta är ett rumuthyrning i en delad lägenhet i Las Águilas-området i Madrid, endast tillgängligt för kvinnliga hyresgäster. Beskrivningen ger mycket begränsad information om storlek, skick, bekvämligheter eller hyresvillkor.</t>
        </is>
      </c>
      <c r="BM531"/>
      <c r="BN531"/>
    </row>
    <row r="532">
      <c r="A532" t="inlineStr">
        <is>
          <t xml:space="preserve">MIL-608555991</t>
        </is>
      </c>
      <c r="B532" t="inlineStr">
        <is>
          <t xml:space="preserve">Milanuncios</t>
        </is>
      </c>
      <c r="C532" t="inlineStr">
        <is>
          <t xml:space="preserve">608555991</t>
        </is>
      </c>
      <c r="D532" t="inlineStr">
        <is>
          <t xml:space="preserve">https://www.milanuncios.com/pisos-compartidos-en-valencia-valencia/valencia-capital-608555991.htm</t>
        </is>
      </c>
      <c r="E532" t="inlineStr">
        <is>
          <t xml:space="preserve">2026-08-29</t>
        </is>
      </c>
      <c r="F532" t="inlineStr">
        <is>
          <t xml:space="preserve">2026-08-31</t>
        </is>
      </c>
      <c r="G532" t="inlineStr">
        <is>
          <t xml:space="preserve">New</t>
        </is>
      </c>
      <c r="H532" t="inlineStr">
        <is>
          <t xml:space="preserve">Valencia Capital</t>
        </is>
      </c>
      <c r="I532" t="inlineStr">
        <is>
          <t xml:space="preserve">Rent</t>
        </is>
      </c>
      <c r="J532" t="inlineStr">
        <is>
          <t xml:space="preserve">Compartir piso</t>
        </is>
      </c>
      <c r="K532" t="inlineStr">
        <is>
          <t xml:space="preserve">ES</t>
        </is>
      </c>
      <c r="L532"/>
      <c r="M532" t="inlineStr">
        <is>
          <t xml:space="preserve">Valencia</t>
        </is>
      </c>
      <c r="N532" t="inlineStr">
        <is>
          <t xml:space="preserve">Valencia</t>
        </is>
      </c>
      <c r="O532"/>
      <c r="P532"/>
      <c r="Q532"/>
      <c r="R532"/>
      <c r="S532">
        <v>450</v>
      </c>
      <c r="T532"/>
      <c r="U532">
        <f>IFERROR((S532-T532)/T532,"")</f>
      </c>
      <c r="V532">
        <v>3</v>
      </c>
      <c r="W532"/>
      <c r="X532"/>
      <c r="Y532"/>
      <c r="Z532">
        <f>IFERROR(S532/W532,"")</f>
      </c>
      <c r="AA532">
        <f>IFERROR(INDEX(04_Area_Stats!$C$5:$C$7,MATCH(N532,04_Area_Stats!$A$5:$A$7,0)),"")</f>
      </c>
      <c r="AB532">
        <f>IFERROR((Z532-AA532)/AA532,"")</f>
      </c>
      <c r="AC532">
        <v>4</v>
      </c>
      <c r="AD532"/>
      <c r="AE532" t="inlineStr">
        <is>
          <t xml:space="preserve">5</t>
        </is>
      </c>
      <c r="AF532"/>
      <c r="AG532" t="inlineStr">
        <is>
          <t xml:space="preserve">Good</t>
        </is>
      </c>
      <c r="AH532"/>
      <c r="AI532"/>
      <c r="AJ532"/>
      <c r="AK532"/>
      <c r="AL532"/>
      <c r="AM532"/>
      <c r="AN532"/>
      <c r="AO532"/>
      <c r="AP532"/>
      <c r="AQ532" t="inlineStr">
        <is>
          <t xml:space="preserve">Y</t>
        </is>
      </c>
      <c r="AR532"/>
      <c r="AS532"/>
      <c r="AT532">
        <f>IFERROR(INDEX(04_Area_Stats!$E$5:$E$7,MATCH(N532,04_Area_Stats!$A$5:$A$7,0)),"")</f>
      </c>
      <c r="AU532">
        <f>IFERROR(ROUND(W532*AT532,0),"")</f>
      </c>
      <c r="AV532">
        <f>IFERROR(AU532*12/S532,"")</f>
      </c>
      <c r="AW532">
        <f>IFERROR(ROUND(100*(03_Assumptions!$B$18*MIN(AV532/03_Assumptions!$B$13,1)+03_Assumptions!$B$19*MIN(MAX(-AB532/0.25,0),1)+03_Assumptions!$B$20*IFERROR(INDEX(03_Assumptions!$B$28:$B$33,MATCH(AG532,03_Assumptions!$A$28:$A$33,0)),0.5)+03_Assumptions!$B$21*MIN(V532/180,1)+03_Assumptions!$B$22*(COUNTIF(AI532:AQ532,"Y")/9)),0),"")</f>
      </c>
      <c r="AX532"/>
      <c r="AY532"/>
      <c r="AZ532"/>
      <c r="BA532" t="inlineStr">
        <is>
          <t xml:space="preserve">https://images-re.milanuncios.com/images/ads/e5eb113c-c7f9-4d4a-84ab-1490f21eb9c1</t>
        </is>
      </c>
      <c r="BB532"/>
      <c r="BC532">
        <v>1</v>
      </c>
      <c r="BD532"/>
      <c r="BE532">
        <v>0</v>
      </c>
      <c r="BF532"/>
      <c r="BG532"/>
      <c r="BH532"/>
      <c r="BI532"/>
      <c r="BJ532"/>
      <c r="BK532"/>
      <c r="BL532" t="inlineStr">
        <is>
          <t xml:space="preserve">En möblerad 4-rumslig lägenhet på femte våningen vid Av. D'Aragó i Valencia, tillgänglig för rumuthyrning; begränsad information tillhandahålls om fastigheten.</t>
        </is>
      </c>
      <c r="BM532" t="inlineStr">
        <is>
          <t xml:space="preserve">rooms, floor, condition, furnished</t>
        </is>
      </c>
      <c r="BN532"/>
    </row>
    <row r="533">
      <c r="A533" t="inlineStr">
        <is>
          <t xml:space="preserve">MIL-596912693</t>
        </is>
      </c>
      <c r="B533" t="inlineStr">
        <is>
          <t xml:space="preserve">Milanuncios</t>
        </is>
      </c>
      <c r="C533" t="inlineStr">
        <is>
          <t xml:space="preserve">596912693</t>
        </is>
      </c>
      <c r="D533" t="inlineStr">
        <is>
          <t xml:space="preserve">https://www.milanuncios.com/pisos-compartidos-en-avila-avila/avila-capital-596912693.htm</t>
        </is>
      </c>
      <c r="E533" t="inlineStr">
        <is>
          <t xml:space="preserve">2026-08-29</t>
        </is>
      </c>
      <c r="F533" t="inlineStr">
        <is>
          <t xml:space="preserve">2026-08-31</t>
        </is>
      </c>
      <c r="G533" t="inlineStr">
        <is>
          <t xml:space="preserve">New</t>
        </is>
      </c>
      <c r="H533" t="inlineStr">
        <is>
          <t xml:space="preserve">Ávila Capital</t>
        </is>
      </c>
      <c r="I533" t="inlineStr">
        <is>
          <t xml:space="preserve">Rent</t>
        </is>
      </c>
      <c r="J533" t="inlineStr">
        <is>
          <t xml:space="preserve">Compartir piso</t>
        </is>
      </c>
      <c r="K533" t="inlineStr">
        <is>
          <t xml:space="preserve">ES</t>
        </is>
      </c>
      <c r="L533"/>
      <c r="M533" t="inlineStr">
        <is>
          <t xml:space="preserve">Ávila</t>
        </is>
      </c>
      <c r="N533" t="inlineStr">
        <is>
          <t xml:space="preserve">Avila</t>
        </is>
      </c>
      <c r="O533"/>
      <c r="P533"/>
      <c r="Q533"/>
      <c r="R533"/>
      <c r="S533">
        <v>340</v>
      </c>
      <c r="T533"/>
      <c r="U533">
        <f>IFERROR((S533-T533)/T533,"")</f>
      </c>
      <c r="V533">
        <v>3</v>
      </c>
      <c r="W533"/>
      <c r="X533"/>
      <c r="Y533"/>
      <c r="Z533">
        <f>IFERROR(S533/W533,"")</f>
      </c>
      <c r="AA533">
        <f>IFERROR(INDEX(04_Area_Stats!$C$5:$C$7,MATCH(N533,04_Area_Stats!$A$5:$A$7,0)),"")</f>
      </c>
      <c r="AB533">
        <f>IFERROR((Z533-AA533)/AA533,"")</f>
      </c>
      <c r="AC533"/>
      <c r="AD533"/>
      <c r="AE533"/>
      <c r="AF533"/>
      <c r="AG533"/>
      <c r="AH533"/>
      <c r="AI533"/>
      <c r="AJ533" t="inlineStr">
        <is>
          <t xml:space="preserve">Y</t>
        </is>
      </c>
      <c r="AK533"/>
      <c r="AL533"/>
      <c r="AM533"/>
      <c r="AN533" t="inlineStr">
        <is>
          <t xml:space="preserve">Y</t>
        </is>
      </c>
      <c r="AO533"/>
      <c r="AP533"/>
      <c r="AQ533" t="inlineStr">
        <is>
          <t xml:space="preserve">Y</t>
        </is>
      </c>
      <c r="AR533"/>
      <c r="AS533"/>
      <c r="AT533">
        <f>IFERROR(INDEX(04_Area_Stats!$E$5:$E$7,MATCH(N533,04_Area_Stats!$A$5:$A$7,0)),"")</f>
      </c>
      <c r="AU533">
        <f>IFERROR(ROUND(W533*AT533,0),"")</f>
      </c>
      <c r="AV533">
        <f>IFERROR(AU533*12/S533,"")</f>
      </c>
      <c r="AW533">
        <f>IFERROR(ROUND(100*(03_Assumptions!$B$18*MIN(AV533/03_Assumptions!$B$13,1)+03_Assumptions!$B$19*MIN(MAX(-AB533/0.25,0),1)+03_Assumptions!$B$20*IFERROR(INDEX(03_Assumptions!$B$28:$B$33,MATCH(AG533,03_Assumptions!$A$28:$A$33,0)),0.5)+03_Assumptions!$B$21*MIN(V533/180,1)+03_Assumptions!$B$22*(COUNTIF(AI533:AQ533,"Y")/9)),0),"")</f>
      </c>
      <c r="AX533"/>
      <c r="AY533"/>
      <c r="AZ533"/>
      <c r="BA533" t="inlineStr">
        <is>
          <t xml:space="preserve">https://images-re.milanuncios.com/images/ads/ddab4616-7dd5-4ca9-b217-d534ae3bf500</t>
        </is>
      </c>
      <c r="BB533"/>
      <c r="BC533">
        <v>1</v>
      </c>
      <c r="BD533"/>
      <c r="BE533">
        <v>0</v>
      </c>
      <c r="BF533"/>
      <c r="BG533"/>
      <c r="BH533"/>
      <c r="BI533"/>
      <c r="BJ533"/>
      <c r="BK533"/>
      <c r="BL533" t="inlineStr">
        <is>
          <t xml:space="preserve">Rymligt möblerat rum i en delad lägenhet i centrala Ávila, i gott skick med alla utgifter inkluderade. Fastigheten har två kompletta badrum, ett utrustat kök, gemensamt vardagsrum och en terrass—perfekt för studenter som söker bekvämlighet och lätthet.</t>
        </is>
      </c>
      <c r="BM533" t="inlineStr">
        <is>
          <t xml:space="preserve">terrace, storage, furnished</t>
        </is>
      </c>
      <c r="BN533"/>
    </row>
    <row r="534">
      <c r="A534" t="inlineStr">
        <is>
          <t xml:space="preserve">MIL-606522150</t>
        </is>
      </c>
      <c r="B534" t="inlineStr">
        <is>
          <t xml:space="preserve">Milanuncios</t>
        </is>
      </c>
      <c r="C534" t="inlineStr">
        <is>
          <t xml:space="preserve">606522150</t>
        </is>
      </c>
      <c r="D534" t="inlineStr">
        <is>
          <t xml:space="preserve">https://www.milanuncios.com/pisos-compartidos-en-bilbao-vizcaya/bilbao-606522150.htm</t>
        </is>
      </c>
      <c r="E534" t="inlineStr">
        <is>
          <t xml:space="preserve">2026-08-29</t>
        </is>
      </c>
      <c r="F534" t="inlineStr">
        <is>
          <t xml:space="preserve">2026-08-31</t>
        </is>
      </c>
      <c r="G534" t="inlineStr">
        <is>
          <t xml:space="preserve">New</t>
        </is>
      </c>
      <c r="H534" t="inlineStr">
        <is>
          <t xml:space="preserve">Bilbao</t>
        </is>
      </c>
      <c r="I534" t="inlineStr">
        <is>
          <t xml:space="preserve">Rent</t>
        </is>
      </c>
      <c r="J534" t="inlineStr">
        <is>
          <t xml:space="preserve">Compartir piso</t>
        </is>
      </c>
      <c r="K534" t="inlineStr">
        <is>
          <t xml:space="preserve">ES</t>
        </is>
      </c>
      <c r="L534"/>
      <c r="M534" t="inlineStr">
        <is>
          <t xml:space="preserve">Bizkaia</t>
        </is>
      </c>
      <c r="N534" t="inlineStr">
        <is>
          <t xml:space="preserve">Bilbao</t>
        </is>
      </c>
      <c r="O534"/>
      <c r="P534"/>
      <c r="Q534"/>
      <c r="R534"/>
      <c r="S534">
        <v>1017</v>
      </c>
      <c r="T534"/>
      <c r="U534">
        <f>IFERROR((S534-T534)/T534,"")</f>
      </c>
      <c r="V534">
        <v>3</v>
      </c>
      <c r="W534"/>
      <c r="X534"/>
      <c r="Y534"/>
      <c r="Z534">
        <f>IFERROR(S534/W534,"")</f>
      </c>
      <c r="AA534">
        <f>IFERROR(INDEX(04_Area_Stats!$C$5:$C$7,MATCH(N534,04_Area_Stats!$A$5:$A$7,0)),"")</f>
      </c>
      <c r="AB534">
        <f>IFERROR((Z534-AA534)/AA534,"")</f>
      </c>
      <c r="AC534"/>
      <c r="AD534"/>
      <c r="AE534"/>
      <c r="AF534"/>
      <c r="AG534"/>
      <c r="AH534"/>
      <c r="AI534"/>
      <c r="AJ534"/>
      <c r="AK534"/>
      <c r="AL534"/>
      <c r="AM534"/>
      <c r="AN534"/>
      <c r="AO534"/>
      <c r="AP534" t="inlineStr">
        <is>
          <t xml:space="preserve">Y</t>
        </is>
      </c>
      <c r="AQ534" t="inlineStr">
        <is>
          <t xml:space="preserve">Y</t>
        </is>
      </c>
      <c r="AR534"/>
      <c r="AS534"/>
      <c r="AT534">
        <f>IFERROR(INDEX(04_Area_Stats!$E$5:$E$7,MATCH(N534,04_Area_Stats!$A$5:$A$7,0)),"")</f>
      </c>
      <c r="AU534">
        <f>IFERROR(ROUND(W534*AT534,0),"")</f>
      </c>
      <c r="AV534">
        <f>IFERROR(AU534*12/S534,"")</f>
      </c>
      <c r="AW534">
        <f>IFERROR(ROUND(100*(03_Assumptions!$B$18*MIN(AV534/03_Assumptions!$B$13,1)+03_Assumptions!$B$19*MIN(MAX(-AB534/0.25,0),1)+03_Assumptions!$B$20*IFERROR(INDEX(03_Assumptions!$B$28:$B$33,MATCH(AG534,03_Assumptions!$A$28:$A$33,0)),0.5)+03_Assumptions!$B$21*MIN(V534/180,1)+03_Assumptions!$B$22*(COUNTIF(AI534:AQ534,"Y")/9)),0),"")</f>
      </c>
      <c r="AX534"/>
      <c r="AY534"/>
      <c r="AZ534"/>
      <c r="BA534" t="inlineStr">
        <is>
          <t xml:space="preserve">https://images-re.milanuncios.com/images/ads/a32d382e-ca39-4691-bf1c-c10c49c404ad</t>
        </is>
      </c>
      <c r="BB534"/>
      <c r="BC534">
        <v>1</v>
      </c>
      <c r="BD534"/>
      <c r="BE534">
        <v>0</v>
      </c>
      <c r="BF534"/>
      <c r="BG534"/>
      <c r="BH534"/>
      <c r="BI534"/>
      <c r="BJ534"/>
      <c r="BK534"/>
      <c r="BL534" t="inlineStr">
        <is>
          <t xml:space="preserve">Detta är ett möblerat rum tillgängligt för uthyrning i en delad lägenhet i Txurdinaga-området i Bilbao, perfekt för studenter med moderna bekvämligheter. Alla grundläggande kostnader och wifi ingår i hyran, och fastigheten har verifierats av Spotahome.</t>
        </is>
      </c>
      <c r="BM534" t="inlineStr">
        <is>
          <t xml:space="preserve">air_con, furnished</t>
        </is>
      </c>
      <c r="BN534"/>
    </row>
    <row r="535">
      <c r="A535" t="inlineStr">
        <is>
          <t xml:space="preserve">MIL-542501967</t>
        </is>
      </c>
      <c r="B535" t="inlineStr">
        <is>
          <t xml:space="preserve">Milanuncios</t>
        </is>
      </c>
      <c r="C535" t="inlineStr">
        <is>
          <t xml:space="preserve">542501967</t>
        </is>
      </c>
      <c r="D535" t="inlineStr">
        <is>
          <t xml:space="preserve">https://www.milanuncios.com/pisos-compartidos-en-sevilla-sevilla/macarena-av-dr-fedriani-542501967.htm</t>
        </is>
      </c>
      <c r="E535" t="inlineStr">
        <is>
          <t xml:space="preserve">2026-08-29</t>
        </is>
      </c>
      <c r="F535" t="inlineStr">
        <is>
          <t xml:space="preserve">2026-08-31</t>
        </is>
      </c>
      <c r="G535" t="inlineStr">
        <is>
          <t xml:space="preserve">New</t>
        </is>
      </c>
      <c r="H535" t="inlineStr">
        <is>
          <t xml:space="preserve">Macarena - Av. Dr. Fedriani</t>
        </is>
      </c>
      <c r="I535" t="inlineStr">
        <is>
          <t xml:space="preserve">Rent</t>
        </is>
      </c>
      <c r="J535" t="inlineStr">
        <is>
          <t xml:space="preserve">Compartir piso</t>
        </is>
      </c>
      <c r="K535" t="inlineStr">
        <is>
          <t xml:space="preserve">ES</t>
        </is>
      </c>
      <c r="L535"/>
      <c r="M535" t="inlineStr">
        <is>
          <t xml:space="preserve">Sevilla</t>
        </is>
      </c>
      <c r="N535" t="inlineStr">
        <is>
          <t xml:space="preserve">Sevilla</t>
        </is>
      </c>
      <c r="O535"/>
      <c r="P535"/>
      <c r="Q535"/>
      <c r="R535"/>
      <c r="S535">
        <v>400</v>
      </c>
      <c r="T535"/>
      <c r="U535">
        <f>IFERROR((S535-T535)/T535,"")</f>
      </c>
      <c r="V535">
        <v>3</v>
      </c>
      <c r="W535"/>
      <c r="X535"/>
      <c r="Y535"/>
      <c r="Z535">
        <f>IFERROR(S535/W535,"")</f>
      </c>
      <c r="AA535">
        <f>IFERROR(INDEX(04_Area_Stats!$C$5:$C$7,MATCH(N535,04_Area_Stats!$A$5:$A$7,0)),"")</f>
      </c>
      <c r="AB535">
        <f>IFERROR((Z535-AA535)/AA535,"")</f>
      </c>
      <c r="AC535"/>
      <c r="AD535"/>
      <c r="AE535"/>
      <c r="AF535"/>
      <c r="AG535"/>
      <c r="AH535"/>
      <c r="AI535"/>
      <c r="AJ535"/>
      <c r="AK535"/>
      <c r="AL535"/>
      <c r="AM535"/>
      <c r="AN535"/>
      <c r="AO535"/>
      <c r="AP535"/>
      <c r="AQ535"/>
      <c r="AR535"/>
      <c r="AS535"/>
      <c r="AT535">
        <f>IFERROR(INDEX(04_Area_Stats!$E$5:$E$7,MATCH(N535,04_Area_Stats!$A$5:$A$7,0)),"")</f>
      </c>
      <c r="AU535">
        <f>IFERROR(ROUND(W535*AT535,0),"")</f>
      </c>
      <c r="AV535">
        <f>IFERROR(AU535*12/S535,"")</f>
      </c>
      <c r="AW535">
        <f>IFERROR(ROUND(100*(03_Assumptions!$B$18*MIN(AV535/03_Assumptions!$B$13,1)+03_Assumptions!$B$19*MIN(MAX(-AB535/0.25,0),1)+03_Assumptions!$B$20*IFERROR(INDEX(03_Assumptions!$B$28:$B$33,MATCH(AG535,03_Assumptions!$A$28:$A$33,0)),0.5)+03_Assumptions!$B$21*MIN(V535/180,1)+03_Assumptions!$B$22*(COUNTIF(AI535:AQ535,"Y")/9)),0),"")</f>
      </c>
      <c r="AX535"/>
      <c r="AY535"/>
      <c r="AZ535"/>
      <c r="BA535" t="inlineStr">
        <is>
          <t xml:space="preserve">https://images.milanuncios.com/api/v1/ma-ad-media-pro/images/52f14408-32ea-4549-b28a-1454c412870c</t>
        </is>
      </c>
      <c r="BB535"/>
      <c r="BC535">
        <v>1</v>
      </c>
      <c r="BD535"/>
      <c r="BE535">
        <v>0</v>
      </c>
      <c r="BF535"/>
      <c r="BG535"/>
      <c r="BH535"/>
      <c r="BI535"/>
      <c r="BJ535"/>
      <c r="BK535"/>
      <c r="BL535" t="inlineStr">
        <is>
          <t xml:space="preserve">Ett enskilt rum att hyra i en helt ny lägenhet i Sevillas Macarena-område, tillgängligt från 31 augusti 2026 för 400€ plus 20€ föreningsavgift. Annonsen ger minimala detaljer utöver hyran och inflyttningsdatumet.</t>
        </is>
      </c>
      <c r="BM535"/>
      <c r="BN535"/>
    </row>
    <row r="536">
      <c r="A536" t="inlineStr">
        <is>
          <t xml:space="preserve">MIL-611909037</t>
        </is>
      </c>
      <c r="B536" t="inlineStr">
        <is>
          <t xml:space="preserve">Milanuncios</t>
        </is>
      </c>
      <c r="C536" t="inlineStr">
        <is>
          <t xml:space="preserve">611909037</t>
        </is>
      </c>
      <c r="D536" t="inlineStr">
        <is>
          <t xml:space="preserve">https://www.milanuncios.com/pisos-compartidos-en-badajoz-badajoz/pardaleras-c-la-maya-611909037.htm</t>
        </is>
      </c>
      <c r="E536" t="inlineStr">
        <is>
          <t xml:space="preserve">2026-08-29</t>
        </is>
      </c>
      <c r="F536" t="inlineStr">
        <is>
          <t xml:space="preserve">2026-08-31</t>
        </is>
      </c>
      <c r="G536" t="inlineStr">
        <is>
          <t xml:space="preserve">New</t>
        </is>
      </c>
      <c r="H536" t="inlineStr">
        <is>
          <t xml:space="preserve">Pardaleras - C. la Maya</t>
        </is>
      </c>
      <c r="I536" t="inlineStr">
        <is>
          <t xml:space="preserve">Rent</t>
        </is>
      </c>
      <c r="J536" t="inlineStr">
        <is>
          <t xml:space="preserve">Compartir piso</t>
        </is>
      </c>
      <c r="K536" t="inlineStr">
        <is>
          <t xml:space="preserve">ES</t>
        </is>
      </c>
      <c r="L536"/>
      <c r="M536" t="inlineStr">
        <is>
          <t xml:space="preserve">Badajoz</t>
        </is>
      </c>
      <c r="N536" t="inlineStr">
        <is>
          <t xml:space="preserve">Badajoz</t>
        </is>
      </c>
      <c r="O536"/>
      <c r="P536"/>
      <c r="Q536"/>
      <c r="R536"/>
      <c r="S536">
        <v>180</v>
      </c>
      <c r="T536"/>
      <c r="U536">
        <f>IFERROR((S536-T536)/T536,"")</f>
      </c>
      <c r="V536">
        <v>3</v>
      </c>
      <c r="W536"/>
      <c r="X536"/>
      <c r="Y536"/>
      <c r="Z536">
        <f>IFERROR(S536/W536,"")</f>
      </c>
      <c r="AA536">
        <f>IFERROR(INDEX(04_Area_Stats!$C$5:$C$7,MATCH(N536,04_Area_Stats!$A$5:$A$7,0)),"")</f>
      </c>
      <c r="AB536">
        <f>IFERROR((Z536-AA536)/AA536,"")</f>
      </c>
      <c r="AC536"/>
      <c r="AD536"/>
      <c r="AE536"/>
      <c r="AF536"/>
      <c r="AG536" t="inlineStr">
        <is>
          <t xml:space="preserve">Renovated</t>
        </is>
      </c>
      <c r="AH536"/>
      <c r="AI536"/>
      <c r="AJ536"/>
      <c r="AK536"/>
      <c r="AL536"/>
      <c r="AM536"/>
      <c r="AN536"/>
      <c r="AO536"/>
      <c r="AP536"/>
      <c r="AQ536"/>
      <c r="AR536"/>
      <c r="AS536"/>
      <c r="AT536">
        <f>IFERROR(INDEX(04_Area_Stats!$E$5:$E$7,MATCH(N536,04_Area_Stats!$A$5:$A$7,0)),"")</f>
      </c>
      <c r="AU536">
        <f>IFERROR(ROUND(W536*AT536,0),"")</f>
      </c>
      <c r="AV536">
        <f>IFERROR(AU536*12/S536,"")</f>
      </c>
      <c r="AW536">
        <f>IFERROR(ROUND(100*(03_Assumptions!$B$18*MIN(AV536/03_Assumptions!$B$13,1)+03_Assumptions!$B$19*MIN(MAX(-AB536/0.25,0),1)+03_Assumptions!$B$20*IFERROR(INDEX(03_Assumptions!$B$28:$B$33,MATCH(AG536,03_Assumptions!$A$28:$A$33,0)),0.5)+03_Assumptions!$B$21*MIN(V536/180,1)+03_Assumptions!$B$22*(COUNTIF(AI536:AQ536,"Y")/9)),0),"")</f>
      </c>
      <c r="AX536"/>
      <c r="AY536"/>
      <c r="AZ536"/>
      <c r="BA536" t="inlineStr">
        <is>
          <t xml:space="preserve">https://images.milanuncios.com/api/v1/ma-ad-media-pro/images/2f6c1423-5f49-4f29-b2af-53dba97132de</t>
        </is>
      </c>
      <c r="BB536"/>
      <c r="BC536">
        <v>1</v>
      </c>
      <c r="BD536"/>
      <c r="BE536">
        <v>0</v>
      </c>
      <c r="BF536"/>
      <c r="BG536"/>
      <c r="BH536"/>
      <c r="BI536"/>
      <c r="BJ536"/>
      <c r="BK536"/>
      <c r="BL536" t="inlineStr">
        <is>
          <t xml:space="preserve">Rumsuthyrning i en nyligen renoverad delad lägenhet med två andra hyresgäster i Badajoz, nära busshållplatsen, stora varuhuset och universitettsbussen.</t>
        </is>
      </c>
      <c r="BM536" t="inlineStr">
        <is>
          <t xml:space="preserve">condition</t>
        </is>
      </c>
      <c r="BN536"/>
    </row>
    <row r="537">
      <c r="A537" t="inlineStr">
        <is>
          <t xml:space="preserve">MIL-611605566</t>
        </is>
      </c>
      <c r="B537" t="inlineStr">
        <is>
          <t xml:space="preserve">Milanuncios</t>
        </is>
      </c>
      <c r="C537" t="inlineStr">
        <is>
          <t xml:space="preserve">611605566</t>
        </is>
      </c>
      <c r="D537" t="inlineStr">
        <is>
          <t xml:space="preserve">https://www.milanuncios.com/pisos-compartidos-en-sevilla-sevilla/macarena-c-fray-serafin-madrid-611605566.htm</t>
        </is>
      </c>
      <c r="E537" t="inlineStr">
        <is>
          <t xml:space="preserve">2026-08-29</t>
        </is>
      </c>
      <c r="F537" t="inlineStr">
        <is>
          <t xml:space="preserve">2026-08-31</t>
        </is>
      </c>
      <c r="G537" t="inlineStr">
        <is>
          <t xml:space="preserve">New</t>
        </is>
      </c>
      <c r="H537" t="inlineStr">
        <is>
          <t xml:space="preserve">Macarena - C. Fray Serafín Madrid</t>
        </is>
      </c>
      <c r="I537" t="inlineStr">
        <is>
          <t xml:space="preserve">Rent</t>
        </is>
      </c>
      <c r="J537" t="inlineStr">
        <is>
          <t xml:space="preserve">Compartir piso</t>
        </is>
      </c>
      <c r="K537" t="inlineStr">
        <is>
          <t xml:space="preserve">ES</t>
        </is>
      </c>
      <c r="L537"/>
      <c r="M537" t="inlineStr">
        <is>
          <t xml:space="preserve">Sevilla</t>
        </is>
      </c>
      <c r="N537" t="inlineStr">
        <is>
          <t xml:space="preserve">Sevilla</t>
        </is>
      </c>
      <c r="O537"/>
      <c r="P537"/>
      <c r="Q537"/>
      <c r="R537"/>
      <c r="S537">
        <v>375</v>
      </c>
      <c r="T537"/>
      <c r="U537">
        <f>IFERROR((S537-T537)/T537,"")</f>
      </c>
      <c r="V537">
        <v>3</v>
      </c>
      <c r="W537"/>
      <c r="X537"/>
      <c r="Y537"/>
      <c r="Z537">
        <f>IFERROR(S537/W537,"")</f>
      </c>
      <c r="AA537">
        <f>IFERROR(INDEX(04_Area_Stats!$C$5:$C$7,MATCH(N537,04_Area_Stats!$A$5:$A$7,0)),"")</f>
      </c>
      <c r="AB537">
        <f>IFERROR((Z537-AA537)/AA537,"")</f>
      </c>
      <c r="AC537"/>
      <c r="AD537"/>
      <c r="AE537"/>
      <c r="AF537"/>
      <c r="AG537"/>
      <c r="AH537"/>
      <c r="AI537" t="inlineStr">
        <is>
          <t xml:space="preserve">Y</t>
        </is>
      </c>
      <c r="AJ537"/>
      <c r="AK537"/>
      <c r="AL537"/>
      <c r="AM537"/>
      <c r="AN537"/>
      <c r="AO537"/>
      <c r="AP537"/>
      <c r="AQ537" t="inlineStr">
        <is>
          <t xml:space="preserve">Y</t>
        </is>
      </c>
      <c r="AR537"/>
      <c r="AS537"/>
      <c r="AT537">
        <f>IFERROR(INDEX(04_Area_Stats!$E$5:$E$7,MATCH(N537,04_Area_Stats!$A$5:$A$7,0)),"")</f>
      </c>
      <c r="AU537">
        <f>IFERROR(ROUND(W537*AT537,0),"")</f>
      </c>
      <c r="AV537">
        <f>IFERROR(AU537*12/S537,"")</f>
      </c>
      <c r="AW537">
        <f>IFERROR(ROUND(100*(03_Assumptions!$B$18*MIN(AV537/03_Assumptions!$B$13,1)+03_Assumptions!$B$19*MIN(MAX(-AB537/0.25,0),1)+03_Assumptions!$B$20*IFERROR(INDEX(03_Assumptions!$B$28:$B$33,MATCH(AG537,03_Assumptions!$A$28:$A$33,0)),0.5)+03_Assumptions!$B$21*MIN(V537/180,1)+03_Assumptions!$B$22*(COUNTIF(AI537:AQ537,"Y")/9)),0),"")</f>
      </c>
      <c r="AX537"/>
      <c r="AY537"/>
      <c r="AZ537"/>
      <c r="BA537" t="inlineStr">
        <is>
          <t xml:space="preserve">https://images.milanuncios.com/api/v1/ma-ad-media-pro/images/abebe66c-8add-45a0-a25f-8c7d664a7c9f</t>
        </is>
      </c>
      <c r="BB537"/>
      <c r="BC537">
        <v>1</v>
      </c>
      <c r="BD537"/>
      <c r="BE537">
        <v>0</v>
      </c>
      <c r="BF537"/>
      <c r="BG537"/>
      <c r="BH537"/>
      <c r="BI537"/>
      <c r="BJ537"/>
      <c r="BK537"/>
      <c r="BL537" t="inlineStr">
        <is>
          <t xml:space="preserve">En ljus och möblerad sovrum till uthyrning i en delad lägenhet i Macarena med hiss och utmärkt tillgänglighet. Nästan all inredning är ny och rummet har en dubbelsäng i ett yttre rum, perfekt för arbetande yrkesverksamma.</t>
        </is>
      </c>
      <c r="BM537" t="inlineStr">
        <is>
          <t xml:space="preserve">lift, furnished</t>
        </is>
      </c>
      <c r="BN537"/>
    </row>
    <row r="538">
      <c r="A538" t="inlineStr">
        <is>
          <t xml:space="preserve">MIL-606531571</t>
        </is>
      </c>
      <c r="B538" t="inlineStr">
        <is>
          <t xml:space="preserve">Milanuncios</t>
        </is>
      </c>
      <c r="C538" t="inlineStr">
        <is>
          <t xml:space="preserve">606531571</t>
        </is>
      </c>
      <c r="D538" t="inlineStr">
        <is>
          <t xml:space="preserve">https://www.milanuncios.com/pisos-compartidos-en-madrid-madrid/madrid-capital-606531571.htm</t>
        </is>
      </c>
      <c r="E538" t="inlineStr">
        <is>
          <t xml:space="preserve">2026-08-29</t>
        </is>
      </c>
      <c r="F538" t="inlineStr">
        <is>
          <t xml:space="preserve">2026-08-31</t>
        </is>
      </c>
      <c r="G538" t="inlineStr">
        <is>
          <t xml:space="preserve">New</t>
        </is>
      </c>
      <c r="H538" t="inlineStr">
        <is>
          <t xml:space="preserve">Madrid Capital</t>
        </is>
      </c>
      <c r="I538" t="inlineStr">
        <is>
          <t xml:space="preserve">Rent</t>
        </is>
      </c>
      <c r="J538" t="inlineStr">
        <is>
          <t xml:space="preserve">Compartir piso</t>
        </is>
      </c>
      <c r="K538" t="inlineStr">
        <is>
          <t xml:space="preserve">ES</t>
        </is>
      </c>
      <c r="L538"/>
      <c r="M538" t="inlineStr">
        <is>
          <t xml:space="preserve">Madrid</t>
        </is>
      </c>
      <c r="N538" t="inlineStr">
        <is>
          <t xml:space="preserve">Madrid</t>
        </is>
      </c>
      <c r="O538"/>
      <c r="P538"/>
      <c r="Q538"/>
      <c r="R538"/>
      <c r="S538">
        <v>600</v>
      </c>
      <c r="T538"/>
      <c r="U538">
        <f>IFERROR((S538-T538)/T538,"")</f>
      </c>
      <c r="V538">
        <v>3</v>
      </c>
      <c r="W538"/>
      <c r="X538"/>
      <c r="Y538"/>
      <c r="Z538">
        <f>IFERROR(S538/W538,"")</f>
      </c>
      <c r="AA538">
        <f>IFERROR(INDEX(04_Area_Stats!$C$5:$C$7,MATCH(N538,04_Area_Stats!$A$5:$A$7,0)),"")</f>
      </c>
      <c r="AB538">
        <f>IFERROR((Z538-AA538)/AA538,"")</f>
      </c>
      <c r="AC538">
        <v>5</v>
      </c>
      <c r="AD538"/>
      <c r="AE538" t="inlineStr">
        <is>
          <t xml:space="preserve">5</t>
        </is>
      </c>
      <c r="AF538"/>
      <c r="AG538" t="inlineStr">
        <is>
          <t xml:space="preserve">Good</t>
        </is>
      </c>
      <c r="AH538"/>
      <c r="AI538" t="inlineStr">
        <is>
          <t xml:space="preserve">Y</t>
        </is>
      </c>
      <c r="AJ538"/>
      <c r="AK538"/>
      <c r="AL538"/>
      <c r="AM538"/>
      <c r="AN538"/>
      <c r="AO538"/>
      <c r="AP538"/>
      <c r="AQ538" t="inlineStr">
        <is>
          <t xml:space="preserve">Y</t>
        </is>
      </c>
      <c r="AR538"/>
      <c r="AS538"/>
      <c r="AT538">
        <f>IFERROR(INDEX(04_Area_Stats!$E$5:$E$7,MATCH(N538,04_Area_Stats!$A$5:$A$7,0)),"")</f>
      </c>
      <c r="AU538">
        <f>IFERROR(ROUND(W538*AT538,0),"")</f>
      </c>
      <c r="AV538">
        <f>IFERROR(AU538*12/S538,"")</f>
      </c>
      <c r="AW538">
        <f>IFERROR(ROUND(100*(03_Assumptions!$B$18*MIN(AV538/03_Assumptions!$B$13,1)+03_Assumptions!$B$19*MIN(MAX(-AB538/0.25,0),1)+03_Assumptions!$B$20*IFERROR(INDEX(03_Assumptions!$B$28:$B$33,MATCH(AG538,03_Assumptions!$A$28:$A$33,0)),0.5)+03_Assumptions!$B$21*MIN(V538/180,1)+03_Assumptions!$B$22*(COUNTIF(AI538:AQ538,"Y")/9)),0),"")</f>
      </c>
      <c r="AX538"/>
      <c r="AY538"/>
      <c r="AZ538"/>
      <c r="BA538" t="inlineStr">
        <is>
          <t xml:space="preserve">https://images-re.milanuncios.com/images/ads/b358add7-c4eb-4974-b2da-2f062cf2230a</t>
        </is>
      </c>
      <c r="BB538"/>
      <c r="BC538">
        <v>1</v>
      </c>
      <c r="BD538"/>
      <c r="BE538">
        <v>0</v>
      </c>
      <c r="BF538"/>
      <c r="BG538"/>
      <c r="BH538"/>
      <c r="BI538"/>
      <c r="BJ538"/>
      <c r="BK538"/>
      <c r="BL538" t="inlineStr">
        <is>
          <t xml:space="preserve">Möblerad 5-rumsvåning för rumuthyrning i centrala Madrid (Calle del Congosto), på 5:e våningen med hiss. Utrustning inkluderar diskmaskin och torktumlare, med rum tillgängliga för enskild uthyrning.</t>
        </is>
      </c>
      <c r="BM538" t="inlineStr">
        <is>
          <t xml:space="preserve">rooms, floor, condition, lift, furnished</t>
        </is>
      </c>
      <c r="BN538"/>
    </row>
    <row r="539">
      <c r="A539" t="inlineStr">
        <is>
          <t xml:space="preserve">MIL-611399242</t>
        </is>
      </c>
      <c r="B539" t="inlineStr">
        <is>
          <t xml:space="preserve">Milanuncios</t>
        </is>
      </c>
      <c r="C539" t="inlineStr">
        <is>
          <t xml:space="preserve">611399242</t>
        </is>
      </c>
      <c r="D539" t="inlineStr">
        <is>
          <t xml:space="preserve">https://www.milanuncios.com/pisos-compartidos-en-sevilla-sevilla/bami-c-rafael-salgado-611399242.htm</t>
        </is>
      </c>
      <c r="E539" t="inlineStr">
        <is>
          <t xml:space="preserve">2026-08-29</t>
        </is>
      </c>
      <c r="F539" t="inlineStr">
        <is>
          <t xml:space="preserve">2026-08-31</t>
        </is>
      </c>
      <c r="G539" t="inlineStr">
        <is>
          <t xml:space="preserve">New</t>
        </is>
      </c>
      <c r="H539" t="inlineStr">
        <is>
          <t xml:space="preserve">Bami - C. Rafael Salgado</t>
        </is>
      </c>
      <c r="I539" t="inlineStr">
        <is>
          <t xml:space="preserve">Rent</t>
        </is>
      </c>
      <c r="J539" t="inlineStr">
        <is>
          <t xml:space="preserve">Compartir piso</t>
        </is>
      </c>
      <c r="K539" t="inlineStr">
        <is>
          <t xml:space="preserve">ES</t>
        </is>
      </c>
      <c r="L539"/>
      <c r="M539" t="inlineStr">
        <is>
          <t xml:space="preserve">Sevilla</t>
        </is>
      </c>
      <c r="N539" t="inlineStr">
        <is>
          <t xml:space="preserve">Sevilla</t>
        </is>
      </c>
      <c r="O539"/>
      <c r="P539"/>
      <c r="Q539"/>
      <c r="R539"/>
      <c r="S539">
        <v>170</v>
      </c>
      <c r="T539"/>
      <c r="U539">
        <f>IFERROR((S539-T539)/T539,"")</f>
      </c>
      <c r="V539">
        <v>3</v>
      </c>
      <c r="W539"/>
      <c r="X539"/>
      <c r="Y539"/>
      <c r="Z539">
        <f>IFERROR(S539/W539,"")</f>
      </c>
      <c r="AA539">
        <f>IFERROR(INDEX(04_Area_Stats!$C$5:$C$7,MATCH(N539,04_Area_Stats!$A$5:$A$7,0)),"")</f>
      </c>
      <c r="AB539">
        <f>IFERROR((Z539-AA539)/AA539,"")</f>
      </c>
      <c r="AC539"/>
      <c r="AD539"/>
      <c r="AE539"/>
      <c r="AF539"/>
      <c r="AG539" t="inlineStr">
        <is>
          <t xml:space="preserve">Good</t>
        </is>
      </c>
      <c r="AH539"/>
      <c r="AI539"/>
      <c r="AJ539"/>
      <c r="AK539"/>
      <c r="AL539"/>
      <c r="AM539"/>
      <c r="AN539" t="inlineStr">
        <is>
          <t xml:space="preserve">Y</t>
        </is>
      </c>
      <c r="AO539"/>
      <c r="AP539"/>
      <c r="AQ539"/>
      <c r="AR539"/>
      <c r="AS539"/>
      <c r="AT539">
        <f>IFERROR(INDEX(04_Area_Stats!$E$5:$E$7,MATCH(N539,04_Area_Stats!$A$5:$A$7,0)),"")</f>
      </c>
      <c r="AU539">
        <f>IFERROR(ROUND(W539*AT539,0),"")</f>
      </c>
      <c r="AV539">
        <f>IFERROR(AU539*12/S539,"")</f>
      </c>
      <c r="AW539">
        <f>IFERROR(ROUND(100*(03_Assumptions!$B$18*MIN(AV539/03_Assumptions!$B$13,1)+03_Assumptions!$B$19*MIN(MAX(-AB539/0.25,0),1)+03_Assumptions!$B$20*IFERROR(INDEX(03_Assumptions!$B$28:$B$33,MATCH(AG539,03_Assumptions!$A$28:$A$33,0)),0.5)+03_Assumptions!$B$21*MIN(V539/180,1)+03_Assumptions!$B$22*(COUNTIF(AI539:AQ539,"Y")/9)),0),"")</f>
      </c>
      <c r="AX539"/>
      <c r="AY539"/>
      <c r="AZ539"/>
      <c r="BA539" t="inlineStr">
        <is>
          <t xml:space="preserve">https://images.milanuncios.com/api/v1/ma-ad-media-pro/images/88c0b555-0e8a-47a2-93c1-4b16f3379dd3</t>
        </is>
      </c>
      <c r="BB539"/>
      <c r="BC539">
        <v>1</v>
      </c>
      <c r="BD539"/>
      <c r="BE539">
        <v>0</v>
      </c>
      <c r="BF539"/>
      <c r="BG539"/>
      <c r="BH539"/>
      <c r="BI539"/>
      <c r="BJ539"/>
      <c r="BK539"/>
      <c r="BL539" t="inlineStr">
        <is>
          <t xml:space="preserve">Studentdelat hus i Bami, Sevilla, i perfekt skick med stora ljusa rum, hushållsapparater och fibernät. Beläget 5 minuter från Campus Reina Mercedes med utmärkt allmän transport och hyra på €170/månad.</t>
        </is>
      </c>
      <c r="BM539" t="inlineStr">
        <is>
          <t xml:space="preserve">condition, storage</t>
        </is>
      </c>
      <c r="BN539"/>
    </row>
    <row r="540">
      <c r="A540" t="inlineStr">
        <is>
          <t xml:space="preserve">MIL-609401789</t>
        </is>
      </c>
      <c r="B540" t="inlineStr">
        <is>
          <t xml:space="preserve">Milanuncios</t>
        </is>
      </c>
      <c r="C540" t="inlineStr">
        <is>
          <t xml:space="preserve">609401789</t>
        </is>
      </c>
      <c r="D540" t="inlineStr">
        <is>
          <t xml:space="preserve">https://www.milanuncios.com/pisos-compartidos-en-granada-granada/camino-ronda-cam-de-ronda-609401789.htm</t>
        </is>
      </c>
      <c r="E540" t="inlineStr">
        <is>
          <t xml:space="preserve">2026-08-29</t>
        </is>
      </c>
      <c r="F540" t="inlineStr">
        <is>
          <t xml:space="preserve">2026-08-31</t>
        </is>
      </c>
      <c r="G540" t="inlineStr">
        <is>
          <t xml:space="preserve">New</t>
        </is>
      </c>
      <c r="H540" t="inlineStr">
        <is>
          <t xml:space="preserve">Camino Ronda - Cam. de Ronda</t>
        </is>
      </c>
      <c r="I540" t="inlineStr">
        <is>
          <t xml:space="preserve">Rent</t>
        </is>
      </c>
      <c r="J540" t="inlineStr">
        <is>
          <t xml:space="preserve">Compartir piso</t>
        </is>
      </c>
      <c r="K540" t="inlineStr">
        <is>
          <t xml:space="preserve">ES</t>
        </is>
      </c>
      <c r="L540"/>
      <c r="M540" t="inlineStr">
        <is>
          <t xml:space="preserve">Granada</t>
        </is>
      </c>
      <c r="N540" t="inlineStr">
        <is>
          <t xml:space="preserve">Granada</t>
        </is>
      </c>
      <c r="O540"/>
      <c r="P540"/>
      <c r="Q540"/>
      <c r="R540"/>
      <c r="S540">
        <v>330</v>
      </c>
      <c r="T540"/>
      <c r="U540">
        <f>IFERROR((S540-T540)/T540,"")</f>
      </c>
      <c r="V540">
        <v>3</v>
      </c>
      <c r="W540"/>
      <c r="X540"/>
      <c r="Y540"/>
      <c r="Z540">
        <f>IFERROR(S540/W540,"")</f>
      </c>
      <c r="AA540">
        <f>IFERROR(INDEX(04_Area_Stats!$C$5:$C$7,MATCH(N540,04_Area_Stats!$A$5:$A$7,0)),"")</f>
      </c>
      <c r="AB540">
        <f>IFERROR((Z540-AA540)/AA540,"")</f>
      </c>
      <c r="AC540"/>
      <c r="AD540"/>
      <c r="AE540"/>
      <c r="AF540"/>
      <c r="AG540" t="inlineStr">
        <is>
          <t xml:space="preserve">Renovated</t>
        </is>
      </c>
      <c r="AH540"/>
      <c r="AI540"/>
      <c r="AJ540"/>
      <c r="AK540"/>
      <c r="AL540"/>
      <c r="AM540"/>
      <c r="AN540"/>
      <c r="AO540"/>
      <c r="AP540"/>
      <c r="AQ540"/>
      <c r="AR540"/>
      <c r="AS540"/>
      <c r="AT540">
        <f>IFERROR(INDEX(04_Area_Stats!$E$5:$E$7,MATCH(N540,04_Area_Stats!$A$5:$A$7,0)),"")</f>
      </c>
      <c r="AU540">
        <f>IFERROR(ROUND(W540*AT540,0),"")</f>
      </c>
      <c r="AV540">
        <f>IFERROR(AU540*12/S540,"")</f>
      </c>
      <c r="AW540">
        <f>IFERROR(ROUND(100*(03_Assumptions!$B$18*MIN(AV540/03_Assumptions!$B$13,1)+03_Assumptions!$B$19*MIN(MAX(-AB540/0.25,0),1)+03_Assumptions!$B$20*IFERROR(INDEX(03_Assumptions!$B$28:$B$33,MATCH(AG540,03_Assumptions!$A$28:$A$33,0)),0.5)+03_Assumptions!$B$21*MIN(V540/180,1)+03_Assumptions!$B$22*(COUNTIF(AI540:AQ540,"Y")/9)),0),"")</f>
      </c>
      <c r="AX540"/>
      <c r="AY540"/>
      <c r="AZ540"/>
      <c r="BA540" t="inlineStr">
        <is>
          <t xml:space="preserve">https://images.milanuncios.com/api/v1/ma-ad-media-pro/images/c6a4f96e-b589-4b68-8dbc-e07a3782547d</t>
        </is>
      </c>
      <c r="BB540"/>
      <c r="BC540">
        <v>1</v>
      </c>
      <c r="BD540"/>
      <c r="BE540">
        <v>0</v>
      </c>
      <c r="BF540"/>
      <c r="BG540"/>
      <c r="BH540"/>
      <c r="BI540"/>
      <c r="BJ540"/>
      <c r="BK540"/>
      <c r="BL540" t="inlineStr">
        <is>
          <t xml:space="preserve">Detta är ett rum för att dela lägenhet i Granada nära universitetsområdena, renoverat och i ett utmärkt läge intill kollektivtrafik. Begränsad information ges om de specifika egenskaperna, storleken eller hyresvillkoren.</t>
        </is>
      </c>
      <c r="BM540" t="inlineStr">
        <is>
          <t xml:space="preserve">condition</t>
        </is>
      </c>
      <c r="BN540"/>
    </row>
    <row r="541">
      <c r="A541" t="inlineStr">
        <is>
          <t xml:space="preserve">MIL-562742492</t>
        </is>
      </c>
      <c r="B541" t="inlineStr">
        <is>
          <t xml:space="preserve">Milanuncios</t>
        </is>
      </c>
      <c r="C541" t="inlineStr">
        <is>
          <t xml:space="preserve">562742492</t>
        </is>
      </c>
      <c r="D541" t="inlineStr">
        <is>
          <t xml:space="preserve">https://www.milanuncios.com/pisos-compartidos-en-valencia-valencia/valencia-capital-562742492.htm</t>
        </is>
      </c>
      <c r="E541" t="inlineStr">
        <is>
          <t xml:space="preserve">2026-08-29</t>
        </is>
      </c>
      <c r="F541" t="inlineStr">
        <is>
          <t xml:space="preserve">2026-08-31</t>
        </is>
      </c>
      <c r="G541" t="inlineStr">
        <is>
          <t xml:space="preserve">New</t>
        </is>
      </c>
      <c r="H541" t="inlineStr">
        <is>
          <t xml:space="preserve">Valencia Capital</t>
        </is>
      </c>
      <c r="I541" t="inlineStr">
        <is>
          <t xml:space="preserve">Rent</t>
        </is>
      </c>
      <c r="J541" t="inlineStr">
        <is>
          <t xml:space="preserve">Compartir piso</t>
        </is>
      </c>
      <c r="K541" t="inlineStr">
        <is>
          <t xml:space="preserve">ES</t>
        </is>
      </c>
      <c r="L541"/>
      <c r="M541" t="inlineStr">
        <is>
          <t xml:space="preserve">Valencia</t>
        </is>
      </c>
      <c r="N541" t="inlineStr">
        <is>
          <t xml:space="preserve">Valencia</t>
        </is>
      </c>
      <c r="O541"/>
      <c r="P541"/>
      <c r="Q541"/>
      <c r="R541"/>
      <c r="S541">
        <v>600</v>
      </c>
      <c r="T541"/>
      <c r="U541">
        <f>IFERROR((S541-T541)/T541,"")</f>
      </c>
      <c r="V541">
        <v>3</v>
      </c>
      <c r="W541"/>
      <c r="X541"/>
      <c r="Y541"/>
      <c r="Z541">
        <f>IFERROR(S541/W541,"")</f>
      </c>
      <c r="AA541">
        <f>IFERROR(INDEX(04_Area_Stats!$C$5:$C$7,MATCH(N541,04_Area_Stats!$A$5:$A$7,0)),"")</f>
      </c>
      <c r="AB541">
        <f>IFERROR((Z541-AA541)/AA541,"")</f>
      </c>
      <c r="AC541"/>
      <c r="AD541">
        <v>2</v>
      </c>
      <c r="AE541"/>
      <c r="AF541"/>
      <c r="AG541" t="inlineStr">
        <is>
          <t xml:space="preserve">Good</t>
        </is>
      </c>
      <c r="AH541"/>
      <c r="AI541"/>
      <c r="AJ541"/>
      <c r="AK541"/>
      <c r="AL541"/>
      <c r="AM541"/>
      <c r="AN541" t="inlineStr">
        <is>
          <t xml:space="preserve">Y</t>
        </is>
      </c>
      <c r="AO541"/>
      <c r="AP541"/>
      <c r="AQ541" t="inlineStr">
        <is>
          <t xml:space="preserve">Y</t>
        </is>
      </c>
      <c r="AR541"/>
      <c r="AS541"/>
      <c r="AT541">
        <f>IFERROR(INDEX(04_Area_Stats!$E$5:$E$7,MATCH(N541,04_Area_Stats!$A$5:$A$7,0)),"")</f>
      </c>
      <c r="AU541">
        <f>IFERROR(ROUND(W541*AT541,0),"")</f>
      </c>
      <c r="AV541">
        <f>IFERROR(AU541*12/S541,"")</f>
      </c>
      <c r="AW541">
        <f>IFERROR(ROUND(100*(03_Assumptions!$B$18*MIN(AV541/03_Assumptions!$B$13,1)+03_Assumptions!$B$19*MIN(MAX(-AB541/0.25,0),1)+03_Assumptions!$B$20*IFERROR(INDEX(03_Assumptions!$B$28:$B$33,MATCH(AG541,03_Assumptions!$A$28:$A$33,0)),0.5)+03_Assumptions!$B$21*MIN(V541/180,1)+03_Assumptions!$B$22*(COUNTIF(AI541:AQ541,"Y")/9)),0),"")</f>
      </c>
      <c r="AX541"/>
      <c r="AY541"/>
      <c r="AZ541"/>
      <c r="BA541" t="inlineStr">
        <is>
          <t xml:space="preserve">https://images-re.milanuncios.com/images/ads/2488a631-70c4-46de-9cf0-843999cbfbfb</t>
        </is>
      </c>
      <c r="BB541"/>
      <c r="BC541">
        <v>1</v>
      </c>
      <c r="BD541"/>
      <c r="BE541">
        <v>0</v>
      </c>
      <c r="BF541"/>
      <c r="BG541"/>
      <c r="BH541"/>
      <c r="BI541"/>
      <c r="BJ541"/>
      <c r="BK541"/>
      <c r="BL541" t="inlineStr">
        <is>
          <t xml:space="preserve">Detta är ett fullt möblerat delat rum i en lägenhet med flera boende, belägen i ett välserverat område nära Valencias stadskärna med tillgång till kollektivtrafik. Lägenheten har ny möblering, två badrum och moderna vitvaror, även om storleken på det enskilda rummet inte anges.</t>
        </is>
      </c>
      <c r="BM541" t="inlineStr">
        <is>
          <t xml:space="preserve">bathrooms, condition, storage, furnished</t>
        </is>
      </c>
      <c r="BN541"/>
    </row>
    <row r="542">
      <c r="A542" t="inlineStr">
        <is>
          <t xml:space="preserve">MIL-601973430</t>
        </is>
      </c>
      <c r="B542" t="inlineStr">
        <is>
          <t xml:space="preserve">Milanuncios</t>
        </is>
      </c>
      <c r="C542" t="inlineStr">
        <is>
          <t xml:space="preserve">601973430</t>
        </is>
      </c>
      <c r="D542" t="inlineStr">
        <is>
          <t xml:space="preserve">https://www.milanuncios.com/pisos-compartidos-en-merida-badajoz/se-alquila-habitacion-en-piso-compt-t-601973430.htm</t>
        </is>
      </c>
      <c r="E542" t="inlineStr">
        <is>
          <t xml:space="preserve">2026-08-29</t>
        </is>
      </c>
      <c r="F542" t="inlineStr">
        <is>
          <t xml:space="preserve">2026-08-31</t>
        </is>
      </c>
      <c r="G542" t="inlineStr">
        <is>
          <t xml:space="preserve">New</t>
        </is>
      </c>
      <c r="H542" t="inlineStr">
        <is>
          <t xml:space="preserve">SE ALQUILA HABITACION EN PISO COMPT - T</t>
        </is>
      </c>
      <c r="I542" t="inlineStr">
        <is>
          <t xml:space="preserve">Rent</t>
        </is>
      </c>
      <c r="J542" t="inlineStr">
        <is>
          <t xml:space="preserve">Compartir piso</t>
        </is>
      </c>
      <c r="K542" t="inlineStr">
        <is>
          <t xml:space="preserve">ES</t>
        </is>
      </c>
      <c r="L542"/>
      <c r="M542" t="inlineStr">
        <is>
          <t xml:space="preserve">Badajoz</t>
        </is>
      </c>
      <c r="N542" t="inlineStr">
        <is>
          <t xml:space="preserve">Merida</t>
        </is>
      </c>
      <c r="O542"/>
      <c r="P542"/>
      <c r="Q542"/>
      <c r="R542"/>
      <c r="S542">
        <v>300</v>
      </c>
      <c r="T542"/>
      <c r="U542">
        <f>IFERROR((S542-T542)/T542,"")</f>
      </c>
      <c r="V542">
        <v>3</v>
      </c>
      <c r="W542"/>
      <c r="X542"/>
      <c r="Y542"/>
      <c r="Z542">
        <f>IFERROR(S542/W542,"")</f>
      </c>
      <c r="AA542">
        <f>IFERROR(INDEX(04_Area_Stats!$C$5:$C$7,MATCH(N542,04_Area_Stats!$A$5:$A$7,0)),"")</f>
      </c>
      <c r="AB542">
        <f>IFERROR((Z542-AA542)/AA542,"")</f>
      </c>
      <c r="AC542"/>
      <c r="AD542"/>
      <c r="AE542"/>
      <c r="AF542"/>
      <c r="AG542" t="inlineStr">
        <is>
          <t xml:space="preserve">Good</t>
        </is>
      </c>
      <c r="AH542"/>
      <c r="AI542"/>
      <c r="AJ542"/>
      <c r="AK542"/>
      <c r="AL542"/>
      <c r="AM542"/>
      <c r="AN542"/>
      <c r="AO542"/>
      <c r="AP542" t="inlineStr">
        <is>
          <t xml:space="preserve">Y</t>
        </is>
      </c>
      <c r="AQ542"/>
      <c r="AR542"/>
      <c r="AS542"/>
      <c r="AT542">
        <f>IFERROR(INDEX(04_Area_Stats!$E$5:$E$7,MATCH(N542,04_Area_Stats!$A$5:$A$7,0)),"")</f>
      </c>
      <c r="AU542">
        <f>IFERROR(ROUND(W542*AT542,0),"")</f>
      </c>
      <c r="AV542">
        <f>IFERROR(AU542*12/S542,"")</f>
      </c>
      <c r="AW542">
        <f>IFERROR(ROUND(100*(03_Assumptions!$B$18*MIN(AV542/03_Assumptions!$B$13,1)+03_Assumptions!$B$19*MIN(MAX(-AB542/0.25,0),1)+03_Assumptions!$B$20*IFERROR(INDEX(03_Assumptions!$B$28:$B$33,MATCH(AG542,03_Assumptions!$A$28:$A$33,0)),0.5)+03_Assumptions!$B$21*MIN(V542/180,1)+03_Assumptions!$B$22*(COUNTIF(AI542:AQ542,"Y")/9)),0),"")</f>
      </c>
      <c r="AX542"/>
      <c r="AY542"/>
      <c r="AZ542"/>
      <c r="BA542" t="inlineStr">
        <is>
          <t xml:space="preserve">https://images.milanuncios.com/api/v1/ma-ad-media-pro/images/b8a036de-7970-4b20-a4f1-005e550f4c4f</t>
        </is>
      </c>
      <c r="BB542"/>
      <c r="BC542">
        <v>1</v>
      </c>
      <c r="BD542"/>
      <c r="BE542">
        <v>0</v>
      </c>
      <c r="BF542"/>
      <c r="BG542"/>
      <c r="BH542"/>
      <c r="BI542"/>
      <c r="BJ542"/>
      <c r="BK542"/>
      <c r="BL542" t="inlineStr">
        <is>
          <t xml:space="preserve">Studentrum i delad lägenhet med 3 rum och 1 badrum i Mérida, fullständigt utrustad med köksutrustning, luftkonditionering och gasvärmning. Beläget endast 100 meter från universitetet, tillgängligt från september 2026 till juni 2027.</t>
        </is>
      </c>
      <c r="BM542" t="inlineStr">
        <is>
          <t xml:space="preserve">condition, air_con</t>
        </is>
      </c>
      <c r="BN542"/>
    </row>
    <row r="543">
      <c r="A543" t="inlineStr">
        <is>
          <t xml:space="preserve">MIL-574173784</t>
        </is>
      </c>
      <c r="B543" t="inlineStr">
        <is>
          <t xml:space="preserve">Milanuncios</t>
        </is>
      </c>
      <c r="C543" t="inlineStr">
        <is>
          <t xml:space="preserve">574173784</t>
        </is>
      </c>
      <c r="D543" t="inlineStr">
        <is>
          <t xml:space="preserve">https://www.milanuncios.com/pisos-compartidos-en-badajoz-badajoz/corte-ingles-rda-del-pilar-574173784.htm</t>
        </is>
      </c>
      <c r="E543" t="inlineStr">
        <is>
          <t xml:space="preserve">2026-08-29</t>
        </is>
      </c>
      <c r="F543" t="inlineStr">
        <is>
          <t xml:space="preserve">2026-08-31</t>
        </is>
      </c>
      <c r="G543" t="inlineStr">
        <is>
          <t xml:space="preserve">New</t>
        </is>
      </c>
      <c r="H543" t="inlineStr">
        <is>
          <t xml:space="preserve">Corte Ingles - Rda. del Pilar</t>
        </is>
      </c>
      <c r="I543" t="inlineStr">
        <is>
          <t xml:space="preserve">Rent</t>
        </is>
      </c>
      <c r="J543" t="inlineStr">
        <is>
          <t xml:space="preserve">Compartir piso</t>
        </is>
      </c>
      <c r="K543" t="inlineStr">
        <is>
          <t xml:space="preserve">ES</t>
        </is>
      </c>
      <c r="L543"/>
      <c r="M543" t="inlineStr">
        <is>
          <t xml:space="preserve">Badajoz</t>
        </is>
      </c>
      <c r="N543" t="inlineStr">
        <is>
          <t xml:space="preserve">Badajoz</t>
        </is>
      </c>
      <c r="O543"/>
      <c r="P543"/>
      <c r="Q543"/>
      <c r="R543"/>
      <c r="S543">
        <v>270</v>
      </c>
      <c r="T543"/>
      <c r="U543">
        <f>IFERROR((S543-T543)/T543,"")</f>
      </c>
      <c r="V543">
        <v>3</v>
      </c>
      <c r="W543"/>
      <c r="X543"/>
      <c r="Y543"/>
      <c r="Z543">
        <f>IFERROR(S543/W543,"")</f>
      </c>
      <c r="AA543">
        <f>IFERROR(INDEX(04_Area_Stats!$C$5:$C$7,MATCH(N543,04_Area_Stats!$A$5:$A$7,0)),"")</f>
      </c>
      <c r="AB543">
        <f>IFERROR((Z543-AA543)/AA543,"")</f>
      </c>
      <c r="AC543"/>
      <c r="AD543"/>
      <c r="AE543"/>
      <c r="AF543"/>
      <c r="AG543"/>
      <c r="AH543"/>
      <c r="AI543"/>
      <c r="AJ543"/>
      <c r="AK543"/>
      <c r="AL543"/>
      <c r="AM543"/>
      <c r="AN543"/>
      <c r="AO543"/>
      <c r="AP543"/>
      <c r="AQ543"/>
      <c r="AR543"/>
      <c r="AS543"/>
      <c r="AT543">
        <f>IFERROR(INDEX(04_Area_Stats!$E$5:$E$7,MATCH(N543,04_Area_Stats!$A$5:$A$7,0)),"")</f>
      </c>
      <c r="AU543">
        <f>IFERROR(ROUND(W543*AT543,0),"")</f>
      </c>
      <c r="AV543">
        <f>IFERROR(AU543*12/S543,"")</f>
      </c>
      <c r="AW543">
        <f>IFERROR(ROUND(100*(03_Assumptions!$B$18*MIN(AV543/03_Assumptions!$B$13,1)+03_Assumptions!$B$19*MIN(MAX(-AB543/0.25,0),1)+03_Assumptions!$B$20*IFERROR(INDEX(03_Assumptions!$B$28:$B$33,MATCH(AG543,03_Assumptions!$A$28:$A$33,0)),0.5)+03_Assumptions!$B$21*MIN(V543/180,1)+03_Assumptions!$B$22*(COUNTIF(AI543:AQ543,"Y")/9)),0),"")</f>
      </c>
      <c r="AX543"/>
      <c r="AY543"/>
      <c r="AZ543"/>
      <c r="BA543" t="inlineStr">
        <is>
          <t xml:space="preserve">https://images.milanuncios.com/api/v1/ma-ad-media-pro/images/ee80bd2b-e08e-4a88-83dd-f6ab29f7d140</t>
        </is>
      </c>
      <c r="BB543"/>
      <c r="BC543">
        <v>1</v>
      </c>
      <c r="BD543"/>
      <c r="BE543">
        <v>0</v>
      </c>
      <c r="BF543"/>
      <c r="BG543"/>
      <c r="BH543"/>
      <c r="BI543"/>
      <c r="BJ543"/>
      <c r="BK543"/>
      <c r="BL543" t="inlineStr">
        <is>
          <t xml:space="preserve">Rum tillgängligt för delade boendet i centrala Badajoz för €270 allt inkluderat; annonsen innehåller minimal egenskapsinformation. Hyresvärden betonar strikta regler mot fester och riktar sig enbart till män.</t>
        </is>
      </c>
      <c r="BM543"/>
      <c r="BN543"/>
    </row>
    <row r="544">
      <c r="A544" t="inlineStr">
        <is>
          <t xml:space="preserve">MIL-606989256</t>
        </is>
      </c>
      <c r="B544" t="inlineStr">
        <is>
          <t xml:space="preserve">Milanuncios</t>
        </is>
      </c>
      <c r="C544" t="inlineStr">
        <is>
          <t xml:space="preserve">606989256</t>
        </is>
      </c>
      <c r="D544" t="inlineStr">
        <is>
          <t xml:space="preserve">https://www.milanuncios.com/pisos-compartidos-en-madrid-madrid/madrid-capital-606989256.htm</t>
        </is>
      </c>
      <c r="E544" t="inlineStr">
        <is>
          <t xml:space="preserve">2026-08-29</t>
        </is>
      </c>
      <c r="F544" t="inlineStr">
        <is>
          <t xml:space="preserve">2026-08-31</t>
        </is>
      </c>
      <c r="G544" t="inlineStr">
        <is>
          <t xml:space="preserve">New</t>
        </is>
      </c>
      <c r="H544" t="inlineStr">
        <is>
          <t xml:space="preserve">Madrid Capital</t>
        </is>
      </c>
      <c r="I544" t="inlineStr">
        <is>
          <t xml:space="preserve">Rent</t>
        </is>
      </c>
      <c r="J544" t="inlineStr">
        <is>
          <t xml:space="preserve">Compartir piso</t>
        </is>
      </c>
      <c r="K544" t="inlineStr">
        <is>
          <t xml:space="preserve">ES</t>
        </is>
      </c>
      <c r="L544"/>
      <c r="M544" t="inlineStr">
        <is>
          <t xml:space="preserve">Madrid</t>
        </is>
      </c>
      <c r="N544" t="inlineStr">
        <is>
          <t xml:space="preserve">Madrid</t>
        </is>
      </c>
      <c r="O544"/>
      <c r="P544"/>
      <c r="Q544"/>
      <c r="R544"/>
      <c r="S544">
        <v>990</v>
      </c>
      <c r="T544"/>
      <c r="U544">
        <f>IFERROR((S544-T544)/T544,"")</f>
      </c>
      <c r="V544">
        <v>3</v>
      </c>
      <c r="W544"/>
      <c r="X544"/>
      <c r="Y544"/>
      <c r="Z544">
        <f>IFERROR(S544/W544,"")</f>
      </c>
      <c r="AA544">
        <f>IFERROR(INDEX(04_Area_Stats!$C$5:$C$7,MATCH(N544,04_Area_Stats!$A$5:$A$7,0)),"")</f>
      </c>
      <c r="AB544">
        <f>IFERROR((Z544-AA544)/AA544,"")</f>
      </c>
      <c r="AC544">
        <v>14</v>
      </c>
      <c r="AD544"/>
      <c r="AE544"/>
      <c r="AF544"/>
      <c r="AG544" t="inlineStr">
        <is>
          <t xml:space="preserve">Good</t>
        </is>
      </c>
      <c r="AH544"/>
      <c r="AI544"/>
      <c r="AJ544" t="inlineStr">
        <is>
          <t xml:space="preserve">Y</t>
        </is>
      </c>
      <c r="AK544"/>
      <c r="AL544"/>
      <c r="AM544"/>
      <c r="AN544"/>
      <c r="AO544"/>
      <c r="AP544" t="inlineStr">
        <is>
          <t xml:space="preserve">Y</t>
        </is>
      </c>
      <c r="AQ544" t="inlineStr">
        <is>
          <t xml:space="preserve">Y</t>
        </is>
      </c>
      <c r="AR544"/>
      <c r="AS544"/>
      <c r="AT544">
        <f>IFERROR(INDEX(04_Area_Stats!$E$5:$E$7,MATCH(N544,04_Area_Stats!$A$5:$A$7,0)),"")</f>
      </c>
      <c r="AU544">
        <f>IFERROR(ROUND(W544*AT544,0),"")</f>
      </c>
      <c r="AV544">
        <f>IFERROR(AU544*12/S544,"")</f>
      </c>
      <c r="AW544">
        <f>IFERROR(ROUND(100*(03_Assumptions!$B$18*MIN(AV544/03_Assumptions!$B$13,1)+03_Assumptions!$B$19*MIN(MAX(-AB544/0.25,0),1)+03_Assumptions!$B$20*IFERROR(INDEX(03_Assumptions!$B$28:$B$33,MATCH(AG544,03_Assumptions!$A$28:$A$33,0)),0.5)+03_Assumptions!$B$21*MIN(V544/180,1)+03_Assumptions!$B$22*(COUNTIF(AI544:AQ544,"Y")/9)),0),"")</f>
      </c>
      <c r="AX544"/>
      <c r="AY544"/>
      <c r="AZ544"/>
      <c r="BA544" t="inlineStr">
        <is>
          <t xml:space="preserve">https://images-re.milanuncios.com/images/ads/c26202d5-2298-4653-853e-96dcb55b432a</t>
        </is>
      </c>
      <c r="BB544"/>
      <c r="BC544">
        <v>1</v>
      </c>
      <c r="BD544"/>
      <c r="BE544">
        <v>0</v>
      </c>
      <c r="BF544"/>
      <c r="BG544"/>
      <c r="BH544"/>
      <c r="BI544"/>
      <c r="BJ544"/>
      <c r="BK544"/>
      <c r="BL544" t="inlineStr">
        <is>
          <t xml:space="preserve">En delad lägenhet med 14 rum i Valdeacederas, Madrid, möblerad och utrustad med individuell luftkonditionering, balkong eller terrass, och alla utgifter inkluderade. Belägen i ett livligt område med många restauranger och shoppingmöjligheter i närheten.</t>
        </is>
      </c>
      <c r="BM544" t="inlineStr">
        <is>
          <t xml:space="preserve">rooms, condition, terrace, balcony, air_con, furnished</t>
        </is>
      </c>
      <c r="BN544"/>
    </row>
    <row r="545">
      <c r="A545" t="inlineStr">
        <is>
          <t xml:space="preserve">MIL-611617760</t>
        </is>
      </c>
      <c r="B545" t="inlineStr">
        <is>
          <t xml:space="preserve">Milanuncios</t>
        </is>
      </c>
      <c r="C545" t="inlineStr">
        <is>
          <t xml:space="preserve">611617760</t>
        </is>
      </c>
      <c r="D545" t="inlineStr">
        <is>
          <t xml:space="preserve">https://www.milanuncios.com/pisos-compartidos-en-ubeda-jaen/barrio-de-las-canteras-av-libertad-611617760.htm</t>
        </is>
      </c>
      <c r="E545" t="inlineStr">
        <is>
          <t xml:space="preserve">2026-08-29</t>
        </is>
      </c>
      <c r="F545" t="inlineStr">
        <is>
          <t xml:space="preserve">2026-08-31</t>
        </is>
      </c>
      <c r="G545" t="inlineStr">
        <is>
          <t xml:space="preserve">New</t>
        </is>
      </c>
      <c r="H545" t="inlineStr">
        <is>
          <t xml:space="preserve">Barrio de las canteras  - Av. Libertad</t>
        </is>
      </c>
      <c r="I545" t="inlineStr">
        <is>
          <t xml:space="preserve">Rent</t>
        </is>
      </c>
      <c r="J545" t="inlineStr">
        <is>
          <t xml:space="preserve">Compartir piso</t>
        </is>
      </c>
      <c r="K545" t="inlineStr">
        <is>
          <t xml:space="preserve">ES</t>
        </is>
      </c>
      <c r="L545"/>
      <c r="M545" t="inlineStr">
        <is>
          <t xml:space="preserve">Jaén</t>
        </is>
      </c>
      <c r="N545" t="inlineStr">
        <is>
          <t xml:space="preserve">Ubeda</t>
        </is>
      </c>
      <c r="O545"/>
      <c r="P545"/>
      <c r="Q545"/>
      <c r="R545"/>
      <c r="S545">
        <v>150</v>
      </c>
      <c r="T545"/>
      <c r="U545">
        <f>IFERROR((S545-T545)/T545,"")</f>
      </c>
      <c r="V545">
        <v>3</v>
      </c>
      <c r="W545"/>
      <c r="X545"/>
      <c r="Y545"/>
      <c r="Z545">
        <f>IFERROR(S545/W545,"")</f>
      </c>
      <c r="AA545">
        <f>IFERROR(INDEX(04_Area_Stats!$C$5:$C$7,MATCH(N545,04_Area_Stats!$A$5:$A$7,0)),"")</f>
      </c>
      <c r="AB545">
        <f>IFERROR((Z545-AA545)/AA545,"")</f>
      </c>
      <c r="AC545"/>
      <c r="AD545"/>
      <c r="AE545"/>
      <c r="AF545"/>
      <c r="AG545"/>
      <c r="AH545"/>
      <c r="AI545"/>
      <c r="AJ545"/>
      <c r="AK545"/>
      <c r="AL545"/>
      <c r="AM545"/>
      <c r="AN545"/>
      <c r="AO545"/>
      <c r="AP545"/>
      <c r="AQ545"/>
      <c r="AR545"/>
      <c r="AS545"/>
      <c r="AT545">
        <f>IFERROR(INDEX(04_Area_Stats!$E$5:$E$7,MATCH(N545,04_Area_Stats!$A$5:$A$7,0)),"")</f>
      </c>
      <c r="AU545">
        <f>IFERROR(ROUND(W545*AT545,0),"")</f>
      </c>
      <c r="AV545">
        <f>IFERROR(AU545*12/S545,"")</f>
      </c>
      <c r="AW545">
        <f>IFERROR(ROUND(100*(03_Assumptions!$B$18*MIN(AV545/03_Assumptions!$B$13,1)+03_Assumptions!$B$19*MIN(MAX(-AB545/0.25,0),1)+03_Assumptions!$B$20*IFERROR(INDEX(03_Assumptions!$B$28:$B$33,MATCH(AG545,03_Assumptions!$A$28:$A$33,0)),0.5)+03_Assumptions!$B$21*MIN(V545/180,1)+03_Assumptions!$B$22*(COUNTIF(AI545:AQ545,"Y")/9)),0),"")</f>
      </c>
      <c r="AX545"/>
      <c r="AY545"/>
      <c r="AZ545"/>
      <c r="BA545"/>
      <c r="BB545"/>
      <c r="BC545">
        <v>1</v>
      </c>
      <c r="BD545"/>
      <c r="BE545">
        <v>0</v>
      </c>
      <c r="BF545"/>
      <c r="BG545"/>
      <c r="BH545"/>
      <c r="BI545"/>
      <c r="BJ545"/>
      <c r="BK545"/>
      <c r="BL545" t="inlineStr">
        <is>
          <t xml:space="preserve">Ett rum är tillgängligt för uthyrning i en delad lägenhet i Ubedas Barrio de las Canteras, med fastighetens ägare även boende i bostaden. Annonsen ger minimal information om själva fastigheten, anger endast hyran på 150 euro per månad plus utgifter och riktar sig till studenter, statsanställda och sjukvårdspersonal.</t>
        </is>
      </c>
      <c r="BM545"/>
      <c r="BN545"/>
    </row>
    <row r="546">
      <c r="A546" t="inlineStr">
        <is>
          <t xml:space="preserve">MIL-606853302</t>
        </is>
      </c>
      <c r="B546" t="inlineStr">
        <is>
          <t xml:space="preserve">Milanuncios</t>
        </is>
      </c>
      <c r="C546" t="inlineStr">
        <is>
          <t xml:space="preserve">606853302</t>
        </is>
      </c>
      <c r="D546" t="inlineStr">
        <is>
          <t xml:space="preserve">https://www.milanuncios.com/pisos-compartidos-en-valencia-valencia/busco-habitacion-zona-benimaclet-alboray-606853302.htm</t>
        </is>
      </c>
      <c r="E546" t="inlineStr">
        <is>
          <t xml:space="preserve">2026-08-29</t>
        </is>
      </c>
      <c r="F546" t="inlineStr">
        <is>
          <t xml:space="preserve">2026-08-31</t>
        </is>
      </c>
      <c r="G546" t="inlineStr">
        <is>
          <t xml:space="preserve">New</t>
        </is>
      </c>
      <c r="H546" t="inlineStr">
        <is>
          <t xml:space="preserve">Busco habitación zona Benimaclet/Alboray</t>
        </is>
      </c>
      <c r="I546" t="inlineStr">
        <is>
          <t xml:space="preserve">Rent</t>
        </is>
      </c>
      <c r="J546" t="inlineStr">
        <is>
          <t xml:space="preserve">Compartir piso</t>
        </is>
      </c>
      <c r="K546" t="inlineStr">
        <is>
          <t xml:space="preserve">ES</t>
        </is>
      </c>
      <c r="L546"/>
      <c r="M546" t="inlineStr">
        <is>
          <t xml:space="preserve">Valencia</t>
        </is>
      </c>
      <c r="N546" t="inlineStr">
        <is>
          <t xml:space="preserve">Valencia</t>
        </is>
      </c>
      <c r="O546"/>
      <c r="P546"/>
      <c r="Q546"/>
      <c r="R546"/>
      <c r="S546">
        <v>275</v>
      </c>
      <c r="T546"/>
      <c r="U546">
        <f>IFERROR((S546-T546)/T546,"")</f>
      </c>
      <c r="V546">
        <v>3</v>
      </c>
      <c r="W546"/>
      <c r="X546"/>
      <c r="Y546"/>
      <c r="Z546">
        <f>IFERROR(S546/W546,"")</f>
      </c>
      <c r="AA546">
        <f>IFERROR(INDEX(04_Area_Stats!$C$5:$C$7,MATCH(N546,04_Area_Stats!$A$5:$A$7,0)),"")</f>
      </c>
      <c r="AB546">
        <f>IFERROR((Z546-AA546)/AA546,"")</f>
      </c>
      <c r="AC546"/>
      <c r="AD546"/>
      <c r="AE546"/>
      <c r="AF546"/>
      <c r="AG546"/>
      <c r="AH546"/>
      <c r="AI546"/>
      <c r="AJ546"/>
      <c r="AK546"/>
      <c r="AL546"/>
      <c r="AM546"/>
      <c r="AN546"/>
      <c r="AO546"/>
      <c r="AP546"/>
      <c r="AQ546"/>
      <c r="AR546"/>
      <c r="AS546"/>
      <c r="AT546">
        <f>IFERROR(INDEX(04_Area_Stats!$E$5:$E$7,MATCH(N546,04_Area_Stats!$A$5:$A$7,0)),"")</f>
      </c>
      <c r="AU546">
        <f>IFERROR(ROUND(W546*AT546,0),"")</f>
      </c>
      <c r="AV546">
        <f>IFERROR(AU546*12/S546,"")</f>
      </c>
      <c r="AW546">
        <f>IFERROR(ROUND(100*(03_Assumptions!$B$18*MIN(AV546/03_Assumptions!$B$13,1)+03_Assumptions!$B$19*MIN(MAX(-AB546/0.25,0),1)+03_Assumptions!$B$20*IFERROR(INDEX(03_Assumptions!$B$28:$B$33,MATCH(AG546,03_Assumptions!$A$28:$A$33,0)),0.5)+03_Assumptions!$B$21*MIN(V546/180,1)+03_Assumptions!$B$22*(COUNTIF(AI546:AQ546,"Y")/9)),0),"")</f>
      </c>
      <c r="AX546"/>
      <c r="AY546"/>
      <c r="AZ546"/>
      <c r="BA546"/>
      <c r="BB546"/>
      <c r="BC546">
        <v>1</v>
      </c>
      <c r="BD546"/>
      <c r="BE546">
        <v>0</v>
      </c>
      <c r="BF546"/>
      <c r="BG546"/>
      <c r="BH546"/>
      <c r="BI546"/>
      <c r="BJ546"/>
      <c r="BK546"/>
      <c r="BL546" t="inlineStr">
        <is>
          <t xml:space="preserve">Det här är en förfrågan om att dela en lägenhet med mycket begränsade detaljer; annonsören söker delat boende i området Benimaclet/Alboray i Valencia för långsiktig vistelse. Ingen information om fastighetsegenskaper, tillstånd eller bekvämligheter tillhandahålls.</t>
        </is>
      </c>
      <c r="BM546"/>
      <c r="BN546"/>
    </row>
    <row r="547">
      <c r="A547" t="inlineStr">
        <is>
          <t xml:space="preserve">MIL-609676140</t>
        </is>
      </c>
      <c r="B547" t="inlineStr">
        <is>
          <t xml:space="preserve">Milanuncios</t>
        </is>
      </c>
      <c r="C547" t="inlineStr">
        <is>
          <t xml:space="preserve">609676140</t>
        </is>
      </c>
      <c r="D547" t="inlineStr">
        <is>
          <t xml:space="preserve">https://www.milanuncios.com/pisos-compartidos-en-vinaros-castellon/vinaroz-609676140.htm</t>
        </is>
      </c>
      <c r="E547" t="inlineStr">
        <is>
          <t xml:space="preserve">2026-08-29</t>
        </is>
      </c>
      <c r="F547" t="inlineStr">
        <is>
          <t xml:space="preserve">2026-08-31</t>
        </is>
      </c>
      <c r="G547" t="inlineStr">
        <is>
          <t xml:space="preserve">New</t>
        </is>
      </c>
      <c r="H547" t="inlineStr">
        <is>
          <t xml:space="preserve">Vinaroz</t>
        </is>
      </c>
      <c r="I547" t="inlineStr">
        <is>
          <t xml:space="preserve">Rent</t>
        </is>
      </c>
      <c r="J547" t="inlineStr">
        <is>
          <t xml:space="preserve">Compartir piso</t>
        </is>
      </c>
      <c r="K547" t="inlineStr">
        <is>
          <t xml:space="preserve">ES</t>
        </is>
      </c>
      <c r="L547"/>
      <c r="M547" t="inlineStr">
        <is>
          <t xml:space="preserve">Castellón</t>
        </is>
      </c>
      <c r="N547" t="inlineStr">
        <is>
          <t xml:space="preserve">Vinarós</t>
        </is>
      </c>
      <c r="O547"/>
      <c r="P547"/>
      <c r="Q547"/>
      <c r="R547"/>
      <c r="S547">
        <v>250</v>
      </c>
      <c r="T547"/>
      <c r="U547">
        <f>IFERROR((S547-T547)/T547,"")</f>
      </c>
      <c r="V547">
        <v>3</v>
      </c>
      <c r="W547"/>
      <c r="X547"/>
      <c r="Y547"/>
      <c r="Z547">
        <f>IFERROR(S547/W547,"")</f>
      </c>
      <c r="AA547">
        <f>IFERROR(INDEX(04_Area_Stats!$C$5:$C$7,MATCH(N547,04_Area_Stats!$A$5:$A$7,0)),"")</f>
      </c>
      <c r="AB547">
        <f>IFERROR((Z547-AA547)/AA547,"")</f>
      </c>
      <c r="AC547"/>
      <c r="AD547"/>
      <c r="AE547"/>
      <c r="AF547"/>
      <c r="AG547"/>
      <c r="AH547"/>
      <c r="AI547"/>
      <c r="AJ547"/>
      <c r="AK547"/>
      <c r="AL547"/>
      <c r="AM547"/>
      <c r="AN547"/>
      <c r="AO547"/>
      <c r="AP547"/>
      <c r="AQ547"/>
      <c r="AR547"/>
      <c r="AS547"/>
      <c r="AT547">
        <f>IFERROR(INDEX(04_Area_Stats!$E$5:$E$7,MATCH(N547,04_Area_Stats!$A$5:$A$7,0)),"")</f>
      </c>
      <c r="AU547">
        <f>IFERROR(ROUND(W547*AT547,0),"")</f>
      </c>
      <c r="AV547">
        <f>IFERROR(AU547*12/S547,"")</f>
      </c>
      <c r="AW547">
        <f>IFERROR(ROUND(100*(03_Assumptions!$B$18*MIN(AV547/03_Assumptions!$B$13,1)+03_Assumptions!$B$19*MIN(MAX(-AB547/0.25,0),1)+03_Assumptions!$B$20*IFERROR(INDEX(03_Assumptions!$B$28:$B$33,MATCH(AG547,03_Assumptions!$A$28:$A$33,0)),0.5)+03_Assumptions!$B$21*MIN(V547/180,1)+03_Assumptions!$B$22*(COUNTIF(AI547:AQ547,"Y")/9)),0),"")</f>
      </c>
      <c r="AX547"/>
      <c r="AY547"/>
      <c r="AZ547"/>
      <c r="BA547" t="inlineStr">
        <is>
          <t xml:space="preserve">https://images.milanuncios.com/api/v1/ma-ad-media-pro/images/004c928a-ce1b-4def-9a11-0b0e85c18a31</t>
        </is>
      </c>
      <c r="BB547"/>
      <c r="BC547">
        <v>1</v>
      </c>
      <c r="BD547"/>
      <c r="BE547">
        <v>0</v>
      </c>
      <c r="BF547"/>
      <c r="BG547" t="inlineStr">
        <is>
          <t xml:space="preserve">TENANTED</t>
        </is>
      </c>
      <c r="BH547" t="inlineStr">
        <is>
          <t xml:space="preserve">Negotiable</t>
        </is>
      </c>
      <c r="BI547"/>
      <c r="BJ547"/>
      <c r="BK547"/>
      <c r="BL547" t="inlineStr">
        <is>
          <t xml:space="preserve">Ett möblerat delat rum i en studentlägenhet i Vinarós för 250 €/månad under läsårsperioden. Begränsad information om fastighetens detaljer tillhandahålls bortom månadshyran och kravet på en ansvarsfull, lugn hyresgäst i åldern 18–40 år.</t>
        </is>
      </c>
      <c r="BM547"/>
      <c r="BN547"/>
    </row>
    <row r="548">
      <c r="A548" t="inlineStr">
        <is>
          <t xml:space="preserve">MIL-606989255</t>
        </is>
      </c>
      <c r="B548" t="inlineStr">
        <is>
          <t xml:space="preserve">Milanuncios</t>
        </is>
      </c>
      <c r="C548" t="inlineStr">
        <is>
          <t xml:space="preserve">606989255</t>
        </is>
      </c>
      <c r="D548" t="inlineStr">
        <is>
          <t xml:space="preserve">https://www.milanuncios.com/pisos-compartidos-en-madrid-madrid/madrid-capital-606989255.htm</t>
        </is>
      </c>
      <c r="E548" t="inlineStr">
        <is>
          <t xml:space="preserve">2026-08-29</t>
        </is>
      </c>
      <c r="F548" t="inlineStr">
        <is>
          <t xml:space="preserve">2026-08-31</t>
        </is>
      </c>
      <c r="G548" t="inlineStr">
        <is>
          <t xml:space="preserve">New</t>
        </is>
      </c>
      <c r="H548" t="inlineStr">
        <is>
          <t xml:space="preserve">Madrid Capital</t>
        </is>
      </c>
      <c r="I548" t="inlineStr">
        <is>
          <t xml:space="preserve">Rent</t>
        </is>
      </c>
      <c r="J548" t="inlineStr">
        <is>
          <t xml:space="preserve">Compartir piso</t>
        </is>
      </c>
      <c r="K548" t="inlineStr">
        <is>
          <t xml:space="preserve">ES</t>
        </is>
      </c>
      <c r="L548"/>
      <c r="M548" t="inlineStr">
        <is>
          <t xml:space="preserve">Madrid</t>
        </is>
      </c>
      <c r="N548" t="inlineStr">
        <is>
          <t xml:space="preserve">Madrid</t>
        </is>
      </c>
      <c r="O548"/>
      <c r="P548"/>
      <c r="Q548"/>
      <c r="R548"/>
      <c r="S548">
        <v>990</v>
      </c>
      <c r="T548"/>
      <c r="U548">
        <f>IFERROR((S548-T548)/T548,"")</f>
      </c>
      <c r="V548">
        <v>3</v>
      </c>
      <c r="W548"/>
      <c r="X548"/>
      <c r="Y548"/>
      <c r="Z548">
        <f>IFERROR(S548/W548,"")</f>
      </c>
      <c r="AA548">
        <f>IFERROR(INDEX(04_Area_Stats!$C$5:$C$7,MATCH(N548,04_Area_Stats!$A$5:$A$7,0)),"")</f>
      </c>
      <c r="AB548">
        <f>IFERROR((Z548-AA548)/AA548,"")</f>
      </c>
      <c r="AC548">
        <v>14</v>
      </c>
      <c r="AD548"/>
      <c r="AE548"/>
      <c r="AF548"/>
      <c r="AG548" t="inlineStr">
        <is>
          <t xml:space="preserve">Good</t>
        </is>
      </c>
      <c r="AH548"/>
      <c r="AI548"/>
      <c r="AJ548" t="inlineStr">
        <is>
          <t xml:space="preserve">Y</t>
        </is>
      </c>
      <c r="AK548"/>
      <c r="AL548"/>
      <c r="AM548"/>
      <c r="AN548"/>
      <c r="AO548"/>
      <c r="AP548" t="inlineStr">
        <is>
          <t xml:space="preserve">Y</t>
        </is>
      </c>
      <c r="AQ548" t="inlineStr">
        <is>
          <t xml:space="preserve">Y</t>
        </is>
      </c>
      <c r="AR548"/>
      <c r="AS548"/>
      <c r="AT548">
        <f>IFERROR(INDEX(04_Area_Stats!$E$5:$E$7,MATCH(N548,04_Area_Stats!$A$5:$A$7,0)),"")</f>
      </c>
      <c r="AU548">
        <f>IFERROR(ROUND(W548*AT548,0),"")</f>
      </c>
      <c r="AV548">
        <f>IFERROR(AU548*12/S548,"")</f>
      </c>
      <c r="AW548">
        <f>IFERROR(ROUND(100*(03_Assumptions!$B$18*MIN(AV548/03_Assumptions!$B$13,1)+03_Assumptions!$B$19*MIN(MAX(-AB548/0.25,0),1)+03_Assumptions!$B$20*IFERROR(INDEX(03_Assumptions!$B$28:$B$33,MATCH(AG548,03_Assumptions!$A$28:$A$33,0)),0.5)+03_Assumptions!$B$21*MIN(V548/180,1)+03_Assumptions!$B$22*(COUNTIF(AI548:AQ548,"Y")/9)),0),"")</f>
      </c>
      <c r="AX548"/>
      <c r="AY548"/>
      <c r="AZ548"/>
      <c r="BA548" t="inlineStr">
        <is>
          <t xml:space="preserve">https://images-re.milanuncios.com/images/ads/8616e81b-8055-4908-b785-bcb59042c389</t>
        </is>
      </c>
      <c r="BB548"/>
      <c r="BC548">
        <v>1</v>
      </c>
      <c r="BD548"/>
      <c r="BE548">
        <v>0</v>
      </c>
      <c r="BF548"/>
      <c r="BG548"/>
      <c r="BH548"/>
      <c r="BI548"/>
      <c r="BJ548"/>
      <c r="BK548"/>
      <c r="BL548" t="inlineStr">
        <is>
          <t xml:space="preserve">En möblerad delad lägenhet med 14 rum i Valdeacederas, Madrid, i gott skick med utrustad kök, individuell luftkonditionering och alla kostnader inkluderade. Läget erbjuder en vibrerande stadsdel med närliggande restauranger och affärer, perfekt för studenter och yrkesverksamma.</t>
        </is>
      </c>
      <c r="BM548" t="inlineStr">
        <is>
          <t xml:space="preserve">rooms, condition, terrace, balcony, air_con, furnished</t>
        </is>
      </c>
      <c r="BN548"/>
    </row>
    <row r="549">
      <c r="A549" t="inlineStr">
        <is>
          <t xml:space="preserve">MIL-611563954</t>
        </is>
      </c>
      <c r="B549" t="inlineStr">
        <is>
          <t xml:space="preserve">Milanuncios</t>
        </is>
      </c>
      <c r="C549" t="inlineStr">
        <is>
          <t xml:space="preserve">611563954</t>
        </is>
      </c>
      <c r="D549" t="inlineStr">
        <is>
          <t xml:space="preserve">https://www.milanuncios.com/pisos-compartidos-en-plasencia-caceres/buscamos-companero-de-piso-plasencia-611563954.htm</t>
        </is>
      </c>
      <c r="E549" t="inlineStr">
        <is>
          <t xml:space="preserve">2026-08-29</t>
        </is>
      </c>
      <c r="F549" t="inlineStr">
        <is>
          <t xml:space="preserve">2026-08-31</t>
        </is>
      </c>
      <c r="G549" t="inlineStr">
        <is>
          <t xml:space="preserve">New</t>
        </is>
      </c>
      <c r="H549" t="inlineStr">
        <is>
          <t xml:space="preserve">Buscamos compañero de piso Plasencia.</t>
        </is>
      </c>
      <c r="I549" t="inlineStr">
        <is>
          <t xml:space="preserve">Rent</t>
        </is>
      </c>
      <c r="J549" t="inlineStr">
        <is>
          <t xml:space="preserve">Compartir piso</t>
        </is>
      </c>
      <c r="K549" t="inlineStr">
        <is>
          <t xml:space="preserve">ES</t>
        </is>
      </c>
      <c r="L549"/>
      <c r="M549" t="inlineStr">
        <is>
          <t xml:space="preserve">Cáceres</t>
        </is>
      </c>
      <c r="N549" t="inlineStr">
        <is>
          <t xml:space="preserve">Plasencia</t>
        </is>
      </c>
      <c r="O549"/>
      <c r="P549"/>
      <c r="Q549"/>
      <c r="R549"/>
      <c r="S549">
        <v>0</v>
      </c>
      <c r="T549"/>
      <c r="U549">
        <f>IFERROR((S549-T549)/T549,"")</f>
      </c>
      <c r="V549">
        <v>3</v>
      </c>
      <c r="W549"/>
      <c r="X549"/>
      <c r="Y549"/>
      <c r="Z549">
        <f>IFERROR(S549/W549,"")</f>
      </c>
      <c r="AA549">
        <f>IFERROR(INDEX(04_Area_Stats!$C$5:$C$7,MATCH(N549,04_Area_Stats!$A$5:$A$7,0)),"")</f>
      </c>
      <c r="AB549">
        <f>IFERROR((Z549-AA549)/AA549,"")</f>
      </c>
      <c r="AC549"/>
      <c r="AD549"/>
      <c r="AE549"/>
      <c r="AF549"/>
      <c r="AG549"/>
      <c r="AH549"/>
      <c r="AI549"/>
      <c r="AJ549"/>
      <c r="AK549"/>
      <c r="AL549"/>
      <c r="AM549"/>
      <c r="AN549"/>
      <c r="AO549"/>
      <c r="AP549"/>
      <c r="AQ549"/>
      <c r="AR549"/>
      <c r="AS549"/>
      <c r="AT549">
        <f>IFERROR(INDEX(04_Area_Stats!$E$5:$E$7,MATCH(N549,04_Area_Stats!$A$5:$A$7,0)),"")</f>
      </c>
      <c r="AU549">
        <f>IFERROR(ROUND(W549*AT549,0),"")</f>
      </c>
      <c r="AV549">
        <f>IFERROR(AU549*12/S549,"")</f>
      </c>
      <c r="AW549">
        <f>IFERROR(ROUND(100*(03_Assumptions!$B$18*MIN(AV549/03_Assumptions!$B$13,1)+03_Assumptions!$B$19*MIN(MAX(-AB549/0.25,0),1)+03_Assumptions!$B$20*IFERROR(INDEX(03_Assumptions!$B$28:$B$33,MATCH(AG549,03_Assumptions!$A$28:$A$33,0)),0.5)+03_Assumptions!$B$21*MIN(V549/180,1)+03_Assumptions!$B$22*(COUNTIF(AI549:AQ549,"Y")/9)),0),"")</f>
      </c>
      <c r="AX549"/>
      <c r="AY549"/>
      <c r="AZ549"/>
      <c r="BA549"/>
      <c r="BB549"/>
      <c r="BC549">
        <v>1</v>
      </c>
      <c r="BD549"/>
      <c r="BE549">
        <v>0</v>
      </c>
      <c r="BF549"/>
      <c r="BG549"/>
      <c r="BH549"/>
      <c r="BI549"/>
      <c r="BJ549"/>
      <c r="BK549"/>
      <c r="BL549" t="inlineStr">
        <is>
          <t xml:space="preserve">Detta är ett annonserande om husrumskamrat från två fjärdegrads podiologi-studenter i Plasencia som söker antingen en lägenhet att dela eller en tredje person för läsåret 2026/2027; inga fastighetsdetaljer tillhandahålls.</t>
        </is>
      </c>
      <c r="BM549"/>
      <c r="BN549"/>
    </row>
    <row r="550">
      <c r="A550" t="inlineStr">
        <is>
          <t xml:space="preserve">MIL-606522691</t>
        </is>
      </c>
      <c r="B550" t="inlineStr">
        <is>
          <t xml:space="preserve">Milanuncios</t>
        </is>
      </c>
      <c r="C550" t="inlineStr">
        <is>
          <t xml:space="preserve">606522691</t>
        </is>
      </c>
      <c r="D550" t="inlineStr">
        <is>
          <t xml:space="preserve">https://www.milanuncios.com/pisos-compartidos-en-madrid-madrid/madrid-capital-606522691.htm</t>
        </is>
      </c>
      <c r="E550" t="inlineStr">
        <is>
          <t xml:space="preserve">2026-08-29</t>
        </is>
      </c>
      <c r="F550" t="inlineStr">
        <is>
          <t xml:space="preserve">2026-08-31</t>
        </is>
      </c>
      <c r="G550" t="inlineStr">
        <is>
          <t xml:space="preserve">New</t>
        </is>
      </c>
      <c r="H550" t="inlineStr">
        <is>
          <t xml:space="preserve">Madrid Capital</t>
        </is>
      </c>
      <c r="I550" t="inlineStr">
        <is>
          <t xml:space="preserve">Rent</t>
        </is>
      </c>
      <c r="J550" t="inlineStr">
        <is>
          <t xml:space="preserve">Compartir piso</t>
        </is>
      </c>
      <c r="K550" t="inlineStr">
        <is>
          <t xml:space="preserve">ES</t>
        </is>
      </c>
      <c r="L550"/>
      <c r="M550" t="inlineStr">
        <is>
          <t xml:space="preserve">Madrid</t>
        </is>
      </c>
      <c r="N550" t="inlineStr">
        <is>
          <t xml:space="preserve">Madrid</t>
        </is>
      </c>
      <c r="O550"/>
      <c r="P550"/>
      <c r="Q550"/>
      <c r="R550"/>
      <c r="S550">
        <v>740</v>
      </c>
      <c r="T550"/>
      <c r="U550">
        <f>IFERROR((S550-T550)/T550,"")</f>
      </c>
      <c r="V550">
        <v>3</v>
      </c>
      <c r="W550"/>
      <c r="X550"/>
      <c r="Y550"/>
      <c r="Z550">
        <f>IFERROR(S550/W550,"")</f>
      </c>
      <c r="AA550">
        <f>IFERROR(INDEX(04_Area_Stats!$C$5:$C$7,MATCH(N550,04_Area_Stats!$A$5:$A$7,0)),"")</f>
      </c>
      <c r="AB550">
        <f>IFERROR((Z550-AA550)/AA550,"")</f>
      </c>
      <c r="AC550"/>
      <c r="AD550"/>
      <c r="AE550"/>
      <c r="AF550"/>
      <c r="AG550"/>
      <c r="AH550"/>
      <c r="AI550"/>
      <c r="AJ550"/>
      <c r="AK550"/>
      <c r="AL550"/>
      <c r="AM550"/>
      <c r="AN550"/>
      <c r="AO550"/>
      <c r="AP550"/>
      <c r="AQ550" t="inlineStr">
        <is>
          <t xml:space="preserve">Y</t>
        </is>
      </c>
      <c r="AR550"/>
      <c r="AS550"/>
      <c r="AT550">
        <f>IFERROR(INDEX(04_Area_Stats!$E$5:$E$7,MATCH(N550,04_Area_Stats!$A$5:$A$7,0)),"")</f>
      </c>
      <c r="AU550">
        <f>IFERROR(ROUND(W550*AT550,0),"")</f>
      </c>
      <c r="AV550">
        <f>IFERROR(AU550*12/S550,"")</f>
      </c>
      <c r="AW550">
        <f>IFERROR(ROUND(100*(03_Assumptions!$B$18*MIN(AV550/03_Assumptions!$B$13,1)+03_Assumptions!$B$19*MIN(MAX(-AB550/0.25,0),1)+03_Assumptions!$B$20*IFERROR(INDEX(03_Assumptions!$B$28:$B$33,MATCH(AG550,03_Assumptions!$A$28:$A$33,0)),0.5)+03_Assumptions!$B$21*MIN(V550/180,1)+03_Assumptions!$B$22*(COUNTIF(AI550:AQ550,"Y")/9)),0),"")</f>
      </c>
      <c r="AX550"/>
      <c r="AY550"/>
      <c r="AZ550"/>
      <c r="BA550" t="inlineStr">
        <is>
          <t xml:space="preserve">https://images-re.milanuncios.com/images/ads/a91ed77a-7155-4ad6-b06e-e43e69efe41c</t>
        </is>
      </c>
      <c r="BB550"/>
      <c r="BC550">
        <v>1</v>
      </c>
      <c r="BD550"/>
      <c r="BE550">
        <v>0</v>
      </c>
      <c r="BF550"/>
      <c r="BG550"/>
      <c r="BH550"/>
      <c r="BI550"/>
      <c r="BJ550"/>
      <c r="BK550"/>
      <c r="BL550" t="inlineStr">
        <is>
          <t xml:space="preserve">En möblerad lägenhet med 7 rum tillgänglig för rumuthyrning på 2:a våningen på Calle Goya i Madrid, med ett utrustat kök. Minimal information tillhandahålls om skick, storlek eller bekvämligheter.</t>
        </is>
      </c>
      <c r="BM550" t="inlineStr">
        <is>
          <t xml:space="preserve">furnished</t>
        </is>
      </c>
      <c r="BN550"/>
    </row>
    <row r="551">
      <c r="A551" t="inlineStr">
        <is>
          <t xml:space="preserve">MIL-515563688</t>
        </is>
      </c>
      <c r="B551" t="inlineStr">
        <is>
          <t xml:space="preserve">Milanuncios</t>
        </is>
      </c>
      <c r="C551" t="inlineStr">
        <is>
          <t xml:space="preserve">515563688</t>
        </is>
      </c>
      <c r="D551" t="inlineStr">
        <is>
          <t xml:space="preserve">https://www.milanuncios.com/pisos-compartidos-en-granada-granada/granada-capital-515563688.htm</t>
        </is>
      </c>
      <c r="E551" t="inlineStr">
        <is>
          <t xml:space="preserve">2026-08-29</t>
        </is>
      </c>
      <c r="F551" t="inlineStr">
        <is>
          <t xml:space="preserve">2026-08-31</t>
        </is>
      </c>
      <c r="G551" t="inlineStr">
        <is>
          <t xml:space="preserve">New</t>
        </is>
      </c>
      <c r="H551" t="inlineStr">
        <is>
          <t xml:space="preserve">Granada Capital</t>
        </is>
      </c>
      <c r="I551" t="inlineStr">
        <is>
          <t xml:space="preserve">Rent</t>
        </is>
      </c>
      <c r="J551" t="inlineStr">
        <is>
          <t xml:space="preserve">Compartir piso</t>
        </is>
      </c>
      <c r="K551" t="inlineStr">
        <is>
          <t xml:space="preserve">ES</t>
        </is>
      </c>
      <c r="L551"/>
      <c r="M551" t="inlineStr">
        <is>
          <t xml:space="preserve">Granada</t>
        </is>
      </c>
      <c r="N551" t="inlineStr">
        <is>
          <t xml:space="preserve">Granada</t>
        </is>
      </c>
      <c r="O551"/>
      <c r="P551"/>
      <c r="Q551"/>
      <c r="R551"/>
      <c r="S551">
        <v>260</v>
      </c>
      <c r="T551"/>
      <c r="U551">
        <f>IFERROR((S551-T551)/T551,"")</f>
      </c>
      <c r="V551">
        <v>3</v>
      </c>
      <c r="W551"/>
      <c r="X551"/>
      <c r="Y551"/>
      <c r="Z551">
        <f>IFERROR(S551/W551,"")</f>
      </c>
      <c r="AA551">
        <f>IFERROR(INDEX(04_Area_Stats!$C$5:$C$7,MATCH(N551,04_Area_Stats!$A$5:$A$7,0)),"")</f>
      </c>
      <c r="AB551">
        <f>IFERROR((Z551-AA551)/AA551,"")</f>
      </c>
      <c r="AC551"/>
      <c r="AD551"/>
      <c r="AE551"/>
      <c r="AF551"/>
      <c r="AG551" t="inlineStr">
        <is>
          <t xml:space="preserve">New build</t>
        </is>
      </c>
      <c r="AH551"/>
      <c r="AI551"/>
      <c r="AJ551"/>
      <c r="AK551"/>
      <c r="AL551"/>
      <c r="AM551"/>
      <c r="AN551"/>
      <c r="AO551"/>
      <c r="AP551"/>
      <c r="AQ551" t="inlineStr">
        <is>
          <t xml:space="preserve">Y</t>
        </is>
      </c>
      <c r="AR551"/>
      <c r="AS551"/>
      <c r="AT551">
        <f>IFERROR(INDEX(04_Area_Stats!$E$5:$E$7,MATCH(N551,04_Area_Stats!$A$5:$A$7,0)),"")</f>
      </c>
      <c r="AU551">
        <f>IFERROR(ROUND(W551*AT551,0),"")</f>
      </c>
      <c r="AV551">
        <f>IFERROR(AU551*12/S551,"")</f>
      </c>
      <c r="AW551">
        <f>IFERROR(ROUND(100*(03_Assumptions!$B$18*MIN(AV551/03_Assumptions!$B$13,1)+03_Assumptions!$B$19*MIN(MAX(-AB551/0.25,0),1)+03_Assumptions!$B$20*IFERROR(INDEX(03_Assumptions!$B$28:$B$33,MATCH(AG551,03_Assumptions!$A$28:$A$33,0)),0.5)+03_Assumptions!$B$21*MIN(V551/180,1)+03_Assumptions!$B$22*(COUNTIF(AI551:AQ551,"Y")/9)),0),"")</f>
      </c>
      <c r="AX551"/>
      <c r="AY551"/>
      <c r="AZ551"/>
      <c r="BA551" t="inlineStr">
        <is>
          <t xml:space="preserve">https://images-re.milanuncios.com/images/ads/8dee0847-b812-4a2d-8833-0fa4183c6f9f</t>
        </is>
      </c>
      <c r="BB551"/>
      <c r="BC551">
        <v>1</v>
      </c>
      <c r="BD551"/>
      <c r="BE551">
        <v>0</v>
      </c>
      <c r="BF551"/>
      <c r="BG551"/>
      <c r="BH551"/>
      <c r="BI551"/>
      <c r="BJ551"/>
      <c r="BK551"/>
      <c r="BL551" t="inlineStr">
        <is>
          <t xml:space="preserve">En lägenhet på fyra rum och två badrum i Granada uthyrd per rum i nytt skick. Fastigheten har ett helt nytt kök med apparater och nyligen renoverade badrum, och erbjuds fullständigt möblerat.</t>
        </is>
      </c>
      <c r="BM551" t="inlineStr">
        <is>
          <t xml:space="preserve">condition, furnished</t>
        </is>
      </c>
      <c r="BN551"/>
    </row>
    <row r="552">
      <c r="A552" t="inlineStr">
        <is>
          <t xml:space="preserve">MIL-606442510</t>
        </is>
      </c>
      <c r="B552" t="inlineStr">
        <is>
          <t xml:space="preserve">Milanuncios</t>
        </is>
      </c>
      <c r="C552" t="inlineStr">
        <is>
          <t xml:space="preserve">606442510</t>
        </is>
      </c>
      <c r="D552" t="inlineStr">
        <is>
          <t xml:space="preserve">https://www.milanuncios.com/pisos-compartidos-en-granada-granada/granada-capital-606442510.htm</t>
        </is>
      </c>
      <c r="E552" t="inlineStr">
        <is>
          <t xml:space="preserve">2026-08-29</t>
        </is>
      </c>
      <c r="F552" t="inlineStr">
        <is>
          <t xml:space="preserve">2026-08-31</t>
        </is>
      </c>
      <c r="G552" t="inlineStr">
        <is>
          <t xml:space="preserve">New</t>
        </is>
      </c>
      <c r="H552" t="inlineStr">
        <is>
          <t xml:space="preserve">Granada Capital</t>
        </is>
      </c>
      <c r="I552" t="inlineStr">
        <is>
          <t xml:space="preserve">Rent</t>
        </is>
      </c>
      <c r="J552" t="inlineStr">
        <is>
          <t xml:space="preserve">Compartir piso</t>
        </is>
      </c>
      <c r="K552" t="inlineStr">
        <is>
          <t xml:space="preserve">ES</t>
        </is>
      </c>
      <c r="L552"/>
      <c r="M552" t="inlineStr">
        <is>
          <t xml:space="preserve">Granada</t>
        </is>
      </c>
      <c r="N552" t="inlineStr">
        <is>
          <t xml:space="preserve">Granada</t>
        </is>
      </c>
      <c r="O552"/>
      <c r="P552"/>
      <c r="Q552"/>
      <c r="R552"/>
      <c r="S552">
        <v>350</v>
      </c>
      <c r="T552"/>
      <c r="U552">
        <f>IFERROR((S552-T552)/T552,"")</f>
      </c>
      <c r="V552">
        <v>3</v>
      </c>
      <c r="W552"/>
      <c r="X552"/>
      <c r="Y552"/>
      <c r="Z552">
        <f>IFERROR(S552/W552,"")</f>
      </c>
      <c r="AA552">
        <f>IFERROR(INDEX(04_Area_Stats!$C$5:$C$7,MATCH(N552,04_Area_Stats!$A$5:$A$7,0)),"")</f>
      </c>
      <c r="AB552">
        <f>IFERROR((Z552-AA552)/AA552,"")</f>
      </c>
      <c r="AC552"/>
      <c r="AD552"/>
      <c r="AE552" t="inlineStr">
        <is>
          <t xml:space="preserve">3</t>
        </is>
      </c>
      <c r="AF552"/>
      <c r="AG552"/>
      <c r="AH552"/>
      <c r="AI552"/>
      <c r="AJ552"/>
      <c r="AK552"/>
      <c r="AL552"/>
      <c r="AM552"/>
      <c r="AN552"/>
      <c r="AO552"/>
      <c r="AP552" t="inlineStr">
        <is>
          <t xml:space="preserve">Y</t>
        </is>
      </c>
      <c r="AQ552"/>
      <c r="AR552"/>
      <c r="AS552"/>
      <c r="AT552">
        <f>IFERROR(INDEX(04_Area_Stats!$E$5:$E$7,MATCH(N552,04_Area_Stats!$A$5:$A$7,0)),"")</f>
      </c>
      <c r="AU552">
        <f>IFERROR(ROUND(W552*AT552,0),"")</f>
      </c>
      <c r="AV552">
        <f>IFERROR(AU552*12/S552,"")</f>
      </c>
      <c r="AW552">
        <f>IFERROR(ROUND(100*(03_Assumptions!$B$18*MIN(AV552/03_Assumptions!$B$13,1)+03_Assumptions!$B$19*MIN(MAX(-AB552/0.25,0),1)+03_Assumptions!$B$20*IFERROR(INDEX(03_Assumptions!$B$28:$B$33,MATCH(AG552,03_Assumptions!$A$28:$A$33,0)),0.5)+03_Assumptions!$B$21*MIN(V552/180,1)+03_Assumptions!$B$22*(COUNTIF(AI552:AQ552,"Y")/9)),0),"")</f>
      </c>
      <c r="AX552"/>
      <c r="AY552"/>
      <c r="AZ552"/>
      <c r="BA552" t="inlineStr">
        <is>
          <t xml:space="preserve">https://images-re.milanuncios.com/images/ads/347aa7c7-0148-4534-83f7-9a55a16793a0</t>
        </is>
      </c>
      <c r="BB552"/>
      <c r="BC552">
        <v>1</v>
      </c>
      <c r="BD552"/>
      <c r="BE552">
        <v>0</v>
      </c>
      <c r="BF552"/>
      <c r="BG552"/>
      <c r="BH552"/>
      <c r="BI552"/>
      <c r="BJ552"/>
      <c r="BK552"/>
      <c r="BL552" t="inlineStr">
        <is>
          <t xml:space="preserve">Rum tillgängliga för uthyrning i en delad lägenhet på tredje våningen med luftkonditionering och balkong. Begränsad information tillhandahålls om antal och storlek på rummen.</t>
        </is>
      </c>
      <c r="BM552" t="inlineStr">
        <is>
          <t xml:space="preserve">floor, balcony, air_con</t>
        </is>
      </c>
      <c r="BN552"/>
    </row>
    <row r="553">
      <c r="A553" t="inlineStr">
        <is>
          <t xml:space="preserve">MIL-606537663</t>
        </is>
      </c>
      <c r="B553" t="inlineStr">
        <is>
          <t xml:space="preserve">Milanuncios</t>
        </is>
      </c>
      <c r="C553" t="inlineStr">
        <is>
          <t xml:space="preserve">606537663</t>
        </is>
      </c>
      <c r="D553" t="inlineStr">
        <is>
          <t xml:space="preserve">https://www.milanuncios.com/pisos-compartidos-en-barcelona-barcelona/barcelona-capital-606537663.htm</t>
        </is>
      </c>
      <c r="E553" t="inlineStr">
        <is>
          <t xml:space="preserve">2026-08-29</t>
        </is>
      </c>
      <c r="F553" t="inlineStr">
        <is>
          <t xml:space="preserve">2026-08-31</t>
        </is>
      </c>
      <c r="G553" t="inlineStr">
        <is>
          <t xml:space="preserve">New</t>
        </is>
      </c>
      <c r="H553" t="inlineStr">
        <is>
          <t xml:space="preserve">Barcelona Capital</t>
        </is>
      </c>
      <c r="I553" t="inlineStr">
        <is>
          <t xml:space="preserve">Rent</t>
        </is>
      </c>
      <c r="J553" t="inlineStr">
        <is>
          <t xml:space="preserve">Compartir piso</t>
        </is>
      </c>
      <c r="K553" t="inlineStr">
        <is>
          <t xml:space="preserve">ES</t>
        </is>
      </c>
      <c r="L553"/>
      <c r="M553" t="inlineStr">
        <is>
          <t xml:space="preserve">Barcelona</t>
        </is>
      </c>
      <c r="N553" t="inlineStr">
        <is>
          <t xml:space="preserve">Barcelona</t>
        </is>
      </c>
      <c r="O553"/>
      <c r="P553"/>
      <c r="Q553"/>
      <c r="R553"/>
      <c r="S553">
        <v>900</v>
      </c>
      <c r="T553"/>
      <c r="U553">
        <f>IFERROR((S553-T553)/T553,"")</f>
      </c>
      <c r="V553">
        <v>3</v>
      </c>
      <c r="W553"/>
      <c r="X553"/>
      <c r="Y553"/>
      <c r="Z553">
        <f>IFERROR(S553/W553,"")</f>
      </c>
      <c r="AA553">
        <f>IFERROR(INDEX(04_Area_Stats!$C$5:$C$7,MATCH(N553,04_Area_Stats!$A$5:$A$7,0)),"")</f>
      </c>
      <c r="AB553">
        <f>IFERROR((Z553-AA553)/AA553,"")</f>
      </c>
      <c r="AC553"/>
      <c r="AD553"/>
      <c r="AE553"/>
      <c r="AF553"/>
      <c r="AG553"/>
      <c r="AH553"/>
      <c r="AI553"/>
      <c r="AJ553" t="inlineStr">
        <is>
          <t xml:space="preserve">N</t>
        </is>
      </c>
      <c r="AK553"/>
      <c r="AL553"/>
      <c r="AM553"/>
      <c r="AN553"/>
      <c r="AO553"/>
      <c r="AP553"/>
      <c r="AQ553" t="inlineStr">
        <is>
          <t xml:space="preserve">Y</t>
        </is>
      </c>
      <c r="AR553"/>
      <c r="AS553"/>
      <c r="AT553">
        <f>IFERROR(INDEX(04_Area_Stats!$E$5:$E$7,MATCH(N553,04_Area_Stats!$A$5:$A$7,0)),"")</f>
      </c>
      <c r="AU553">
        <f>IFERROR(ROUND(W553*AT553,0),"")</f>
      </c>
      <c r="AV553">
        <f>IFERROR(AU553*12/S553,"")</f>
      </c>
      <c r="AW553">
        <f>IFERROR(ROUND(100*(03_Assumptions!$B$18*MIN(AV553/03_Assumptions!$B$13,1)+03_Assumptions!$B$19*MIN(MAX(-AB553/0.25,0),1)+03_Assumptions!$B$20*IFERROR(INDEX(03_Assumptions!$B$28:$B$33,MATCH(AG553,03_Assumptions!$A$28:$A$33,0)),0.5)+03_Assumptions!$B$21*MIN(V553/180,1)+03_Assumptions!$B$22*(COUNTIF(AI553:AQ553,"Y")/9)),0),"")</f>
      </c>
      <c r="AX553"/>
      <c r="AY553"/>
      <c r="AZ553"/>
      <c r="BA553" t="inlineStr">
        <is>
          <t xml:space="preserve">https://images-re.milanuncios.com/images/ads/9ae2f4cb-47c7-4372-9fc0-8b20506521f0</t>
        </is>
      </c>
      <c r="BB553"/>
      <c r="BC553">
        <v>1</v>
      </c>
      <c r="BD553"/>
      <c r="BE553">
        <v>0</v>
      </c>
      <c r="BF553"/>
      <c r="BG553"/>
      <c r="BH553"/>
      <c r="BI553"/>
      <c r="BJ553"/>
      <c r="BK553"/>
      <c r="BL553" t="inlineStr">
        <is>
          <t xml:space="preserve">Möblerat delat rum i Provençals del Poblenou, Barcelona, med balkong och fullt utrustad kök. Hyran inkluderar el, vatten, gas, wifi och tillgång till ett levande bostadsområde med goda lokala faciliteter.</t>
        </is>
      </c>
      <c r="BM553" t="inlineStr">
        <is>
          <t xml:space="preserve">terrace, balcony, furnished</t>
        </is>
      </c>
      <c r="BN553"/>
    </row>
    <row r="554">
      <c r="A554" t="inlineStr">
        <is>
          <t xml:space="preserve">MIL-611621528</t>
        </is>
      </c>
      <c r="B554" t="inlineStr">
        <is>
          <t xml:space="preserve">Milanuncios</t>
        </is>
      </c>
      <c r="C554" t="inlineStr">
        <is>
          <t xml:space="preserve">611621528</t>
        </is>
      </c>
      <c r="D554" t="inlineStr">
        <is>
          <t xml:space="preserve">https://www.milanuncios.com/pisos-compartidos-en-alcala-de-henares-madrid/venecia-c-san-marcos-611621528.htm</t>
        </is>
      </c>
      <c r="E554" t="inlineStr">
        <is>
          <t xml:space="preserve">2026-08-29</t>
        </is>
      </c>
      <c r="F554" t="inlineStr">
        <is>
          <t xml:space="preserve">2026-08-31</t>
        </is>
      </c>
      <c r="G554" t="inlineStr">
        <is>
          <t xml:space="preserve">New</t>
        </is>
      </c>
      <c r="H554" t="inlineStr">
        <is>
          <t xml:space="preserve">Venecia  - C. San Marcos</t>
        </is>
      </c>
      <c r="I554" t="inlineStr">
        <is>
          <t xml:space="preserve">Rent</t>
        </is>
      </c>
      <c r="J554" t="inlineStr">
        <is>
          <t xml:space="preserve">Compartir piso</t>
        </is>
      </c>
      <c r="K554" t="inlineStr">
        <is>
          <t xml:space="preserve">ES</t>
        </is>
      </c>
      <c r="L554"/>
      <c r="M554" t="inlineStr">
        <is>
          <t xml:space="preserve">Madrid</t>
        </is>
      </c>
      <c r="N554" t="inlineStr">
        <is>
          <t xml:space="preserve">Alcalá de Henares</t>
        </is>
      </c>
      <c r="O554"/>
      <c r="P554"/>
      <c r="Q554"/>
      <c r="R554"/>
      <c r="S554">
        <v>550</v>
      </c>
      <c r="T554"/>
      <c r="U554">
        <f>IFERROR((S554-T554)/T554,"")</f>
      </c>
      <c r="V554">
        <v>3</v>
      </c>
      <c r="W554"/>
      <c r="X554"/>
      <c r="Y554"/>
      <c r="Z554">
        <f>IFERROR(S554/W554,"")</f>
      </c>
      <c r="AA554">
        <f>IFERROR(INDEX(04_Area_Stats!$C$5:$C$7,MATCH(N554,04_Area_Stats!$A$5:$A$7,0)),"")</f>
      </c>
      <c r="AB554">
        <f>IFERROR((Z554-AA554)/AA554,"")</f>
      </c>
      <c r="AC554"/>
      <c r="AD554"/>
      <c r="AE554"/>
      <c r="AF554"/>
      <c r="AG554" t="inlineStr">
        <is>
          <t xml:space="preserve">Renovated</t>
        </is>
      </c>
      <c r="AH554"/>
      <c r="AI554"/>
      <c r="AJ554"/>
      <c r="AK554"/>
      <c r="AL554"/>
      <c r="AM554"/>
      <c r="AN554"/>
      <c r="AO554"/>
      <c r="AP554"/>
      <c r="AQ554"/>
      <c r="AR554"/>
      <c r="AS554"/>
      <c r="AT554">
        <f>IFERROR(INDEX(04_Area_Stats!$E$5:$E$7,MATCH(N554,04_Area_Stats!$A$5:$A$7,0)),"")</f>
      </c>
      <c r="AU554">
        <f>IFERROR(ROUND(W554*AT554,0),"")</f>
      </c>
      <c r="AV554">
        <f>IFERROR(AU554*12/S554,"")</f>
      </c>
      <c r="AW554">
        <f>IFERROR(ROUND(100*(03_Assumptions!$B$18*MIN(AV554/03_Assumptions!$B$13,1)+03_Assumptions!$B$19*MIN(MAX(-AB554/0.25,0),1)+03_Assumptions!$B$20*IFERROR(INDEX(03_Assumptions!$B$28:$B$33,MATCH(AG554,03_Assumptions!$A$28:$A$33,0)),0.5)+03_Assumptions!$B$21*MIN(V554/180,1)+03_Assumptions!$B$22*(COUNTIF(AI554:AQ554,"Y")/9)),0),"")</f>
      </c>
      <c r="AX554"/>
      <c r="AY554"/>
      <c r="AZ554"/>
      <c r="BA554" t="inlineStr">
        <is>
          <t xml:space="preserve">https://images.milanuncios.com/api/v1/ma-ad-media-pro/images/c3385afc-9c10-4973-8cd3-9a384fae2bba</t>
        </is>
      </c>
      <c r="BB554"/>
      <c r="BC554">
        <v>1</v>
      </c>
      <c r="BD554"/>
      <c r="BE554">
        <v>0</v>
      </c>
      <c r="BF554"/>
      <c r="BG554"/>
      <c r="BH554"/>
      <c r="BI554"/>
      <c r="BJ554"/>
      <c r="BK554"/>
      <c r="BL554" t="inlineStr">
        <is>
          <t xml:space="preserve">Ett rum att hyra i en nyligen renoverad delad lägenhet i Alcalá de Henares, nära Plaza Cervantes, delad med 3 andra personer i en lugn miljö. Dokumentation och anställning krävs; husdjur och besökare är inte tillåtna.</t>
        </is>
      </c>
      <c r="BM554" t="inlineStr">
        <is>
          <t xml:space="preserve">condition</t>
        </is>
      </c>
      <c r="BN554"/>
    </row>
    <row r="555">
      <c r="A555" t="inlineStr">
        <is>
          <t xml:space="preserve">MIL-574264960</t>
        </is>
      </c>
      <c r="B555" t="inlineStr">
        <is>
          <t xml:space="preserve">Milanuncios</t>
        </is>
      </c>
      <c r="C555" t="inlineStr">
        <is>
          <t xml:space="preserve">574264960</t>
        </is>
      </c>
      <c r="D555" t="inlineStr">
        <is>
          <t xml:space="preserve">https://www.milanuncios.com/pisos-compartidos-en-badajoz-badajoz/corte-ingles-c-de-la-bomba-574264960.htm</t>
        </is>
      </c>
      <c r="E555" t="inlineStr">
        <is>
          <t xml:space="preserve">2026-08-29</t>
        </is>
      </c>
      <c r="F555" t="inlineStr">
        <is>
          <t xml:space="preserve">2026-08-31</t>
        </is>
      </c>
      <c r="G555" t="inlineStr">
        <is>
          <t xml:space="preserve">New</t>
        </is>
      </c>
      <c r="H555" t="inlineStr">
        <is>
          <t xml:space="preserve">Corte Ingles - C. de la Bomba</t>
        </is>
      </c>
      <c r="I555" t="inlineStr">
        <is>
          <t xml:space="preserve">Rent</t>
        </is>
      </c>
      <c r="J555" t="inlineStr">
        <is>
          <t xml:space="preserve">Compartir piso</t>
        </is>
      </c>
      <c r="K555" t="inlineStr">
        <is>
          <t xml:space="preserve">ES</t>
        </is>
      </c>
      <c r="L555"/>
      <c r="M555" t="inlineStr">
        <is>
          <t xml:space="preserve">Badajoz</t>
        </is>
      </c>
      <c r="N555" t="inlineStr">
        <is>
          <t xml:space="preserve">Badajoz</t>
        </is>
      </c>
      <c r="O555"/>
      <c r="P555"/>
      <c r="Q555"/>
      <c r="R555"/>
      <c r="S555">
        <v>225</v>
      </c>
      <c r="T555"/>
      <c r="U555">
        <f>IFERROR((S555-T555)/T555,"")</f>
      </c>
      <c r="V555">
        <v>3</v>
      </c>
      <c r="W555"/>
      <c r="X555"/>
      <c r="Y555"/>
      <c r="Z555">
        <f>IFERROR(S555/W555,"")</f>
      </c>
      <c r="AA555">
        <f>IFERROR(INDEX(04_Area_Stats!$C$5:$C$7,MATCH(N555,04_Area_Stats!$A$5:$A$7,0)),"")</f>
      </c>
      <c r="AB555">
        <f>IFERROR((Z555-AA555)/AA555,"")</f>
      </c>
      <c r="AC555"/>
      <c r="AD555"/>
      <c r="AE555"/>
      <c r="AF555"/>
      <c r="AG555" t="inlineStr">
        <is>
          <t xml:space="preserve">Good</t>
        </is>
      </c>
      <c r="AH555"/>
      <c r="AI555"/>
      <c r="AJ555"/>
      <c r="AK555"/>
      <c r="AL555"/>
      <c r="AM555"/>
      <c r="AN555"/>
      <c r="AO555"/>
      <c r="AP555"/>
      <c r="AQ555"/>
      <c r="AR555"/>
      <c r="AS555"/>
      <c r="AT555">
        <f>IFERROR(INDEX(04_Area_Stats!$E$5:$E$7,MATCH(N555,04_Area_Stats!$A$5:$A$7,0)),"")</f>
      </c>
      <c r="AU555">
        <f>IFERROR(ROUND(W555*AT555,0),"")</f>
      </c>
      <c r="AV555">
        <f>IFERROR(AU555*12/S555,"")</f>
      </c>
      <c r="AW555">
        <f>IFERROR(ROUND(100*(03_Assumptions!$B$18*MIN(AV555/03_Assumptions!$B$13,1)+03_Assumptions!$B$19*MIN(MAX(-AB555/0.25,0),1)+03_Assumptions!$B$20*IFERROR(INDEX(03_Assumptions!$B$28:$B$33,MATCH(AG555,03_Assumptions!$A$28:$A$33,0)),0.5)+03_Assumptions!$B$21*MIN(V555/180,1)+03_Assumptions!$B$22*(COUNTIF(AI555:AQ555,"Y")/9)),0),"")</f>
      </c>
      <c r="AX555"/>
      <c r="AY555"/>
      <c r="AZ555"/>
      <c r="BA555" t="inlineStr">
        <is>
          <t xml:space="preserve">https://images.milanuncios.com/api/v1/ma-ad-media-pro/images/cba7615c-f2d3-48bc-81f7-1c9286e9c975</t>
        </is>
      </c>
      <c r="BB555"/>
      <c r="BC555">
        <v>1</v>
      </c>
      <c r="BD555"/>
      <c r="BE555">
        <v>0</v>
      </c>
      <c r="BF555"/>
      <c r="BG555"/>
      <c r="BH555"/>
      <c r="BI555"/>
      <c r="BJ555"/>
      <c r="BK555"/>
      <c r="BL555" t="inlineStr">
        <is>
          <t xml:space="preserve">Ett rum att hyra i centrala Badajoz endast för män, i en familjevänlig delad lägenhet med höga städandarder och strikta regler mot fester och störande beteende. Specifika detaljer om fastighetens storlek, bekvämligheter och hyresvärde saknas.</t>
        </is>
      </c>
      <c r="BM555" t="inlineStr">
        <is>
          <t xml:space="preserve">condition</t>
        </is>
      </c>
      <c r="BN555"/>
    </row>
    <row r="556">
      <c r="A556" t="inlineStr">
        <is>
          <t xml:space="preserve">MIL-546165598</t>
        </is>
      </c>
      <c r="B556" t="inlineStr">
        <is>
          <t xml:space="preserve">Milanuncios</t>
        </is>
      </c>
      <c r="C556" t="inlineStr">
        <is>
          <t xml:space="preserve">546165598</t>
        </is>
      </c>
      <c r="D556" t="inlineStr">
        <is>
          <t xml:space="preserve">https://www.milanuncios.com/pisos-compartidos-en-ronda-malaga/institutos-c-sevilla-546165598.htm</t>
        </is>
      </c>
      <c r="E556" t="inlineStr">
        <is>
          <t xml:space="preserve">2026-08-29</t>
        </is>
      </c>
      <c r="F556" t="inlineStr">
        <is>
          <t xml:space="preserve">2026-08-31</t>
        </is>
      </c>
      <c r="G556" t="inlineStr">
        <is>
          <t xml:space="preserve">New</t>
        </is>
      </c>
      <c r="H556" t="inlineStr">
        <is>
          <t xml:space="preserve">INSTITUTOS  - C. Sevilla</t>
        </is>
      </c>
      <c r="I556" t="inlineStr">
        <is>
          <t xml:space="preserve">Rent</t>
        </is>
      </c>
      <c r="J556" t="inlineStr">
        <is>
          <t xml:space="preserve">Compartir piso</t>
        </is>
      </c>
      <c r="K556" t="inlineStr">
        <is>
          <t xml:space="preserve">ES</t>
        </is>
      </c>
      <c r="L556"/>
      <c r="M556" t="inlineStr">
        <is>
          <t xml:space="preserve">Málaga</t>
        </is>
      </c>
      <c r="N556" t="inlineStr">
        <is>
          <t xml:space="preserve">Ronda</t>
        </is>
      </c>
      <c r="O556"/>
      <c r="P556"/>
      <c r="Q556"/>
      <c r="R556"/>
      <c r="S556">
        <v>180</v>
      </c>
      <c r="T556"/>
      <c r="U556">
        <f>IFERROR((S556-T556)/T556,"")</f>
      </c>
      <c r="V556">
        <v>3</v>
      </c>
      <c r="W556"/>
      <c r="X556"/>
      <c r="Y556"/>
      <c r="Z556">
        <f>IFERROR(S556/W556,"")</f>
      </c>
      <c r="AA556">
        <f>IFERROR(INDEX(04_Area_Stats!$C$5:$C$7,MATCH(N556,04_Area_Stats!$A$5:$A$7,0)),"")</f>
      </c>
      <c r="AB556">
        <f>IFERROR((Z556-AA556)/AA556,"")</f>
      </c>
      <c r="AC556"/>
      <c r="AD556"/>
      <c r="AE556"/>
      <c r="AF556"/>
      <c r="AG556"/>
      <c r="AH556"/>
      <c r="AI556"/>
      <c r="AJ556"/>
      <c r="AK556"/>
      <c r="AL556"/>
      <c r="AM556"/>
      <c r="AN556"/>
      <c r="AO556"/>
      <c r="AP556"/>
      <c r="AQ556"/>
      <c r="AR556"/>
      <c r="AS556"/>
      <c r="AT556">
        <f>IFERROR(INDEX(04_Area_Stats!$E$5:$E$7,MATCH(N556,04_Area_Stats!$A$5:$A$7,0)),"")</f>
      </c>
      <c r="AU556">
        <f>IFERROR(ROUND(W556*AT556,0),"")</f>
      </c>
      <c r="AV556">
        <f>IFERROR(AU556*12/S556,"")</f>
      </c>
      <c r="AW556">
        <f>IFERROR(ROUND(100*(03_Assumptions!$B$18*MIN(AV556/03_Assumptions!$B$13,1)+03_Assumptions!$B$19*MIN(MAX(-AB556/0.25,0),1)+03_Assumptions!$B$20*IFERROR(INDEX(03_Assumptions!$B$28:$B$33,MATCH(AG556,03_Assumptions!$A$28:$A$33,0)),0.5)+03_Assumptions!$B$21*MIN(V556/180,1)+03_Assumptions!$B$22*(COUNTIF(AI556:AQ556,"Y")/9)),0),"")</f>
      </c>
      <c r="AX556"/>
      <c r="AY556"/>
      <c r="AZ556"/>
      <c r="BA556" t="inlineStr">
        <is>
          <t xml:space="preserve">https://images.milanuncios.com/api/v1/ma-ad-media-pro/images/ac570863-cd3f-4a06-89f5-e0855071a0fe</t>
        </is>
      </c>
      <c r="BB556"/>
      <c r="BC556">
        <v>1</v>
      </c>
      <c r="BD556"/>
      <c r="BE556">
        <v>0</v>
      </c>
      <c r="BF556"/>
      <c r="BG556"/>
      <c r="BH556"/>
      <c r="BI556"/>
      <c r="BJ556"/>
      <c r="BK556"/>
      <c r="BL556" t="inlineStr">
        <is>
          <t xml:space="preserve">Ett rum i en delad lägenhet i Ronda hyrs ut, reserverat för kvinnliga studenter från september till juni. Rummet kostar €180/månad med el-, vatten- och gaskostnader på €170/månad extra, beläget nära busshållplatsen och skolor.</t>
        </is>
      </c>
      <c r="BM556"/>
      <c r="BN556"/>
    </row>
    <row r="557">
      <c r="A557" t="inlineStr">
        <is>
          <t xml:space="preserve">MIL-606513029</t>
        </is>
      </c>
      <c r="B557" t="inlineStr">
        <is>
          <t xml:space="preserve">Milanuncios</t>
        </is>
      </c>
      <c r="C557" t="inlineStr">
        <is>
          <t xml:space="preserve">606513029</t>
        </is>
      </c>
      <c r="D557" t="inlineStr">
        <is>
          <t xml:space="preserve">https://www.milanuncios.com/pisos-compartidos-en-badajoz-badajoz/jardines-guadiana-c-antonio-de-nebri-606513029.htm</t>
        </is>
      </c>
      <c r="E557" t="inlineStr">
        <is>
          <t xml:space="preserve">2026-08-29</t>
        </is>
      </c>
      <c r="F557" t="inlineStr">
        <is>
          <t xml:space="preserve">2026-08-31</t>
        </is>
      </c>
      <c r="G557" t="inlineStr">
        <is>
          <t xml:space="preserve">New</t>
        </is>
      </c>
      <c r="H557" t="inlineStr">
        <is>
          <t xml:space="preserve">Jardines Guadiana - C. Antonio de Nebri</t>
        </is>
      </c>
      <c r="I557" t="inlineStr">
        <is>
          <t xml:space="preserve">Rent</t>
        </is>
      </c>
      <c r="J557" t="inlineStr">
        <is>
          <t xml:space="preserve">Compartir piso</t>
        </is>
      </c>
      <c r="K557" t="inlineStr">
        <is>
          <t xml:space="preserve">ES</t>
        </is>
      </c>
      <c r="L557"/>
      <c r="M557" t="inlineStr">
        <is>
          <t xml:space="preserve">Badajoz</t>
        </is>
      </c>
      <c r="N557" t="inlineStr">
        <is>
          <t xml:space="preserve">Badajoz</t>
        </is>
      </c>
      <c r="O557"/>
      <c r="P557"/>
      <c r="Q557"/>
      <c r="R557"/>
      <c r="S557">
        <v>200</v>
      </c>
      <c r="T557"/>
      <c r="U557">
        <f>IFERROR((S557-T557)/T557,"")</f>
      </c>
      <c r="V557">
        <v>3</v>
      </c>
      <c r="W557"/>
      <c r="X557"/>
      <c r="Y557"/>
      <c r="Z557">
        <f>IFERROR(S557/W557,"")</f>
      </c>
      <c r="AA557">
        <f>IFERROR(INDEX(04_Area_Stats!$C$5:$C$7,MATCH(N557,04_Area_Stats!$A$5:$A$7,0)),"")</f>
      </c>
      <c r="AB557">
        <f>IFERROR((Z557-AA557)/AA557,"")</f>
      </c>
      <c r="AC557">
        <v>3</v>
      </c>
      <c r="AD557"/>
      <c r="AE557"/>
      <c r="AF557"/>
      <c r="AG557" t="inlineStr">
        <is>
          <t xml:space="preserve">Good</t>
        </is>
      </c>
      <c r="AH557"/>
      <c r="AI557"/>
      <c r="AJ557"/>
      <c r="AK557"/>
      <c r="AL557"/>
      <c r="AM557"/>
      <c r="AN557"/>
      <c r="AO557"/>
      <c r="AP557" t="inlineStr">
        <is>
          <t xml:space="preserve">Y</t>
        </is>
      </c>
      <c r="AQ557"/>
      <c r="AR557"/>
      <c r="AS557"/>
      <c r="AT557">
        <f>IFERROR(INDEX(04_Area_Stats!$E$5:$E$7,MATCH(N557,04_Area_Stats!$A$5:$A$7,0)),"")</f>
      </c>
      <c r="AU557">
        <f>IFERROR(ROUND(W557*AT557,0),"")</f>
      </c>
      <c r="AV557">
        <f>IFERROR(AU557*12/S557,"")</f>
      </c>
      <c r="AW557">
        <f>IFERROR(ROUND(100*(03_Assumptions!$B$18*MIN(AV557/03_Assumptions!$B$13,1)+03_Assumptions!$B$19*MIN(MAX(-AB557/0.25,0),1)+03_Assumptions!$B$20*IFERROR(INDEX(03_Assumptions!$B$28:$B$33,MATCH(AG557,03_Assumptions!$A$28:$A$33,0)),0.5)+03_Assumptions!$B$21*MIN(V557/180,1)+03_Assumptions!$B$22*(COUNTIF(AI557:AQ557,"Y")/9)),0),"")</f>
      </c>
      <c r="AX557"/>
      <c r="AY557"/>
      <c r="AZ557"/>
      <c r="BA557" t="inlineStr">
        <is>
          <t xml:space="preserve">https://images.milanuncios.com/api/v1/ma-ad-media-pro/images/ce566141-15c8-4bf2-ad64-1aac63345cf3</t>
        </is>
      </c>
      <c r="BB557"/>
      <c r="BC557">
        <v>1</v>
      </c>
      <c r="BD557"/>
      <c r="BE557">
        <v>0</v>
      </c>
      <c r="BF557"/>
      <c r="BG557"/>
      <c r="BH557"/>
      <c r="BI557"/>
      <c r="BJ557"/>
      <c r="BK557"/>
      <c r="BL557" t="inlineStr">
        <is>
          <t xml:space="preserve">En 3-rumsig delad lägenhet för studerande kvinnor i Badajoz, nära universitetet, i nästan nyskick med värme, luftkonditionering och diskmaskin. Begränsad information förhindrar en fullständigare bedömning.</t>
        </is>
      </c>
      <c r="BM557" t="inlineStr">
        <is>
          <t xml:space="preserve">rooms, condition, air_con</t>
        </is>
      </c>
      <c r="BN557"/>
    </row>
    <row r="558">
      <c r="A558" t="inlineStr">
        <is>
          <t xml:space="preserve">MIL-607771436</t>
        </is>
      </c>
      <c r="B558" t="inlineStr">
        <is>
          <t xml:space="preserve">Milanuncios</t>
        </is>
      </c>
      <c r="C558" t="inlineStr">
        <is>
          <t xml:space="preserve">607771436</t>
        </is>
      </c>
      <c r="D558" t="inlineStr">
        <is>
          <t xml:space="preserve">https://www.milanuncios.com/pisos-compartidos-en-jaen-jaen/gran-eje-c-enrique-ponce-607771436.htm</t>
        </is>
      </c>
      <c r="E558" t="inlineStr">
        <is>
          <t xml:space="preserve">2026-08-29</t>
        </is>
      </c>
      <c r="F558" t="inlineStr">
        <is>
          <t xml:space="preserve">2026-08-31</t>
        </is>
      </c>
      <c r="G558" t="inlineStr">
        <is>
          <t xml:space="preserve">New</t>
        </is>
      </c>
      <c r="H558" t="inlineStr">
        <is>
          <t xml:space="preserve">Gran Eje - C. Enrique Ponce</t>
        </is>
      </c>
      <c r="I558" t="inlineStr">
        <is>
          <t xml:space="preserve">Rent</t>
        </is>
      </c>
      <c r="J558" t="inlineStr">
        <is>
          <t xml:space="preserve">Compartir piso</t>
        </is>
      </c>
      <c r="K558" t="inlineStr">
        <is>
          <t xml:space="preserve">ES</t>
        </is>
      </c>
      <c r="L558"/>
      <c r="M558" t="inlineStr">
        <is>
          <t xml:space="preserve">Jaén</t>
        </is>
      </c>
      <c r="N558" t="inlineStr">
        <is>
          <t xml:space="preserve">Jaén</t>
        </is>
      </c>
      <c r="O558"/>
      <c r="P558"/>
      <c r="Q558"/>
      <c r="R558"/>
      <c r="S558">
        <v>160</v>
      </c>
      <c r="T558"/>
      <c r="U558">
        <f>IFERROR((S558-T558)/T558,"")</f>
      </c>
      <c r="V558">
        <v>3</v>
      </c>
      <c r="W558"/>
      <c r="X558"/>
      <c r="Y558"/>
      <c r="Z558">
        <f>IFERROR(S558/W558,"")</f>
      </c>
      <c r="AA558">
        <f>IFERROR(INDEX(04_Area_Stats!$C$5:$C$7,MATCH(N558,04_Area_Stats!$A$5:$A$7,0)),"")</f>
      </c>
      <c r="AB558">
        <f>IFERROR((Z558-AA558)/AA558,"")</f>
      </c>
      <c r="AC558"/>
      <c r="AD558"/>
      <c r="AE558" t="inlineStr">
        <is>
          <t xml:space="preserve">segundo</t>
        </is>
      </c>
      <c r="AF558"/>
      <c r="AG558"/>
      <c r="AH558"/>
      <c r="AI558" t="inlineStr">
        <is>
          <t xml:space="preserve">N</t>
        </is>
      </c>
      <c r="AJ558"/>
      <c r="AK558"/>
      <c r="AL558"/>
      <c r="AM558"/>
      <c r="AN558"/>
      <c r="AO558"/>
      <c r="AP558"/>
      <c r="AQ558"/>
      <c r="AR558"/>
      <c r="AS558"/>
      <c r="AT558">
        <f>IFERROR(INDEX(04_Area_Stats!$E$5:$E$7,MATCH(N558,04_Area_Stats!$A$5:$A$7,0)),"")</f>
      </c>
      <c r="AU558">
        <f>IFERROR(ROUND(W558*AT558,0),"")</f>
      </c>
      <c r="AV558">
        <f>IFERROR(AU558*12/S558,"")</f>
      </c>
      <c r="AW558">
        <f>IFERROR(ROUND(100*(03_Assumptions!$B$18*MIN(AV558/03_Assumptions!$B$13,1)+03_Assumptions!$B$19*MIN(MAX(-AB558/0.25,0),1)+03_Assumptions!$B$20*IFERROR(INDEX(03_Assumptions!$B$28:$B$33,MATCH(AG558,03_Assumptions!$A$28:$A$33,0)),0.5)+03_Assumptions!$B$21*MIN(V558/180,1)+03_Assumptions!$B$22*(COUNTIF(AI558:AQ558,"Y")/9)),0),"")</f>
      </c>
      <c r="AX558"/>
      <c r="AY558"/>
      <c r="AZ558"/>
      <c r="BA558" t="inlineStr">
        <is>
          <t xml:space="preserve">https://images.milanuncios.com/api/v1/ma-ad-media-pro/images/5a376ba3-3a4c-4082-ad8c-dc3388b0a4c0</t>
        </is>
      </c>
      <c r="BB558"/>
      <c r="BC558">
        <v>1</v>
      </c>
      <c r="BD558"/>
      <c r="BE558">
        <v>0</v>
      </c>
      <c r="BF558"/>
      <c r="BG558"/>
      <c r="BH558"/>
      <c r="BI558"/>
      <c r="BJ558"/>
      <c r="BK558"/>
      <c r="BL558" t="inlineStr">
        <is>
          <t xml:space="preserve">Rumuthyrning i en delad lägenhet på andra våningen utan hiss i Jaén; stor och solig bostad med nycklar till alla rum och hyra på 160€/månad. Söker kvinnlig studentboende.</t>
        </is>
      </c>
      <c r="BM558" t="inlineStr">
        <is>
          <t xml:space="preserve">floor, lift</t>
        </is>
      </c>
      <c r="BN558"/>
    </row>
    <row r="559">
      <c r="A559" t="inlineStr">
        <is>
          <t xml:space="preserve">MIL-611826881</t>
        </is>
      </c>
      <c r="B559" t="inlineStr">
        <is>
          <t xml:space="preserve">Milanuncios</t>
        </is>
      </c>
      <c r="C559" t="inlineStr">
        <is>
          <t xml:space="preserve">611826881</t>
        </is>
      </c>
      <c r="D559" t="inlineStr">
        <is>
          <t xml:space="preserve">https://www.milanuncios.com/pisos-compartidos-en-torrelavega-cantabria/barrio-611826881.htm</t>
        </is>
      </c>
      <c r="E559" t="inlineStr">
        <is>
          <t xml:space="preserve">2026-08-29</t>
        </is>
      </c>
      <c r="F559" t="inlineStr">
        <is>
          <t xml:space="preserve">2026-08-31</t>
        </is>
      </c>
      <c r="G559" t="inlineStr">
        <is>
          <t xml:space="preserve">New</t>
        </is>
      </c>
      <c r="H559" t="inlineStr">
        <is>
          <t xml:space="preserve">barrio</t>
        </is>
      </c>
      <c r="I559" t="inlineStr">
        <is>
          <t xml:space="preserve">Rent</t>
        </is>
      </c>
      <c r="J559" t="inlineStr">
        <is>
          <t xml:space="preserve">Compartir piso</t>
        </is>
      </c>
      <c r="K559" t="inlineStr">
        <is>
          <t xml:space="preserve">ES</t>
        </is>
      </c>
      <c r="L559"/>
      <c r="M559" t="inlineStr">
        <is>
          <t xml:space="preserve">Cantabria</t>
        </is>
      </c>
      <c r="N559" t="inlineStr">
        <is>
          <t xml:space="preserve">Torrelavega</t>
        </is>
      </c>
      <c r="O559"/>
      <c r="P559"/>
      <c r="Q559"/>
      <c r="R559"/>
      <c r="S559">
        <v>400</v>
      </c>
      <c r="T559"/>
      <c r="U559">
        <f>IFERROR((S559-T559)/T559,"")</f>
      </c>
      <c r="V559">
        <v>3</v>
      </c>
      <c r="W559"/>
      <c r="X559"/>
      <c r="Y559"/>
      <c r="Z559">
        <f>IFERROR(S559/W559,"")</f>
      </c>
      <c r="AA559">
        <f>IFERROR(INDEX(04_Area_Stats!$C$5:$C$7,MATCH(N559,04_Area_Stats!$A$5:$A$7,0)),"")</f>
      </c>
      <c r="AB559">
        <f>IFERROR((Z559-AA559)/AA559,"")</f>
      </c>
      <c r="AC559"/>
      <c r="AD559"/>
      <c r="AE559"/>
      <c r="AF559"/>
      <c r="AG559"/>
      <c r="AH559"/>
      <c r="AI559"/>
      <c r="AJ559"/>
      <c r="AK559"/>
      <c r="AL559"/>
      <c r="AM559"/>
      <c r="AN559"/>
      <c r="AO559"/>
      <c r="AP559"/>
      <c r="AQ559"/>
      <c r="AR559"/>
      <c r="AS559"/>
      <c r="AT559">
        <f>IFERROR(INDEX(04_Area_Stats!$E$5:$E$7,MATCH(N559,04_Area_Stats!$A$5:$A$7,0)),"")</f>
      </c>
      <c r="AU559">
        <f>IFERROR(ROUND(W559*AT559,0),"")</f>
      </c>
      <c r="AV559">
        <f>IFERROR(AU559*12/S559,"")</f>
      </c>
      <c r="AW559">
        <f>IFERROR(ROUND(100*(03_Assumptions!$B$18*MIN(AV559/03_Assumptions!$B$13,1)+03_Assumptions!$B$19*MIN(MAX(-AB559/0.25,0),1)+03_Assumptions!$B$20*IFERROR(INDEX(03_Assumptions!$B$28:$B$33,MATCH(AG559,03_Assumptions!$A$28:$A$33,0)),0.5)+03_Assumptions!$B$21*MIN(V559/180,1)+03_Assumptions!$B$22*(COUNTIF(AI559:AQ559,"Y")/9)),0),"")</f>
      </c>
      <c r="AX559"/>
      <c r="AY559"/>
      <c r="AZ559"/>
      <c r="BA559"/>
      <c r="BB559"/>
      <c r="BC559">
        <v>1</v>
      </c>
      <c r="BD559"/>
      <c r="BE559">
        <v>0</v>
      </c>
      <c r="BF559"/>
      <c r="BG559"/>
      <c r="BH559"/>
      <c r="BI559"/>
      <c r="BJ559"/>
      <c r="BK559"/>
      <c r="BL559" t="inlineStr">
        <is>
          <t xml:space="preserve">Rum att hyra i en delad lägenhet i Lo Hocho-området i Torrelavega. Annonsen innehåller nästan ingen information om fastighetens egenskaper eller faciliteter.</t>
        </is>
      </c>
      <c r="BM559"/>
      <c r="BN559"/>
    </row>
    <row r="560">
      <c r="A560" t="inlineStr">
        <is>
          <t xml:space="preserve">MIL-611696592</t>
        </is>
      </c>
      <c r="B560" t="inlineStr">
        <is>
          <t xml:space="preserve">Milanuncios</t>
        </is>
      </c>
      <c r="C560" t="inlineStr">
        <is>
          <t xml:space="preserve">611696592</t>
        </is>
      </c>
      <c r="D560" t="inlineStr">
        <is>
          <t xml:space="preserve">https://www.milanuncios.com/pisos-compartidos-en-san-mateo-de-gallego-zaragoza/centro-pl-espana-611696592.htm</t>
        </is>
      </c>
      <c r="E560" t="inlineStr">
        <is>
          <t xml:space="preserve">2026-08-29</t>
        </is>
      </c>
      <c r="F560" t="inlineStr">
        <is>
          <t xml:space="preserve">2026-08-31</t>
        </is>
      </c>
      <c r="G560" t="inlineStr">
        <is>
          <t xml:space="preserve">New</t>
        </is>
      </c>
      <c r="H560" t="inlineStr">
        <is>
          <t xml:space="preserve">Centro  - Pl. España</t>
        </is>
      </c>
      <c r="I560" t="inlineStr">
        <is>
          <t xml:space="preserve">Rent</t>
        </is>
      </c>
      <c r="J560" t="inlineStr">
        <is>
          <t xml:space="preserve">Compartir piso</t>
        </is>
      </c>
      <c r="K560" t="inlineStr">
        <is>
          <t xml:space="preserve">ES</t>
        </is>
      </c>
      <c r="L560"/>
      <c r="M560" t="inlineStr">
        <is>
          <t xml:space="preserve">Zaragoza</t>
        </is>
      </c>
      <c r="N560" t="inlineStr">
        <is>
          <t xml:space="preserve">San Mateo de Gallego</t>
        </is>
      </c>
      <c r="O560"/>
      <c r="P560"/>
      <c r="Q560"/>
      <c r="R560"/>
      <c r="S560">
        <v>300</v>
      </c>
      <c r="T560"/>
      <c r="U560">
        <f>IFERROR((S560-T560)/T560,"")</f>
      </c>
      <c r="V560">
        <v>3</v>
      </c>
      <c r="W560"/>
      <c r="X560"/>
      <c r="Y560"/>
      <c r="Z560">
        <f>IFERROR(S560/W560,"")</f>
      </c>
      <c r="AA560">
        <f>IFERROR(INDEX(04_Area_Stats!$C$5:$C$7,MATCH(N560,04_Area_Stats!$A$5:$A$7,0)),"")</f>
      </c>
      <c r="AB560">
        <f>IFERROR((Z560-AA560)/AA560,"")</f>
      </c>
      <c r="AC560"/>
      <c r="AD560"/>
      <c r="AE560"/>
      <c r="AF560"/>
      <c r="AG560"/>
      <c r="AH560"/>
      <c r="AI560"/>
      <c r="AJ560"/>
      <c r="AK560"/>
      <c r="AL560"/>
      <c r="AM560"/>
      <c r="AN560"/>
      <c r="AO560"/>
      <c r="AP560"/>
      <c r="AQ560"/>
      <c r="AR560"/>
      <c r="AS560"/>
      <c r="AT560">
        <f>IFERROR(INDEX(04_Area_Stats!$E$5:$E$7,MATCH(N560,04_Area_Stats!$A$5:$A$7,0)),"")</f>
      </c>
      <c r="AU560">
        <f>IFERROR(ROUND(W560*AT560,0),"")</f>
      </c>
      <c r="AV560">
        <f>IFERROR(AU560*12/S560,"")</f>
      </c>
      <c r="AW560">
        <f>IFERROR(ROUND(100*(03_Assumptions!$B$18*MIN(AV560/03_Assumptions!$B$13,1)+03_Assumptions!$B$19*MIN(MAX(-AB560/0.25,0),1)+03_Assumptions!$B$20*IFERROR(INDEX(03_Assumptions!$B$28:$B$33,MATCH(AG560,03_Assumptions!$A$28:$A$33,0)),0.5)+03_Assumptions!$B$21*MIN(V560/180,1)+03_Assumptions!$B$22*(COUNTIF(AI560:AQ560,"Y")/9)),0),"")</f>
      </c>
      <c r="AX560"/>
      <c r="AY560"/>
      <c r="AZ560"/>
      <c r="BA560"/>
      <c r="BB560"/>
      <c r="BC560">
        <v>1</v>
      </c>
      <c r="BD560"/>
      <c r="BE560">
        <v>0</v>
      </c>
      <c r="BF560"/>
      <c r="BG560"/>
      <c r="BH560"/>
      <c r="BI560"/>
      <c r="BJ560"/>
      <c r="BK560"/>
      <c r="BL560" t="inlineStr">
        <is>
          <t xml:space="preserve">Två rum att hyra i en delad lägenhet belägen i centrumområdet nära Plaza España i San Mateo de Gallego. Listningen innehåller mycket få detaljer.</t>
        </is>
      </c>
      <c r="BM560"/>
      <c r="BN560"/>
    </row>
    <row r="561">
      <c r="A561" t="inlineStr">
        <is>
          <t xml:space="preserve">MIL-612204652</t>
        </is>
      </c>
      <c r="B561" t="inlineStr">
        <is>
          <t xml:space="preserve">Milanuncios</t>
        </is>
      </c>
      <c r="C561" t="inlineStr">
        <is>
          <t xml:space="preserve">612204652</t>
        </is>
      </c>
      <c r="D561" t="inlineStr">
        <is>
          <t xml:space="preserve">https://www.milanuncios.com/pisos-compartidos-en-ferrol-la_coruna/infernino-est-de-castela-612204652.htm</t>
        </is>
      </c>
      <c r="E561" t="inlineStr">
        <is>
          <t xml:space="preserve">2026-08-29</t>
        </is>
      </c>
      <c r="F561" t="inlineStr">
        <is>
          <t xml:space="preserve">2026-08-31</t>
        </is>
      </c>
      <c r="G561" t="inlineStr">
        <is>
          <t xml:space="preserve">New</t>
        </is>
      </c>
      <c r="H561" t="inlineStr">
        <is>
          <t xml:space="preserve">Inferniño - Est. de Castela</t>
        </is>
      </c>
      <c r="I561" t="inlineStr">
        <is>
          <t xml:space="preserve">Rent</t>
        </is>
      </c>
      <c r="J561" t="inlineStr">
        <is>
          <t xml:space="preserve">Compartir piso</t>
        </is>
      </c>
      <c r="K561" t="inlineStr">
        <is>
          <t xml:space="preserve">ES</t>
        </is>
      </c>
      <c r="L561"/>
      <c r="M561" t="inlineStr">
        <is>
          <t xml:space="preserve">A Coruña</t>
        </is>
      </c>
      <c r="N561" t="inlineStr">
        <is>
          <t xml:space="preserve">Ferrol</t>
        </is>
      </c>
      <c r="O561"/>
      <c r="P561"/>
      <c r="Q561"/>
      <c r="R561"/>
      <c r="S561">
        <v>300</v>
      </c>
      <c r="T561"/>
      <c r="U561">
        <f>IFERROR((S561-T561)/T561,"")</f>
      </c>
      <c r="V561">
        <v>3</v>
      </c>
      <c r="W561"/>
      <c r="X561"/>
      <c r="Y561"/>
      <c r="Z561">
        <f>IFERROR(S561/W561,"")</f>
      </c>
      <c r="AA561">
        <f>IFERROR(INDEX(04_Area_Stats!$C$5:$C$7,MATCH(N561,04_Area_Stats!$A$5:$A$7,0)),"")</f>
      </c>
      <c r="AB561">
        <f>IFERROR((Z561-AA561)/AA561,"")</f>
      </c>
      <c r="AC561"/>
      <c r="AD561"/>
      <c r="AE561"/>
      <c r="AF561"/>
      <c r="AG561"/>
      <c r="AH561"/>
      <c r="AI561"/>
      <c r="AJ561"/>
      <c r="AK561"/>
      <c r="AL561"/>
      <c r="AM561"/>
      <c r="AN561"/>
      <c r="AO561"/>
      <c r="AP561"/>
      <c r="AQ561"/>
      <c r="AR561"/>
      <c r="AS561"/>
      <c r="AT561">
        <f>IFERROR(INDEX(04_Area_Stats!$E$5:$E$7,MATCH(N561,04_Area_Stats!$A$5:$A$7,0)),"")</f>
      </c>
      <c r="AU561">
        <f>IFERROR(ROUND(W561*AT561,0),"")</f>
      </c>
      <c r="AV561">
        <f>IFERROR(AU561*12/S561,"")</f>
      </c>
      <c r="AW561">
        <f>IFERROR(ROUND(100*(03_Assumptions!$B$18*MIN(AV561/03_Assumptions!$B$13,1)+03_Assumptions!$B$19*MIN(MAX(-AB561/0.25,0),1)+03_Assumptions!$B$20*IFERROR(INDEX(03_Assumptions!$B$28:$B$33,MATCH(AG561,03_Assumptions!$A$28:$A$33,0)),0.5)+03_Assumptions!$B$21*MIN(V561/180,1)+03_Assumptions!$B$22*(COUNTIF(AI561:AQ561,"Y")/9)),0),"")</f>
      </c>
      <c r="AX561"/>
      <c r="AY561"/>
      <c r="AZ561"/>
      <c r="BA561" t="inlineStr">
        <is>
          <t xml:space="preserve">https://images.milanuncios.com/api/v1/ma-ad-media-pro/images/f769cdea-fbb1-43dd-a0b1-b7505c967363</t>
        </is>
      </c>
      <c r="BB561"/>
      <c r="BC561">
        <v>1</v>
      </c>
      <c r="BD561"/>
      <c r="BE561">
        <v>0</v>
      </c>
      <c r="BF561"/>
      <c r="BG561"/>
      <c r="BH561"/>
      <c r="BI561"/>
      <c r="BJ561"/>
      <c r="BK561"/>
      <c r="BL561" t="inlineStr">
        <is>
          <t xml:space="preserve">Begränsad information tillgänglig. Annonsen är för att dela lägenhet (compartir piso), beskriven endast som en 'fin lägenhet', utan detaljer om layout, faciliteter eller skick.</t>
        </is>
      </c>
      <c r="BM561"/>
      <c r="BN561"/>
    </row>
    <row r="562">
      <c r="A562" t="inlineStr">
        <is>
          <t xml:space="preserve">MIL-612048693</t>
        </is>
      </c>
      <c r="B562" t="inlineStr">
        <is>
          <t xml:space="preserve">Milanuncios</t>
        </is>
      </c>
      <c r="C562" t="inlineStr">
        <is>
          <t xml:space="preserve">612048693</t>
        </is>
      </c>
      <c r="D562" t="inlineStr">
        <is>
          <t xml:space="preserve">https://www.milanuncios.com/pisos-compartidos-en-alcudia-baleares/alcudia-612048693.htm</t>
        </is>
      </c>
      <c r="E562" t="inlineStr">
        <is>
          <t xml:space="preserve">2026-08-29</t>
        </is>
      </c>
      <c r="F562" t="inlineStr">
        <is>
          <t xml:space="preserve">2026-08-31</t>
        </is>
      </c>
      <c r="G562" t="inlineStr">
        <is>
          <t xml:space="preserve">New</t>
        </is>
      </c>
      <c r="H562" t="inlineStr">
        <is>
          <t xml:space="preserve">Alcudia</t>
        </is>
      </c>
      <c r="I562" t="inlineStr">
        <is>
          <t xml:space="preserve">Rent</t>
        </is>
      </c>
      <c r="J562" t="inlineStr">
        <is>
          <t xml:space="preserve">Compartir piso</t>
        </is>
      </c>
      <c r="K562" t="inlineStr">
        <is>
          <t xml:space="preserve">ES</t>
        </is>
      </c>
      <c r="L562"/>
      <c r="M562" t="inlineStr">
        <is>
          <t xml:space="preserve">Baleares</t>
        </is>
      </c>
      <c r="N562" t="inlineStr">
        <is>
          <t xml:space="preserve">Alcudia</t>
        </is>
      </c>
      <c r="O562"/>
      <c r="P562"/>
      <c r="Q562"/>
      <c r="R562"/>
      <c r="S562">
        <v>650</v>
      </c>
      <c r="T562"/>
      <c r="U562">
        <f>IFERROR((S562-T562)/T562,"")</f>
      </c>
      <c r="V562">
        <v>3</v>
      </c>
      <c r="W562"/>
      <c r="X562"/>
      <c r="Y562"/>
      <c r="Z562">
        <f>IFERROR(S562/W562,"")</f>
      </c>
      <c r="AA562">
        <f>IFERROR(INDEX(04_Area_Stats!$C$5:$C$7,MATCH(N562,04_Area_Stats!$A$5:$A$7,0)),"")</f>
      </c>
      <c r="AB562">
        <f>IFERROR((Z562-AA562)/AA562,"")</f>
      </c>
      <c r="AC562"/>
      <c r="AD562"/>
      <c r="AE562"/>
      <c r="AF562"/>
      <c r="AG562"/>
      <c r="AH562"/>
      <c r="AI562"/>
      <c r="AJ562"/>
      <c r="AK562"/>
      <c r="AL562"/>
      <c r="AM562"/>
      <c r="AN562"/>
      <c r="AO562"/>
      <c r="AP562"/>
      <c r="AQ562"/>
      <c r="AR562"/>
      <c r="AS562"/>
      <c r="AT562">
        <f>IFERROR(INDEX(04_Area_Stats!$E$5:$E$7,MATCH(N562,04_Area_Stats!$A$5:$A$7,0)),"")</f>
      </c>
      <c r="AU562">
        <f>IFERROR(ROUND(W562*AT562,0),"")</f>
      </c>
      <c r="AV562">
        <f>IFERROR(AU562*12/S562,"")</f>
      </c>
      <c r="AW562">
        <f>IFERROR(ROUND(100*(03_Assumptions!$B$18*MIN(AV562/03_Assumptions!$B$13,1)+03_Assumptions!$B$19*MIN(MAX(-AB562/0.25,0),1)+03_Assumptions!$B$20*IFERROR(INDEX(03_Assumptions!$B$28:$B$33,MATCH(AG562,03_Assumptions!$A$28:$A$33,0)),0.5)+03_Assumptions!$B$21*MIN(V562/180,1)+03_Assumptions!$B$22*(COUNTIF(AI562:AQ562,"Y")/9)),0),"")</f>
      </c>
      <c r="AX562"/>
      <c r="AY562"/>
      <c r="AZ562"/>
      <c r="BA562" t="inlineStr">
        <is>
          <t xml:space="preserve">https://images.milanuncios.com/api/v1/ma-ad-media-pro/images/297ef78f-b8fb-4d8c-bd12-fe720db287f3</t>
        </is>
      </c>
      <c r="BB562"/>
      <c r="BC562">
        <v>1</v>
      </c>
      <c r="BD562"/>
      <c r="BE562">
        <v>0</v>
      </c>
      <c r="BF562"/>
      <c r="BG562"/>
      <c r="BH562"/>
      <c r="BI562"/>
      <c r="BJ562"/>
      <c r="BK562"/>
      <c r="BL562" t="inlineStr">
        <is>
          <t xml:space="preserve">En delad lägenhet tillgänglig för uthyrning i Alcudia från september; minimal information tillhandahålls i annonsen.</t>
        </is>
      </c>
      <c r="BM562"/>
      <c r="BN562"/>
    </row>
    <row r="563">
      <c r="A563" t="inlineStr">
        <is>
          <t xml:space="preserve">MIL-604317243</t>
        </is>
      </c>
      <c r="B563" t="inlineStr">
        <is>
          <t xml:space="preserve">Milanuncios</t>
        </is>
      </c>
      <c r="C563" t="inlineStr">
        <is>
          <t xml:space="preserve">604317243</t>
        </is>
      </c>
      <c r="D563" t="inlineStr">
        <is>
          <t xml:space="preserve">https://www.milanuncios.com/pisos-compartidos-en-mostoles-madrid/centro-pl-del-pradillo-604317243.htm</t>
        </is>
      </c>
      <c r="E563" t="inlineStr">
        <is>
          <t xml:space="preserve">2026-08-29</t>
        </is>
      </c>
      <c r="F563" t="inlineStr">
        <is>
          <t xml:space="preserve">2026-08-31</t>
        </is>
      </c>
      <c r="G563" t="inlineStr">
        <is>
          <t xml:space="preserve">New</t>
        </is>
      </c>
      <c r="H563" t="inlineStr">
        <is>
          <t xml:space="preserve">Centro - Pl. del Pradillo</t>
        </is>
      </c>
      <c r="I563" t="inlineStr">
        <is>
          <t xml:space="preserve">Rent</t>
        </is>
      </c>
      <c r="J563" t="inlineStr">
        <is>
          <t xml:space="preserve">Compartir piso</t>
        </is>
      </c>
      <c r="K563" t="inlineStr">
        <is>
          <t xml:space="preserve">ES</t>
        </is>
      </c>
      <c r="L563"/>
      <c r="M563" t="inlineStr">
        <is>
          <t xml:space="preserve">Madrid</t>
        </is>
      </c>
      <c r="N563" t="inlineStr">
        <is>
          <t xml:space="preserve">Móstoles</t>
        </is>
      </c>
      <c r="O563"/>
      <c r="P563"/>
      <c r="Q563"/>
      <c r="R563"/>
      <c r="S563">
        <v>450</v>
      </c>
      <c r="T563"/>
      <c r="U563">
        <f>IFERROR((S563-T563)/T563,"")</f>
      </c>
      <c r="V563">
        <v>3</v>
      </c>
      <c r="W563"/>
      <c r="X563"/>
      <c r="Y563"/>
      <c r="Z563">
        <f>IFERROR(S563/W563,"")</f>
      </c>
      <c r="AA563">
        <f>IFERROR(INDEX(04_Area_Stats!$C$5:$C$7,MATCH(N563,04_Area_Stats!$A$5:$A$7,0)),"")</f>
      </c>
      <c r="AB563">
        <f>IFERROR((Z563-AA563)/AA563,"")</f>
      </c>
      <c r="AC563"/>
      <c r="AD563"/>
      <c r="AE563"/>
      <c r="AF563"/>
      <c r="AG563" t="inlineStr">
        <is>
          <t xml:space="preserve">Renovated</t>
        </is>
      </c>
      <c r="AH563"/>
      <c r="AI563"/>
      <c r="AJ563"/>
      <c r="AK563"/>
      <c r="AL563"/>
      <c r="AM563"/>
      <c r="AN563"/>
      <c r="AO563"/>
      <c r="AP563"/>
      <c r="AQ563"/>
      <c r="AR563"/>
      <c r="AS563"/>
      <c r="AT563">
        <f>IFERROR(INDEX(04_Area_Stats!$E$5:$E$7,MATCH(N563,04_Area_Stats!$A$5:$A$7,0)),"")</f>
      </c>
      <c r="AU563">
        <f>IFERROR(ROUND(W563*AT563,0),"")</f>
      </c>
      <c r="AV563">
        <f>IFERROR(AU563*12/S563,"")</f>
      </c>
      <c r="AW563">
        <f>IFERROR(ROUND(100*(03_Assumptions!$B$18*MIN(AV563/03_Assumptions!$B$13,1)+03_Assumptions!$B$19*MIN(MAX(-AB563/0.25,0),1)+03_Assumptions!$B$20*IFERROR(INDEX(03_Assumptions!$B$28:$B$33,MATCH(AG563,03_Assumptions!$A$28:$A$33,0)),0.5)+03_Assumptions!$B$21*MIN(V563/180,1)+03_Assumptions!$B$22*(COUNTIF(AI563:AQ563,"Y")/9)),0),"")</f>
      </c>
      <c r="AX563"/>
      <c r="AY563"/>
      <c r="AZ563"/>
      <c r="BA563" t="inlineStr">
        <is>
          <t xml:space="preserve">https://images.milanuncios.com/api/v1/ma-ad-media-pro/images/ebe6460b-f38e-4430-99c1-5d7715f84a74</t>
        </is>
      </c>
      <c r="BB563"/>
      <c r="BC563">
        <v>1</v>
      </c>
      <c r="BD563"/>
      <c r="BE563">
        <v>0</v>
      </c>
      <c r="BF563"/>
      <c r="BG563"/>
      <c r="BH563"/>
      <c r="BI563"/>
      <c r="BJ563"/>
      <c r="BK563"/>
      <c r="BL563" t="inlineStr">
        <is>
          <t xml:space="preserve">Rum att hyra i en delad lägenhet i centrala Móstoles, nyligen renoverad och väl underhållen. Miljön är lugn och familjevänlig med redan etablerade invånare.</t>
        </is>
      </c>
      <c r="BM563" t="inlineStr">
        <is>
          <t xml:space="preserve">condition</t>
        </is>
      </c>
      <c r="BN563"/>
    </row>
    <row r="564">
      <c r="A564" t="inlineStr">
        <is>
          <t xml:space="preserve">MIL-453627166</t>
        </is>
      </c>
      <c r="B564" t="inlineStr">
        <is>
          <t xml:space="preserve">Milanuncios</t>
        </is>
      </c>
      <c r="C564" t="inlineStr">
        <is>
          <t xml:space="preserve">453627166</t>
        </is>
      </c>
      <c r="D564" t="inlineStr">
        <is>
          <t xml:space="preserve">https://www.milanuncios.com/pisos-compartidos-en-granada-granada/zaidin-c-dona-rosita-453627166.htm</t>
        </is>
      </c>
      <c r="E564" t="inlineStr">
        <is>
          <t xml:space="preserve">2026-08-29</t>
        </is>
      </c>
      <c r="F564" t="inlineStr">
        <is>
          <t xml:space="preserve">2026-08-31</t>
        </is>
      </c>
      <c r="G564" t="inlineStr">
        <is>
          <t xml:space="preserve">New</t>
        </is>
      </c>
      <c r="H564" t="inlineStr">
        <is>
          <t xml:space="preserve">Zaidin - C. Doña Rosita</t>
        </is>
      </c>
      <c r="I564" t="inlineStr">
        <is>
          <t xml:space="preserve">Rent</t>
        </is>
      </c>
      <c r="J564" t="inlineStr">
        <is>
          <t xml:space="preserve">Compartir piso</t>
        </is>
      </c>
      <c r="K564" t="inlineStr">
        <is>
          <t xml:space="preserve">ES</t>
        </is>
      </c>
      <c r="L564"/>
      <c r="M564" t="inlineStr">
        <is>
          <t xml:space="preserve">Granada</t>
        </is>
      </c>
      <c r="N564" t="inlineStr">
        <is>
          <t xml:space="preserve">Granada</t>
        </is>
      </c>
      <c r="O564"/>
      <c r="P564"/>
      <c r="Q564"/>
      <c r="R564"/>
      <c r="S564">
        <v>300</v>
      </c>
      <c r="T564"/>
      <c r="U564">
        <f>IFERROR((S564-T564)/T564,"")</f>
      </c>
      <c r="V564">
        <v>3</v>
      </c>
      <c r="W564"/>
      <c r="X564"/>
      <c r="Y564"/>
      <c r="Z564">
        <f>IFERROR(S564/W564,"")</f>
      </c>
      <c r="AA564">
        <f>IFERROR(INDEX(04_Area_Stats!$C$5:$C$7,MATCH(N564,04_Area_Stats!$A$5:$A$7,0)),"")</f>
      </c>
      <c r="AB564">
        <f>IFERROR((Z564-AA564)/AA564,"")</f>
      </c>
      <c r="AC564"/>
      <c r="AD564"/>
      <c r="AE564"/>
      <c r="AF564"/>
      <c r="AG564"/>
      <c r="AH564"/>
      <c r="AI564"/>
      <c r="AJ564"/>
      <c r="AK564"/>
      <c r="AL564"/>
      <c r="AM564"/>
      <c r="AN564"/>
      <c r="AO564"/>
      <c r="AP564"/>
      <c r="AQ564"/>
      <c r="AR564"/>
      <c r="AS564"/>
      <c r="AT564">
        <f>IFERROR(INDEX(04_Area_Stats!$E$5:$E$7,MATCH(N564,04_Area_Stats!$A$5:$A$7,0)),"")</f>
      </c>
      <c r="AU564">
        <f>IFERROR(ROUND(W564*AT564,0),"")</f>
      </c>
      <c r="AV564">
        <f>IFERROR(AU564*12/S564,"")</f>
      </c>
      <c r="AW564">
        <f>IFERROR(ROUND(100*(03_Assumptions!$B$18*MIN(AV564/03_Assumptions!$B$13,1)+03_Assumptions!$B$19*MIN(MAX(-AB564/0.25,0),1)+03_Assumptions!$B$20*IFERROR(INDEX(03_Assumptions!$B$28:$B$33,MATCH(AG564,03_Assumptions!$A$28:$A$33,0)),0.5)+03_Assumptions!$B$21*MIN(V564/180,1)+03_Assumptions!$B$22*(COUNTIF(AI564:AQ564,"Y")/9)),0),"")</f>
      </c>
      <c r="AX564"/>
      <c r="AY564"/>
      <c r="AZ564"/>
      <c r="BA564" t="inlineStr">
        <is>
          <t xml:space="preserve">https://images.milanuncios.com/api/v1/ma-ad-media-pro/images/f3e77e9d-e5ac-4d3e-8a01-cc28a6c61253</t>
        </is>
      </c>
      <c r="BB564"/>
      <c r="BC564">
        <v>1</v>
      </c>
      <c r="BD564"/>
      <c r="BE564">
        <v>0</v>
      </c>
      <c r="BF564"/>
      <c r="BG564"/>
      <c r="BH564"/>
      <c r="BI564"/>
      <c r="BJ564"/>
      <c r="BK564"/>
      <c r="BL564" t="inlineStr">
        <is>
          <t xml:space="preserve">Rumsuthyrning i centrala Zaidín för kvinnliga studenter eller sjukhusarbetare; detaljerna om bekvämligheter är vaga och ingen specifik prissättning eller villkor tillhandahålls.</t>
        </is>
      </c>
      <c r="BM564"/>
      <c r="BN564"/>
    </row>
    <row r="565">
      <c r="A565" t="inlineStr">
        <is>
          <t xml:space="preserve">MIL-606533302</t>
        </is>
      </c>
      <c r="B565" t="inlineStr">
        <is>
          <t xml:space="preserve">Milanuncios</t>
        </is>
      </c>
      <c r="C565" t="inlineStr">
        <is>
          <t xml:space="preserve">606533302</t>
        </is>
      </c>
      <c r="D565" t="inlineStr">
        <is>
          <t xml:space="preserve">https://www.milanuncios.com/pisos-compartidos-en-madrid-madrid/madrid-capital-606533302.htm</t>
        </is>
      </c>
      <c r="E565" t="inlineStr">
        <is>
          <t xml:space="preserve">2026-08-29</t>
        </is>
      </c>
      <c r="F565" t="inlineStr">
        <is>
          <t xml:space="preserve">2026-08-31</t>
        </is>
      </c>
      <c r="G565" t="inlineStr">
        <is>
          <t xml:space="preserve">New</t>
        </is>
      </c>
      <c r="H565" t="inlineStr">
        <is>
          <t xml:space="preserve">Madrid Capital</t>
        </is>
      </c>
      <c r="I565" t="inlineStr">
        <is>
          <t xml:space="preserve">Rent</t>
        </is>
      </c>
      <c r="J565" t="inlineStr">
        <is>
          <t xml:space="preserve">Compartir piso</t>
        </is>
      </c>
      <c r="K565" t="inlineStr">
        <is>
          <t xml:space="preserve">ES</t>
        </is>
      </c>
      <c r="L565"/>
      <c r="M565" t="inlineStr">
        <is>
          <t xml:space="preserve">Madrid</t>
        </is>
      </c>
      <c r="N565" t="inlineStr">
        <is>
          <t xml:space="preserve">Madrid</t>
        </is>
      </c>
      <c r="O565"/>
      <c r="P565"/>
      <c r="Q565"/>
      <c r="R565"/>
      <c r="S565">
        <v>850</v>
      </c>
      <c r="T565"/>
      <c r="U565">
        <f>IFERROR((S565-T565)/T565,"")</f>
      </c>
      <c r="V565">
        <v>3</v>
      </c>
      <c r="W565"/>
      <c r="X565"/>
      <c r="Y565"/>
      <c r="Z565">
        <f>IFERROR(S565/W565,"")</f>
      </c>
      <c r="AA565">
        <f>IFERROR(INDEX(04_Area_Stats!$C$5:$C$7,MATCH(N565,04_Area_Stats!$A$5:$A$7,0)),"")</f>
      </c>
      <c r="AB565">
        <f>IFERROR((Z565-AA565)/AA565,"")</f>
      </c>
      <c r="AC565">
        <v>4</v>
      </c>
      <c r="AD565"/>
      <c r="AE565" t="inlineStr">
        <is>
          <t xml:space="preserve">2</t>
        </is>
      </c>
      <c r="AF565"/>
      <c r="AG565" t="inlineStr">
        <is>
          <t xml:space="preserve">Good</t>
        </is>
      </c>
      <c r="AH565"/>
      <c r="AI565"/>
      <c r="AJ565"/>
      <c r="AK565"/>
      <c r="AL565"/>
      <c r="AM565"/>
      <c r="AN565"/>
      <c r="AO565"/>
      <c r="AP565"/>
      <c r="AQ565" t="inlineStr">
        <is>
          <t xml:space="preserve">Y</t>
        </is>
      </c>
      <c r="AR565"/>
      <c r="AS565"/>
      <c r="AT565">
        <f>IFERROR(INDEX(04_Area_Stats!$E$5:$E$7,MATCH(N565,04_Area_Stats!$A$5:$A$7,0)),"")</f>
      </c>
      <c r="AU565">
        <f>IFERROR(ROUND(W565*AT565,0),"")</f>
      </c>
      <c r="AV565">
        <f>IFERROR(AU565*12/S565,"")</f>
      </c>
      <c r="AW565">
        <f>IFERROR(ROUND(100*(03_Assumptions!$B$18*MIN(AV565/03_Assumptions!$B$13,1)+03_Assumptions!$B$19*MIN(MAX(-AB565/0.25,0),1)+03_Assumptions!$B$20*IFERROR(INDEX(03_Assumptions!$B$28:$B$33,MATCH(AG565,03_Assumptions!$A$28:$A$33,0)),0.5)+03_Assumptions!$B$21*MIN(V565/180,1)+03_Assumptions!$B$22*(COUNTIF(AI565:AQ565,"Y")/9)),0),"")</f>
      </c>
      <c r="AX565"/>
      <c r="AY565"/>
      <c r="AZ565"/>
      <c r="BA565" t="inlineStr">
        <is>
          <t xml:space="preserve">https://images-re.milanuncios.com/images/ads/e7cd8f91-7063-48a0-b6ab-e6817b7d5e7d</t>
        </is>
      </c>
      <c r="BB565"/>
      <c r="BC565">
        <v>1</v>
      </c>
      <c r="BD565"/>
      <c r="BE565">
        <v>0</v>
      </c>
      <c r="BF565"/>
      <c r="BG565"/>
      <c r="BH565"/>
      <c r="BI565"/>
      <c r="BJ565"/>
      <c r="BK565"/>
      <c r="BL565" t="inlineStr">
        <is>
          <t xml:space="preserve">En möblerad lägenhet med 4 rum på 2:a våningen på Calle Araucaria, tillgänglig för rumsuthyrning. Mycket begränsad information ges om fastigheten.</t>
        </is>
      </c>
      <c r="BM565" t="inlineStr">
        <is>
          <t xml:space="preserve">rooms, floor, condition, furnished</t>
        </is>
      </c>
      <c r="BN565"/>
    </row>
    <row r="566">
      <c r="A566" t="inlineStr">
        <is>
          <t xml:space="preserve">MIL-556037314</t>
        </is>
      </c>
      <c r="B566" t="inlineStr">
        <is>
          <t xml:space="preserve">Milanuncios</t>
        </is>
      </c>
      <c r="C566" t="inlineStr">
        <is>
          <t xml:space="preserve">556037314</t>
        </is>
      </c>
      <c r="D566" t="inlineStr">
        <is>
          <t xml:space="preserve">https://www.milanuncios.com/pisos-compartidos-en-cordoba-cordoba/san-andres-556037314.htm</t>
        </is>
      </c>
      <c r="E566" t="inlineStr">
        <is>
          <t xml:space="preserve">2026-08-29</t>
        </is>
      </c>
      <c r="F566" t="inlineStr">
        <is>
          <t xml:space="preserve">2026-08-31</t>
        </is>
      </c>
      <c r="G566" t="inlineStr">
        <is>
          <t xml:space="preserve">New</t>
        </is>
      </c>
      <c r="H566" t="inlineStr">
        <is>
          <t xml:space="preserve">San Andrés</t>
        </is>
      </c>
      <c r="I566" t="inlineStr">
        <is>
          <t xml:space="preserve">Rent</t>
        </is>
      </c>
      <c r="J566" t="inlineStr">
        <is>
          <t xml:space="preserve">Compartir piso</t>
        </is>
      </c>
      <c r="K566" t="inlineStr">
        <is>
          <t xml:space="preserve">ES</t>
        </is>
      </c>
      <c r="L566"/>
      <c r="M566" t="inlineStr">
        <is>
          <t xml:space="preserve">Córdoba</t>
        </is>
      </c>
      <c r="N566" t="inlineStr">
        <is>
          <t xml:space="preserve">Córdoba</t>
        </is>
      </c>
      <c r="O566"/>
      <c r="P566"/>
      <c r="Q566"/>
      <c r="R566"/>
      <c r="S566">
        <v>2</v>
      </c>
      <c r="T566"/>
      <c r="U566">
        <f>IFERROR((S566-T566)/T566,"")</f>
      </c>
      <c r="V566">
        <v>3</v>
      </c>
      <c r="W566"/>
      <c r="X566"/>
      <c r="Y566"/>
      <c r="Z566">
        <f>IFERROR(S566/W566,"")</f>
      </c>
      <c r="AA566">
        <f>IFERROR(INDEX(04_Area_Stats!$C$5:$C$7,MATCH(N566,04_Area_Stats!$A$5:$A$7,0)),"")</f>
      </c>
      <c r="AB566">
        <f>IFERROR((Z566-AA566)/AA566,"")</f>
      </c>
      <c r="AC566"/>
      <c r="AD566"/>
      <c r="AE566"/>
      <c r="AF566"/>
      <c r="AG566"/>
      <c r="AH566"/>
      <c r="AI566"/>
      <c r="AJ566"/>
      <c r="AK566"/>
      <c r="AL566"/>
      <c r="AM566"/>
      <c r="AN566"/>
      <c r="AO566"/>
      <c r="AP566"/>
      <c r="AQ566"/>
      <c r="AR566"/>
      <c r="AS566"/>
      <c r="AT566">
        <f>IFERROR(INDEX(04_Area_Stats!$E$5:$E$7,MATCH(N566,04_Area_Stats!$A$5:$A$7,0)),"")</f>
      </c>
      <c r="AU566">
        <f>IFERROR(ROUND(W566*AT566,0),"")</f>
      </c>
      <c r="AV566">
        <f>IFERROR(AU566*12/S566,"")</f>
      </c>
      <c r="AW566">
        <f>IFERROR(ROUND(100*(03_Assumptions!$B$18*MIN(AV566/03_Assumptions!$B$13,1)+03_Assumptions!$B$19*MIN(MAX(-AB566/0.25,0),1)+03_Assumptions!$B$20*IFERROR(INDEX(03_Assumptions!$B$28:$B$33,MATCH(AG566,03_Assumptions!$A$28:$A$33,0)),0.5)+03_Assumptions!$B$21*MIN(V566/180,1)+03_Assumptions!$B$22*(COUNTIF(AI566:AQ566,"Y")/9)),0),"")</f>
      </c>
      <c r="AX566"/>
      <c r="AY566"/>
      <c r="AZ566"/>
      <c r="BA566" t="inlineStr">
        <is>
          <t xml:space="preserve">https://images.milanuncios.com/api/v1/ma-ad-media-pro/images/9de302b1-1a00-4f57-b515-38959d6ca5b0</t>
        </is>
      </c>
      <c r="BB566"/>
      <c r="BC566">
        <v>1</v>
      </c>
      <c r="BD566"/>
      <c r="BE566">
        <v>0</v>
      </c>
      <c r="BF566"/>
      <c r="BG566"/>
      <c r="BH566"/>
      <c r="BI566"/>
      <c r="BJ566"/>
      <c r="BK566"/>
      <c r="BL566"/>
      <c r="BM566"/>
      <c r="BN566"/>
    </row>
    <row r="567">
      <c r="A567" t="inlineStr">
        <is>
          <t xml:space="preserve">MIL-512013081</t>
        </is>
      </c>
      <c r="B567" t="inlineStr">
        <is>
          <t xml:space="preserve">Milanuncios</t>
        </is>
      </c>
      <c r="C567" t="inlineStr">
        <is>
          <t xml:space="preserve">512013081</t>
        </is>
      </c>
      <c r="D567" t="inlineStr">
        <is>
          <t xml:space="preserve">https://www.milanuncios.com/pisos-compartidos-en-elche-alicante/altabix-universidad-512013081.htm</t>
        </is>
      </c>
      <c r="E567" t="inlineStr">
        <is>
          <t xml:space="preserve">2026-08-29</t>
        </is>
      </c>
      <c r="F567" t="inlineStr">
        <is>
          <t xml:space="preserve">2026-08-31</t>
        </is>
      </c>
      <c r="G567" t="inlineStr">
        <is>
          <t xml:space="preserve">New</t>
        </is>
      </c>
      <c r="H567" t="inlineStr">
        <is>
          <t xml:space="preserve">Altabix Universidad</t>
        </is>
      </c>
      <c r="I567" t="inlineStr">
        <is>
          <t xml:space="preserve">Rent</t>
        </is>
      </c>
      <c r="J567" t="inlineStr">
        <is>
          <t xml:space="preserve">Compartir piso</t>
        </is>
      </c>
      <c r="K567" t="inlineStr">
        <is>
          <t xml:space="preserve">ES</t>
        </is>
      </c>
      <c r="L567"/>
      <c r="M567" t="inlineStr">
        <is>
          <t xml:space="preserve">Alicante</t>
        </is>
      </c>
      <c r="N567" t="inlineStr">
        <is>
          <t xml:space="preserve">Elche</t>
        </is>
      </c>
      <c r="O567"/>
      <c r="P567"/>
      <c r="Q567"/>
      <c r="R567"/>
      <c r="S567">
        <v>160</v>
      </c>
      <c r="T567"/>
      <c r="U567">
        <f>IFERROR((S567-T567)/T567,"")</f>
      </c>
      <c r="V567">
        <v>3</v>
      </c>
      <c r="W567"/>
      <c r="X567"/>
      <c r="Y567"/>
      <c r="Z567">
        <f>IFERROR(S567/W567,"")</f>
      </c>
      <c r="AA567">
        <f>IFERROR(INDEX(04_Area_Stats!$C$5:$C$7,MATCH(N567,04_Area_Stats!$A$5:$A$7,0)),"")</f>
      </c>
      <c r="AB567">
        <f>IFERROR((Z567-AA567)/AA567,"")</f>
      </c>
      <c r="AC567"/>
      <c r="AD567"/>
      <c r="AE567"/>
      <c r="AF567"/>
      <c r="AG567"/>
      <c r="AH567"/>
      <c r="AI567"/>
      <c r="AJ567"/>
      <c r="AK567"/>
      <c r="AL567"/>
      <c r="AM567"/>
      <c r="AN567"/>
      <c r="AO567"/>
      <c r="AP567"/>
      <c r="AQ567"/>
      <c r="AR567"/>
      <c r="AS567"/>
      <c r="AT567">
        <f>IFERROR(INDEX(04_Area_Stats!$E$5:$E$7,MATCH(N567,04_Area_Stats!$A$5:$A$7,0)),"")</f>
      </c>
      <c r="AU567">
        <f>IFERROR(ROUND(W567*AT567,0),"")</f>
      </c>
      <c r="AV567">
        <f>IFERROR(AU567*12/S567,"")</f>
      </c>
      <c r="AW567">
        <f>IFERROR(ROUND(100*(03_Assumptions!$B$18*MIN(AV567/03_Assumptions!$B$13,1)+03_Assumptions!$B$19*MIN(MAX(-AB567/0.25,0),1)+03_Assumptions!$B$20*IFERROR(INDEX(03_Assumptions!$B$28:$B$33,MATCH(AG567,03_Assumptions!$A$28:$A$33,0)),0.5)+03_Assumptions!$B$21*MIN(V567/180,1)+03_Assumptions!$B$22*(COUNTIF(AI567:AQ567,"Y")/9)),0),"")</f>
      </c>
      <c r="AX567"/>
      <c r="AY567"/>
      <c r="AZ567"/>
      <c r="BA567"/>
      <c r="BB567"/>
      <c r="BC567">
        <v>1</v>
      </c>
      <c r="BD567"/>
      <c r="BE567">
        <v>0</v>
      </c>
      <c r="BF567"/>
      <c r="BG567"/>
      <c r="BH567"/>
      <c r="BI567"/>
      <c r="BJ567"/>
      <c r="BK567"/>
      <c r="BL567" t="inlineStr">
        <is>
          <t xml:space="preserve">Detta är ett rumsuthyrning i en delad lägenhet endast för kvinnor i Elche nära universitetet. Ingen specifik fastighetsinformation tillhandahålls; annonsen är en enkel sökning efter en rumskompanjon.</t>
        </is>
      </c>
      <c r="BM567"/>
      <c r="BN567"/>
    </row>
    <row r="568">
      <c r="A568" t="inlineStr">
        <is>
          <t xml:space="preserve">MIL-606522234</t>
        </is>
      </c>
      <c r="B568" t="inlineStr">
        <is>
          <t xml:space="preserve">Milanuncios</t>
        </is>
      </c>
      <c r="C568" t="inlineStr">
        <is>
          <t xml:space="preserve">606522234</t>
        </is>
      </c>
      <c r="D568" t="inlineStr">
        <is>
          <t xml:space="preserve">https://www.milanuncios.com/pisos-compartidos-en-bilbao-vizcaya/bilbao-606522234.htm</t>
        </is>
      </c>
      <c r="E568" t="inlineStr">
        <is>
          <t xml:space="preserve">2026-08-29</t>
        </is>
      </c>
      <c r="F568" t="inlineStr">
        <is>
          <t xml:space="preserve">2026-08-31</t>
        </is>
      </c>
      <c r="G568" t="inlineStr">
        <is>
          <t xml:space="preserve">New</t>
        </is>
      </c>
      <c r="H568" t="inlineStr">
        <is>
          <t xml:space="preserve">Bilbao</t>
        </is>
      </c>
      <c r="I568" t="inlineStr">
        <is>
          <t xml:space="preserve">Rent</t>
        </is>
      </c>
      <c r="J568" t="inlineStr">
        <is>
          <t xml:space="preserve">Compartir piso</t>
        </is>
      </c>
      <c r="K568" t="inlineStr">
        <is>
          <t xml:space="preserve">ES</t>
        </is>
      </c>
      <c r="L568"/>
      <c r="M568" t="inlineStr">
        <is>
          <t xml:space="preserve">Bizkaia</t>
        </is>
      </c>
      <c r="N568" t="inlineStr">
        <is>
          <t xml:space="preserve">Bilbao</t>
        </is>
      </c>
      <c r="O568"/>
      <c r="P568"/>
      <c r="Q568"/>
      <c r="R568"/>
      <c r="S568">
        <v>845</v>
      </c>
      <c r="T568"/>
      <c r="U568">
        <f>IFERROR((S568-T568)/T568,"")</f>
      </c>
      <c r="V568">
        <v>3</v>
      </c>
      <c r="W568"/>
      <c r="X568"/>
      <c r="Y568"/>
      <c r="Z568">
        <f>IFERROR(S568/W568,"")</f>
      </c>
      <c r="AA568">
        <f>IFERROR(INDEX(04_Area_Stats!$C$5:$C$7,MATCH(N568,04_Area_Stats!$A$5:$A$7,0)),"")</f>
      </c>
      <c r="AB568">
        <f>IFERROR((Z568-AA568)/AA568,"")</f>
      </c>
      <c r="AC568"/>
      <c r="AD568"/>
      <c r="AE568"/>
      <c r="AF568"/>
      <c r="AG568"/>
      <c r="AH568"/>
      <c r="AI568"/>
      <c r="AJ568"/>
      <c r="AK568"/>
      <c r="AL568"/>
      <c r="AM568"/>
      <c r="AN568"/>
      <c r="AO568"/>
      <c r="AP568" t="inlineStr">
        <is>
          <t xml:space="preserve">Y</t>
        </is>
      </c>
      <c r="AQ568" t="inlineStr">
        <is>
          <t xml:space="preserve">Y</t>
        </is>
      </c>
      <c r="AR568"/>
      <c r="AS568"/>
      <c r="AT568">
        <f>IFERROR(INDEX(04_Area_Stats!$E$5:$E$7,MATCH(N568,04_Area_Stats!$A$5:$A$7,0)),"")</f>
      </c>
      <c r="AU568">
        <f>IFERROR(ROUND(W568*AT568,0),"")</f>
      </c>
      <c r="AV568">
        <f>IFERROR(AU568*12/S568,"")</f>
      </c>
      <c r="AW568">
        <f>IFERROR(ROUND(100*(03_Assumptions!$B$18*MIN(AV568/03_Assumptions!$B$13,1)+03_Assumptions!$B$19*MIN(MAX(-AB568/0.25,0),1)+03_Assumptions!$B$20*IFERROR(INDEX(03_Assumptions!$B$28:$B$33,MATCH(AG568,03_Assumptions!$A$28:$A$33,0)),0.5)+03_Assumptions!$B$21*MIN(V568/180,1)+03_Assumptions!$B$22*(COUNTIF(AI568:AQ568,"Y")/9)),0),"")</f>
      </c>
      <c r="AX568"/>
      <c r="AY568"/>
      <c r="AZ568"/>
      <c r="BA568" t="inlineStr">
        <is>
          <t xml:space="preserve">https://images-re.milanuncios.com/images/ads/be1a56ad-57e1-487d-b62a-c624626c7917</t>
        </is>
      </c>
      <c r="BB568"/>
      <c r="BC568">
        <v>1</v>
      </c>
      <c r="BD568"/>
      <c r="BE568">
        <v>0</v>
      </c>
      <c r="BF568"/>
      <c r="BG568"/>
      <c r="BH568"/>
      <c r="BI568"/>
      <c r="BJ568"/>
      <c r="BK568"/>
      <c r="BL568" t="inlineStr">
        <is>
          <t xml:space="preserve">Detta är ett möblerat delat rum i en lägenhet i Txurdinaga, Bilbao, med värme, luftkonditionering och gemensamma faciliteter som tvättmaskin och torktumlare, med alla utgifter inkluderade. Spotahome har personligen inspekterat fastigheten för att garantera höga standarder, och läget erbjuder bekväm tunnelbaneåtkomst och närliggande bekvämligheter.</t>
        </is>
      </c>
      <c r="BM568" t="inlineStr">
        <is>
          <t xml:space="preserve">air_con, furnished</t>
        </is>
      </c>
      <c r="BN568"/>
    </row>
    <row r="569">
      <c r="A569" t="inlineStr">
        <is>
          <t xml:space="preserve">MIL-612166899</t>
        </is>
      </c>
      <c r="B569" t="inlineStr">
        <is>
          <t xml:space="preserve">Milanuncios</t>
        </is>
      </c>
      <c r="C569" t="inlineStr">
        <is>
          <t xml:space="preserve">612166899</t>
        </is>
      </c>
      <c r="D569" t="inlineStr">
        <is>
          <t xml:space="preserve">https://www.milanuncios.com/pisos-compartidos-en-granada-granada/estacion-de-autobuses-c-joaquina-egu-612166899.htm</t>
        </is>
      </c>
      <c r="E569" t="inlineStr">
        <is>
          <t xml:space="preserve">2026-08-29</t>
        </is>
      </c>
      <c r="F569" t="inlineStr">
        <is>
          <t xml:space="preserve">2026-08-31</t>
        </is>
      </c>
      <c r="G569" t="inlineStr">
        <is>
          <t xml:space="preserve">New</t>
        </is>
      </c>
      <c r="H569" t="inlineStr">
        <is>
          <t xml:space="preserve">Estacion de autobuses - C. Joaquina Egu</t>
        </is>
      </c>
      <c r="I569" t="inlineStr">
        <is>
          <t xml:space="preserve">Rent</t>
        </is>
      </c>
      <c r="J569" t="inlineStr">
        <is>
          <t xml:space="preserve">Compartir piso</t>
        </is>
      </c>
      <c r="K569" t="inlineStr">
        <is>
          <t xml:space="preserve">ES</t>
        </is>
      </c>
      <c r="L569"/>
      <c r="M569" t="inlineStr">
        <is>
          <t xml:space="preserve">Granada</t>
        </is>
      </c>
      <c r="N569" t="inlineStr">
        <is>
          <t xml:space="preserve">Granada</t>
        </is>
      </c>
      <c r="O569"/>
      <c r="P569"/>
      <c r="Q569"/>
      <c r="R569"/>
      <c r="S569">
        <v>250</v>
      </c>
      <c r="T569"/>
      <c r="U569">
        <f>IFERROR((S569-T569)/T569,"")</f>
      </c>
      <c r="V569">
        <v>3</v>
      </c>
      <c r="W569"/>
      <c r="X569"/>
      <c r="Y569"/>
      <c r="Z569">
        <f>IFERROR(S569/W569,"")</f>
      </c>
      <c r="AA569">
        <f>IFERROR(INDEX(04_Area_Stats!$C$5:$C$7,MATCH(N569,04_Area_Stats!$A$5:$A$7,0)),"")</f>
      </c>
      <c r="AB569">
        <f>IFERROR((Z569-AA569)/AA569,"")</f>
      </c>
      <c r="AC569"/>
      <c r="AD569"/>
      <c r="AE569"/>
      <c r="AF569"/>
      <c r="AG569"/>
      <c r="AH569"/>
      <c r="AI569"/>
      <c r="AJ569"/>
      <c r="AK569"/>
      <c r="AL569"/>
      <c r="AM569"/>
      <c r="AN569"/>
      <c r="AO569"/>
      <c r="AP569"/>
      <c r="AQ569"/>
      <c r="AR569"/>
      <c r="AS569"/>
      <c r="AT569">
        <f>IFERROR(INDEX(04_Area_Stats!$E$5:$E$7,MATCH(N569,04_Area_Stats!$A$5:$A$7,0)),"")</f>
      </c>
      <c r="AU569">
        <f>IFERROR(ROUND(W569*AT569,0),"")</f>
      </c>
      <c r="AV569">
        <f>IFERROR(AU569*12/S569,"")</f>
      </c>
      <c r="AW569">
        <f>IFERROR(ROUND(100*(03_Assumptions!$B$18*MIN(AV569/03_Assumptions!$B$13,1)+03_Assumptions!$B$19*MIN(MAX(-AB569/0.25,0),1)+03_Assumptions!$B$20*IFERROR(INDEX(03_Assumptions!$B$28:$B$33,MATCH(AG569,03_Assumptions!$A$28:$A$33,0)),0.5)+03_Assumptions!$B$21*MIN(V569/180,1)+03_Assumptions!$B$22*(COUNTIF(AI569:AQ569,"Y")/9)),0),"")</f>
      </c>
      <c r="AX569"/>
      <c r="AY569"/>
      <c r="AZ569"/>
      <c r="BA569" t="inlineStr">
        <is>
          <t xml:space="preserve">https://images.milanuncios.com/api/v1/ma-ad-media-pro/images/d0f126fe-5cae-41c0-9529-921308df8cce</t>
        </is>
      </c>
      <c r="BB569"/>
      <c r="BC569">
        <v>1</v>
      </c>
      <c r="BD569"/>
      <c r="BE569">
        <v>0</v>
      </c>
      <c r="BF569"/>
      <c r="BG569"/>
      <c r="BH569"/>
      <c r="BI569"/>
      <c r="BJ569"/>
      <c r="BK569"/>
      <c r="BL569" t="inlineStr">
        <is>
          <t xml:space="preserve">Detta är en annons för ett delat rum i Granada nära bussstationen, erbjudet för 250 € per månad för kvinnliga studenter under läsåret 2026–27; mycket begränsad information om fastigheten tillhandahålls.</t>
        </is>
      </c>
      <c r="BM569"/>
      <c r="BN569"/>
    </row>
    <row r="570">
      <c r="A570" t="inlineStr">
        <is>
          <t xml:space="preserve">MIL-538712528</t>
        </is>
      </c>
      <c r="B570" t="inlineStr">
        <is>
          <t xml:space="preserve">Milanuncios</t>
        </is>
      </c>
      <c r="C570" t="inlineStr">
        <is>
          <t xml:space="preserve">538712528</t>
        </is>
      </c>
      <c r="D570" t="inlineStr">
        <is>
          <t xml:space="preserve">https://www.milanuncios.com/pisos-compartidos-en-san-cristobal-de-la-laguna-tenerife/san-cristobal-de-la-laguna-538712528.htm</t>
        </is>
      </c>
      <c r="E570" t="inlineStr">
        <is>
          <t xml:space="preserve">2026-08-29</t>
        </is>
      </c>
      <c r="F570" t="inlineStr">
        <is>
          <t xml:space="preserve">2026-08-31</t>
        </is>
      </c>
      <c r="G570" t="inlineStr">
        <is>
          <t xml:space="preserve">New</t>
        </is>
      </c>
      <c r="H570" t="inlineStr">
        <is>
          <t xml:space="preserve">San Cristóbal de la Laguna</t>
        </is>
      </c>
      <c r="I570" t="inlineStr">
        <is>
          <t xml:space="preserve">Rent</t>
        </is>
      </c>
      <c r="J570" t="inlineStr">
        <is>
          <t xml:space="preserve">Compartir piso</t>
        </is>
      </c>
      <c r="K570" t="inlineStr">
        <is>
          <t xml:space="preserve">ES</t>
        </is>
      </c>
      <c r="L570"/>
      <c r="M570" t="inlineStr">
        <is>
          <t xml:space="preserve">Tenerife</t>
        </is>
      </c>
      <c r="N570" t="inlineStr">
        <is>
          <t xml:space="preserve">San Cristóbal de la Laguna</t>
        </is>
      </c>
      <c r="O570"/>
      <c r="P570"/>
      <c r="Q570"/>
      <c r="R570"/>
      <c r="S570">
        <v>425</v>
      </c>
      <c r="T570"/>
      <c r="U570">
        <f>IFERROR((S570-T570)/T570,"")</f>
      </c>
      <c r="V570">
        <v>3</v>
      </c>
      <c r="W570"/>
      <c r="X570"/>
      <c r="Y570"/>
      <c r="Z570">
        <f>IFERROR(S570/W570,"")</f>
      </c>
      <c r="AA570">
        <f>IFERROR(INDEX(04_Area_Stats!$C$5:$C$7,MATCH(N570,04_Area_Stats!$A$5:$A$7,0)),"")</f>
      </c>
      <c r="AB570">
        <f>IFERROR((Z570-AA570)/AA570,"")</f>
      </c>
      <c r="AC570"/>
      <c r="AD570"/>
      <c r="AE570"/>
      <c r="AF570"/>
      <c r="AG570"/>
      <c r="AH570"/>
      <c r="AI570"/>
      <c r="AJ570"/>
      <c r="AK570"/>
      <c r="AL570"/>
      <c r="AM570"/>
      <c r="AN570"/>
      <c r="AO570"/>
      <c r="AP570"/>
      <c r="AQ570"/>
      <c r="AR570"/>
      <c r="AS570"/>
      <c r="AT570">
        <f>IFERROR(INDEX(04_Area_Stats!$E$5:$E$7,MATCH(N570,04_Area_Stats!$A$5:$A$7,0)),"")</f>
      </c>
      <c r="AU570">
        <f>IFERROR(ROUND(W570*AT570,0),"")</f>
      </c>
      <c r="AV570">
        <f>IFERROR(AU570*12/S570,"")</f>
      </c>
      <c r="AW570">
        <f>IFERROR(ROUND(100*(03_Assumptions!$B$18*MIN(AV570/03_Assumptions!$B$13,1)+03_Assumptions!$B$19*MIN(MAX(-AB570/0.25,0),1)+03_Assumptions!$B$20*IFERROR(INDEX(03_Assumptions!$B$28:$B$33,MATCH(AG570,03_Assumptions!$A$28:$A$33,0)),0.5)+03_Assumptions!$B$21*MIN(V570/180,1)+03_Assumptions!$B$22*(COUNTIF(AI570:AQ570,"Y")/9)),0),"")</f>
      </c>
      <c r="AX570"/>
      <c r="AY570"/>
      <c r="AZ570"/>
      <c r="BA570" t="inlineStr">
        <is>
          <t xml:space="preserve">https://images-re.milanuncios.com/images/ads/eee94464-36e2-41dc-a154-62319abe911d</t>
        </is>
      </c>
      <c r="BB570"/>
      <c r="BC570">
        <v>1</v>
      </c>
      <c r="BD570"/>
      <c r="BE570">
        <v>0</v>
      </c>
      <c r="BF570"/>
      <c r="BG570"/>
      <c r="BH570"/>
      <c r="BI570"/>
      <c r="BJ570"/>
      <c r="BK570"/>
      <c r="BL570"/>
      <c r="BM570"/>
      <c r="BN570"/>
    </row>
    <row r="571">
      <c r="A571" t="inlineStr">
        <is>
          <t xml:space="preserve">MIL-611771298</t>
        </is>
      </c>
      <c r="B571" t="inlineStr">
        <is>
          <t xml:space="preserve">Milanuncios</t>
        </is>
      </c>
      <c r="C571" t="inlineStr">
        <is>
          <t xml:space="preserve">611771298</t>
        </is>
      </c>
      <c r="D571" t="inlineStr">
        <is>
          <t xml:space="preserve">https://www.milanuncios.com/pisos-compartidos-en-sevilla-sevilla/poligono-san-pablo-poligono-san-pablo-611771298.htm</t>
        </is>
      </c>
      <c r="E571" t="inlineStr">
        <is>
          <t xml:space="preserve">2026-08-29</t>
        </is>
      </c>
      <c r="F571" t="inlineStr">
        <is>
          <t xml:space="preserve">2026-08-31</t>
        </is>
      </c>
      <c r="G571" t="inlineStr">
        <is>
          <t xml:space="preserve">New</t>
        </is>
      </c>
      <c r="H571" t="inlineStr">
        <is>
          <t xml:space="preserve">Polígono San Pablo - Polígono San Pablo</t>
        </is>
      </c>
      <c r="I571" t="inlineStr">
        <is>
          <t xml:space="preserve">Rent</t>
        </is>
      </c>
      <c r="J571" t="inlineStr">
        <is>
          <t xml:space="preserve">Compartir piso</t>
        </is>
      </c>
      <c r="K571" t="inlineStr">
        <is>
          <t xml:space="preserve">ES</t>
        </is>
      </c>
      <c r="L571"/>
      <c r="M571" t="inlineStr">
        <is>
          <t xml:space="preserve">Sevilla</t>
        </is>
      </c>
      <c r="N571" t="inlineStr">
        <is>
          <t xml:space="preserve">Sevilla</t>
        </is>
      </c>
      <c r="O571"/>
      <c r="P571"/>
      <c r="Q571"/>
      <c r="R571"/>
      <c r="S571">
        <v>300</v>
      </c>
      <c r="T571"/>
      <c r="U571">
        <f>IFERROR((S571-T571)/T571,"")</f>
      </c>
      <c r="V571">
        <v>3</v>
      </c>
      <c r="W571"/>
      <c r="X571"/>
      <c r="Y571"/>
      <c r="Z571">
        <f>IFERROR(S571/W571,"")</f>
      </c>
      <c r="AA571">
        <f>IFERROR(INDEX(04_Area_Stats!$C$5:$C$7,MATCH(N571,04_Area_Stats!$A$5:$A$7,0)),"")</f>
      </c>
      <c r="AB571">
        <f>IFERROR((Z571-AA571)/AA571,"")</f>
      </c>
      <c r="AC571"/>
      <c r="AD571"/>
      <c r="AE571"/>
      <c r="AF571"/>
      <c r="AG571"/>
      <c r="AH571"/>
      <c r="AI571"/>
      <c r="AJ571" t="inlineStr">
        <is>
          <t xml:space="preserve">Y</t>
        </is>
      </c>
      <c r="AK571"/>
      <c r="AL571"/>
      <c r="AM571"/>
      <c r="AN571"/>
      <c r="AO571"/>
      <c r="AP571"/>
      <c r="AQ571"/>
      <c r="AR571"/>
      <c r="AS571"/>
      <c r="AT571">
        <f>IFERROR(INDEX(04_Area_Stats!$E$5:$E$7,MATCH(N571,04_Area_Stats!$A$5:$A$7,0)),"")</f>
      </c>
      <c r="AU571">
        <f>IFERROR(ROUND(W571*AT571,0),"")</f>
      </c>
      <c r="AV571">
        <f>IFERROR(AU571*12/S571,"")</f>
      </c>
      <c r="AW571">
        <f>IFERROR(ROUND(100*(03_Assumptions!$B$18*MIN(AV571/03_Assumptions!$B$13,1)+03_Assumptions!$B$19*MIN(MAX(-AB571/0.25,0),1)+03_Assumptions!$B$20*IFERROR(INDEX(03_Assumptions!$B$28:$B$33,MATCH(AG571,03_Assumptions!$A$28:$A$33,0)),0.5)+03_Assumptions!$B$21*MIN(V571/180,1)+03_Assumptions!$B$22*(COUNTIF(AI571:AQ571,"Y")/9)),0),"")</f>
      </c>
      <c r="AX571"/>
      <c r="AY571"/>
      <c r="AZ571"/>
      <c r="BA571" t="inlineStr">
        <is>
          <t xml:space="preserve">https://images.milanuncios.com/api/v1/ma-ad-media-pro/images/9cdfcbad-f7bc-4275-b496-9e6cc4e6f9b0</t>
        </is>
      </c>
      <c r="BB571"/>
      <c r="BC571">
        <v>1</v>
      </c>
      <c r="BD571"/>
      <c r="BE571">
        <v>0</v>
      </c>
      <c r="BF571"/>
      <c r="BG571"/>
      <c r="BH571"/>
      <c r="BI571"/>
      <c r="BJ571"/>
      <c r="BK571"/>
      <c r="BL571" t="inlineStr">
        <is>
          <t xml:space="preserve">Ett rum tillgängligt i en 3-rumslägenheten som delas i San Pablo, Sevilla, med gott om plats och en liten terrass i ett lugnt område. Begränsad information; skick och övriga faciliteter är inte specificerade.</t>
        </is>
      </c>
      <c r="BM571" t="inlineStr">
        <is>
          <t xml:space="preserve">terrace</t>
        </is>
      </c>
      <c r="BN571"/>
    </row>
    <row r="572">
      <c r="A572" t="inlineStr">
        <is>
          <t xml:space="preserve">MIL-552222817</t>
        </is>
      </c>
      <c r="B572" t="inlineStr">
        <is>
          <t xml:space="preserve">Milanuncios</t>
        </is>
      </c>
      <c r="C572" t="inlineStr">
        <is>
          <t xml:space="preserve">552222817</t>
        </is>
      </c>
      <c r="D572" t="inlineStr">
        <is>
          <t xml:space="preserve">https://www.milanuncios.com/pisos-compartidos-en-belmez-cordoba/plaza-de-la-anunciacion-calle-negril-552222817.htm</t>
        </is>
      </c>
      <c r="E572" t="inlineStr">
        <is>
          <t xml:space="preserve">2026-08-29</t>
        </is>
      </c>
      <c r="F572" t="inlineStr">
        <is>
          <t xml:space="preserve">2026-08-31</t>
        </is>
      </c>
      <c r="G572" t="inlineStr">
        <is>
          <t xml:space="preserve">New</t>
        </is>
      </c>
      <c r="H572" t="inlineStr">
        <is>
          <t xml:space="preserve">Plaza de la Anunciación  - Calle Negril</t>
        </is>
      </c>
      <c r="I572" t="inlineStr">
        <is>
          <t xml:space="preserve">Rent</t>
        </is>
      </c>
      <c r="J572" t="inlineStr">
        <is>
          <t xml:space="preserve">Compartir piso</t>
        </is>
      </c>
      <c r="K572" t="inlineStr">
        <is>
          <t xml:space="preserve">ES</t>
        </is>
      </c>
      <c r="L572"/>
      <c r="M572" t="inlineStr">
        <is>
          <t xml:space="preserve">Córdoba</t>
        </is>
      </c>
      <c r="N572" t="inlineStr">
        <is>
          <t xml:space="preserve">Belmez</t>
        </is>
      </c>
      <c r="O572"/>
      <c r="P572"/>
      <c r="Q572"/>
      <c r="R572"/>
      <c r="S572">
        <v>275</v>
      </c>
      <c r="T572"/>
      <c r="U572">
        <f>IFERROR((S572-T572)/T572,"")</f>
      </c>
      <c r="V572">
        <v>3</v>
      </c>
      <c r="W572"/>
      <c r="X572"/>
      <c r="Y572"/>
      <c r="Z572">
        <f>IFERROR(S572/W572,"")</f>
      </c>
      <c r="AA572">
        <f>IFERROR(INDEX(04_Area_Stats!$C$5:$C$7,MATCH(N572,04_Area_Stats!$A$5:$A$7,0)),"")</f>
      </c>
      <c r="AB572">
        <f>IFERROR((Z572-AA572)/AA572,"")</f>
      </c>
      <c r="AC572"/>
      <c r="AD572"/>
      <c r="AE572"/>
      <c r="AF572"/>
      <c r="AG572"/>
      <c r="AH572"/>
      <c r="AI572"/>
      <c r="AJ572"/>
      <c r="AK572"/>
      <c r="AL572"/>
      <c r="AM572"/>
      <c r="AN572"/>
      <c r="AO572"/>
      <c r="AP572"/>
      <c r="AQ572"/>
      <c r="AR572"/>
      <c r="AS572"/>
      <c r="AT572">
        <f>IFERROR(INDEX(04_Area_Stats!$E$5:$E$7,MATCH(N572,04_Area_Stats!$A$5:$A$7,0)),"")</f>
      </c>
      <c r="AU572">
        <f>IFERROR(ROUND(W572*AT572,0),"")</f>
      </c>
      <c r="AV572">
        <f>IFERROR(AU572*12/S572,"")</f>
      </c>
      <c r="AW572">
        <f>IFERROR(ROUND(100*(03_Assumptions!$B$18*MIN(AV572/03_Assumptions!$B$13,1)+03_Assumptions!$B$19*MIN(MAX(-AB572/0.25,0),1)+03_Assumptions!$B$20*IFERROR(INDEX(03_Assumptions!$B$28:$B$33,MATCH(AG572,03_Assumptions!$A$28:$A$33,0)),0.5)+03_Assumptions!$B$21*MIN(V572/180,1)+03_Assumptions!$B$22*(COUNTIF(AI572:AQ572,"Y")/9)),0),"")</f>
      </c>
      <c r="AX572"/>
      <c r="AY572"/>
      <c r="AZ572"/>
      <c r="BA572" t="inlineStr">
        <is>
          <t xml:space="preserve">https://images.milanuncios.com/api/v1/ma-ad-media-pro/images/23cf1def-2b0c-485b-a814-f3f8c34b2262</t>
        </is>
      </c>
      <c r="BB572"/>
      <c r="BC572">
        <v>1</v>
      </c>
      <c r="BD572"/>
      <c r="BE572">
        <v>0</v>
      </c>
      <c r="BF572"/>
      <c r="BG572"/>
      <c r="BH572"/>
      <c r="BI572"/>
      <c r="BJ572"/>
      <c r="BK572"/>
      <c r="BL572" t="inlineStr">
        <is>
          <t xml:space="preserve">Ett studentrum i en delad lägenhet i Belmez; ingen information tillgänglig. Det finns ingen specifik information tillgänglig för att bedöma fastigheten.</t>
        </is>
      </c>
      <c r="BM572"/>
      <c r="BN572"/>
    </row>
    <row r="573">
      <c r="A573" t="inlineStr">
        <is>
          <t xml:space="preserve">MIL-359485047</t>
        </is>
      </c>
      <c r="B573" t="inlineStr">
        <is>
          <t xml:space="preserve">Milanuncios</t>
        </is>
      </c>
      <c r="C573" t="inlineStr">
        <is>
          <t xml:space="preserve">359485047</t>
        </is>
      </c>
      <c r="D573" t="inlineStr">
        <is>
          <t xml:space="preserve">https://www.milanuncios.com/pisos-compartidos-en-malaga-malaga/centro-c-marmoles-359485047.htm</t>
        </is>
      </c>
      <c r="E573" t="inlineStr">
        <is>
          <t xml:space="preserve">2026-08-29</t>
        </is>
      </c>
      <c r="F573" t="inlineStr">
        <is>
          <t xml:space="preserve">2026-08-31</t>
        </is>
      </c>
      <c r="G573" t="inlineStr">
        <is>
          <t xml:space="preserve">New</t>
        </is>
      </c>
      <c r="H573" t="inlineStr">
        <is>
          <t xml:space="preserve">Centro - C. Mármoles</t>
        </is>
      </c>
      <c r="I573" t="inlineStr">
        <is>
          <t xml:space="preserve">Rent</t>
        </is>
      </c>
      <c r="J573" t="inlineStr">
        <is>
          <t xml:space="preserve">Compartir piso</t>
        </is>
      </c>
      <c r="K573" t="inlineStr">
        <is>
          <t xml:space="preserve">ES</t>
        </is>
      </c>
      <c r="L573"/>
      <c r="M573" t="inlineStr">
        <is>
          <t xml:space="preserve">Málaga</t>
        </is>
      </c>
      <c r="N573" t="inlineStr">
        <is>
          <t xml:space="preserve">Málaga</t>
        </is>
      </c>
      <c r="O573"/>
      <c r="P573"/>
      <c r="Q573"/>
      <c r="R573"/>
      <c r="S573">
        <v>500</v>
      </c>
      <c r="T573"/>
      <c r="U573">
        <f>IFERROR((S573-T573)/T573,"")</f>
      </c>
      <c r="V573">
        <v>3</v>
      </c>
      <c r="W573"/>
      <c r="X573"/>
      <c r="Y573"/>
      <c r="Z573">
        <f>IFERROR(S573/W573,"")</f>
      </c>
      <c r="AA573">
        <f>IFERROR(INDEX(04_Area_Stats!$C$5:$C$7,MATCH(N573,04_Area_Stats!$A$5:$A$7,0)),"")</f>
      </c>
      <c r="AB573">
        <f>IFERROR((Z573-AA573)/AA573,"")</f>
      </c>
      <c r="AC573"/>
      <c r="AD573"/>
      <c r="AE573"/>
      <c r="AF573"/>
      <c r="AG573" t="inlineStr">
        <is>
          <t xml:space="preserve">Renovated</t>
        </is>
      </c>
      <c r="AH573"/>
      <c r="AI573"/>
      <c r="AJ573"/>
      <c r="AK573"/>
      <c r="AL573" t="inlineStr">
        <is>
          <t xml:space="preserve">N</t>
        </is>
      </c>
      <c r="AM573"/>
      <c r="AN573"/>
      <c r="AO573" t="inlineStr">
        <is>
          <t xml:space="preserve">N</t>
        </is>
      </c>
      <c r="AP573" t="inlineStr">
        <is>
          <t xml:space="preserve">Y</t>
        </is>
      </c>
      <c r="AQ573" t="inlineStr">
        <is>
          <t xml:space="preserve">Y</t>
        </is>
      </c>
      <c r="AR573"/>
      <c r="AS573"/>
      <c r="AT573">
        <f>IFERROR(INDEX(04_Area_Stats!$E$5:$E$7,MATCH(N573,04_Area_Stats!$A$5:$A$7,0)),"")</f>
      </c>
      <c r="AU573">
        <f>IFERROR(ROUND(W573*AT573,0),"")</f>
      </c>
      <c r="AV573">
        <f>IFERROR(AU573*12/S573,"")</f>
      </c>
      <c r="AW573">
        <f>IFERROR(ROUND(100*(03_Assumptions!$B$18*MIN(AV573/03_Assumptions!$B$13,1)+03_Assumptions!$B$19*MIN(MAX(-AB573/0.25,0),1)+03_Assumptions!$B$20*IFERROR(INDEX(03_Assumptions!$B$28:$B$33,MATCH(AG573,03_Assumptions!$A$28:$A$33,0)),0.5)+03_Assumptions!$B$21*MIN(V573/180,1)+03_Assumptions!$B$22*(COUNTIF(AI573:AQ573,"Y")/9)),0),"")</f>
      </c>
      <c r="AX573"/>
      <c r="AY573"/>
      <c r="AZ573"/>
      <c r="BA573" t="inlineStr">
        <is>
          <t xml:space="preserve">https://images.milanuncios.com/api/v1/ma-ad-media-pro/images/86fec30e-e754-4a91-a18d-b08da4957e42</t>
        </is>
      </c>
      <c r="BB573"/>
      <c r="BC573">
        <v>1</v>
      </c>
      <c r="BD573"/>
      <c r="BE573">
        <v>0</v>
      </c>
      <c r="BF573"/>
      <c r="BG573"/>
      <c r="BH573"/>
      <c r="BI573"/>
      <c r="BJ573"/>
      <c r="BK573"/>
      <c r="BL573" t="inlineStr">
        <is>
          <t xml:space="preserve">Ett möblerat rum till uthyrning i en nyligen renoverad lägenhet i centrala Málaga nära El Corte Inglés; inkluderar luftkonditionering, modern möblering och alla tjänster. Fastigheten är begränsad till endast kvinnliga hyresgäster.</t>
        </is>
      </c>
      <c r="BM573" t="inlineStr">
        <is>
          <t xml:space="preserve">condition, pool, air_con, furnished</t>
        </is>
      </c>
      <c r="BN573"/>
    </row>
    <row r="574">
      <c r="A574" t="inlineStr">
        <is>
          <t xml:space="preserve">MIL-544938512</t>
        </is>
      </c>
      <c r="B574" t="inlineStr">
        <is>
          <t xml:space="preserve">Milanuncios</t>
        </is>
      </c>
      <c r="C574" t="inlineStr">
        <is>
          <t xml:space="preserve">544938512</t>
        </is>
      </c>
      <c r="D574" t="inlineStr">
        <is>
          <t xml:space="preserve">https://www.milanuncios.com/pisos-compartidos-en-guadalajara-guadalajara/los-manantiales-c-de-la-isabela-544938512.htm</t>
        </is>
      </c>
      <c r="E574" t="inlineStr">
        <is>
          <t xml:space="preserve">2026-08-29</t>
        </is>
      </c>
      <c r="F574" t="inlineStr">
        <is>
          <t xml:space="preserve">2026-08-31</t>
        </is>
      </c>
      <c r="G574" t="inlineStr">
        <is>
          <t xml:space="preserve">New</t>
        </is>
      </c>
      <c r="H574" t="inlineStr">
        <is>
          <t xml:space="preserve">Los Manantiales - C. de la Isabela</t>
        </is>
      </c>
      <c r="I574" t="inlineStr">
        <is>
          <t xml:space="preserve">Rent</t>
        </is>
      </c>
      <c r="J574" t="inlineStr">
        <is>
          <t xml:space="preserve">Compartir piso</t>
        </is>
      </c>
      <c r="K574" t="inlineStr">
        <is>
          <t xml:space="preserve">ES</t>
        </is>
      </c>
      <c r="L574"/>
      <c r="M574" t="inlineStr">
        <is>
          <t xml:space="preserve">Guadalajara</t>
        </is>
      </c>
      <c r="N574" t="inlineStr">
        <is>
          <t xml:space="preserve">Guadalajara</t>
        </is>
      </c>
      <c r="O574"/>
      <c r="P574"/>
      <c r="Q574"/>
      <c r="R574"/>
      <c r="S574">
        <v>450</v>
      </c>
      <c r="T574"/>
      <c r="U574">
        <f>IFERROR((S574-T574)/T574,"")</f>
      </c>
      <c r="V574">
        <v>3</v>
      </c>
      <c r="W574"/>
      <c r="X574"/>
      <c r="Y574"/>
      <c r="Z574">
        <f>IFERROR(S574/W574,"")</f>
      </c>
      <c r="AA574">
        <f>IFERROR(INDEX(04_Area_Stats!$C$5:$C$7,MATCH(N574,04_Area_Stats!$A$5:$A$7,0)),"")</f>
      </c>
      <c r="AB574">
        <f>IFERROR((Z574-AA574)/AA574,"")</f>
      </c>
      <c r="AC574">
        <v>1</v>
      </c>
      <c r="AD574">
        <v>1</v>
      </c>
      <c r="AE574"/>
      <c r="AF574"/>
      <c r="AG574"/>
      <c r="AH574"/>
      <c r="AI574"/>
      <c r="AJ574"/>
      <c r="AK574"/>
      <c r="AL574"/>
      <c r="AM574"/>
      <c r="AN574"/>
      <c r="AO574"/>
      <c r="AP574"/>
      <c r="AQ574"/>
      <c r="AR574"/>
      <c r="AS574"/>
      <c r="AT574">
        <f>IFERROR(INDEX(04_Area_Stats!$E$5:$E$7,MATCH(N574,04_Area_Stats!$A$5:$A$7,0)),"")</f>
      </c>
      <c r="AU574">
        <f>IFERROR(ROUND(W574*AT574,0),"")</f>
      </c>
      <c r="AV574">
        <f>IFERROR(AU574*12/S574,"")</f>
      </c>
      <c r="AW574">
        <f>IFERROR(ROUND(100*(03_Assumptions!$B$18*MIN(AV574/03_Assumptions!$B$13,1)+03_Assumptions!$B$19*MIN(MAX(-AB574/0.25,0),1)+03_Assumptions!$B$20*IFERROR(INDEX(03_Assumptions!$B$28:$B$33,MATCH(AG574,03_Assumptions!$A$28:$A$33,0)),0.5)+03_Assumptions!$B$21*MIN(V574/180,1)+03_Assumptions!$B$22*(COUNTIF(AI574:AQ574,"Y")/9)),0),"")</f>
      </c>
      <c r="AX574"/>
      <c r="AY574"/>
      <c r="AZ574"/>
      <c r="BA574" t="inlineStr">
        <is>
          <t xml:space="preserve">https://images.milanuncios.com/api/v1/ma-ad-media-pro/images/54e3a2d1-742a-4335-8348-cc932e423f83</t>
        </is>
      </c>
      <c r="BB574"/>
      <c r="BC574">
        <v>1</v>
      </c>
      <c r="BD574"/>
      <c r="BE574">
        <v>0</v>
      </c>
      <c r="BF574"/>
      <c r="BG574"/>
      <c r="BH574"/>
      <c r="BI574"/>
      <c r="BJ574"/>
      <c r="BK574"/>
      <c r="BL574" t="inlineStr">
        <is>
          <t xml:space="preserve">Ett rum med eget badrum att hyra i en delad lägenhet på calle Isabela, Guadalajara. Minimal information angiven; hela lägenheten har 3 rum och 2 badrum.</t>
        </is>
      </c>
      <c r="BM574" t="inlineStr">
        <is>
          <t xml:space="preserve">rooms, bathrooms</t>
        </is>
      </c>
      <c r="BN574"/>
    </row>
    <row r="575">
      <c r="A575" t="inlineStr">
        <is>
          <t xml:space="preserve">MIL-606534467</t>
        </is>
      </c>
      <c r="B575" t="inlineStr">
        <is>
          <t xml:space="preserve">Milanuncios</t>
        </is>
      </c>
      <c r="C575" t="inlineStr">
        <is>
          <t xml:space="preserve">606534467</t>
        </is>
      </c>
      <c r="D575" t="inlineStr">
        <is>
          <t xml:space="preserve">https://www.milanuncios.com/pisos-compartidos-en-madrid-madrid/madrid-capital-606534467.htm</t>
        </is>
      </c>
      <c r="E575" t="inlineStr">
        <is>
          <t xml:space="preserve">2026-08-29</t>
        </is>
      </c>
      <c r="F575" t="inlineStr">
        <is>
          <t xml:space="preserve">2026-08-31</t>
        </is>
      </c>
      <c r="G575" t="inlineStr">
        <is>
          <t xml:space="preserve">New</t>
        </is>
      </c>
      <c r="H575" t="inlineStr">
        <is>
          <t xml:space="preserve">Madrid Capital</t>
        </is>
      </c>
      <c r="I575" t="inlineStr">
        <is>
          <t xml:space="preserve">Rent</t>
        </is>
      </c>
      <c r="J575" t="inlineStr">
        <is>
          <t xml:space="preserve">Compartir piso</t>
        </is>
      </c>
      <c r="K575" t="inlineStr">
        <is>
          <t xml:space="preserve">ES</t>
        </is>
      </c>
      <c r="L575"/>
      <c r="M575" t="inlineStr">
        <is>
          <t xml:space="preserve">Madrid</t>
        </is>
      </c>
      <c r="N575" t="inlineStr">
        <is>
          <t xml:space="preserve">Madrid</t>
        </is>
      </c>
      <c r="O575"/>
      <c r="P575"/>
      <c r="Q575"/>
      <c r="R575"/>
      <c r="S575">
        <v>795</v>
      </c>
      <c r="T575"/>
      <c r="U575">
        <f>IFERROR((S575-T575)/T575,"")</f>
      </c>
      <c r="V575">
        <v>3</v>
      </c>
      <c r="W575"/>
      <c r="X575"/>
      <c r="Y575"/>
      <c r="Z575">
        <f>IFERROR(S575/W575,"")</f>
      </c>
      <c r="AA575">
        <f>IFERROR(INDEX(04_Area_Stats!$C$5:$C$7,MATCH(N575,04_Area_Stats!$A$5:$A$7,0)),"")</f>
      </c>
      <c r="AB575">
        <f>IFERROR((Z575-AA575)/AA575,"")</f>
      </c>
      <c r="AC575">
        <v>4</v>
      </c>
      <c r="AD575"/>
      <c r="AE575" t="inlineStr">
        <is>
          <t xml:space="preserve">2do piso</t>
        </is>
      </c>
      <c r="AF575"/>
      <c r="AG575"/>
      <c r="AH575"/>
      <c r="AI575"/>
      <c r="AJ575"/>
      <c r="AK575"/>
      <c r="AL575"/>
      <c r="AM575"/>
      <c r="AN575"/>
      <c r="AO575"/>
      <c r="AP575"/>
      <c r="AQ575" t="inlineStr">
        <is>
          <t xml:space="preserve">Y</t>
        </is>
      </c>
      <c r="AR575"/>
      <c r="AS575"/>
      <c r="AT575">
        <f>IFERROR(INDEX(04_Area_Stats!$E$5:$E$7,MATCH(N575,04_Area_Stats!$A$5:$A$7,0)),"")</f>
      </c>
      <c r="AU575">
        <f>IFERROR(ROUND(W575*AT575,0),"")</f>
      </c>
      <c r="AV575">
        <f>IFERROR(AU575*12/S575,"")</f>
      </c>
      <c r="AW575">
        <f>IFERROR(ROUND(100*(03_Assumptions!$B$18*MIN(AV575/03_Assumptions!$B$13,1)+03_Assumptions!$B$19*MIN(MAX(-AB575/0.25,0),1)+03_Assumptions!$B$20*IFERROR(INDEX(03_Assumptions!$B$28:$B$33,MATCH(AG575,03_Assumptions!$A$28:$A$33,0)),0.5)+03_Assumptions!$B$21*MIN(V575/180,1)+03_Assumptions!$B$22*(COUNTIF(AI575:AQ575,"Y")/9)),0),"")</f>
      </c>
      <c r="AX575"/>
      <c r="AY575"/>
      <c r="AZ575"/>
      <c r="BA575" t="inlineStr">
        <is>
          <t xml:space="preserve">https://images-re.milanuncios.com/images/ads/bb940d9b-1c43-4ad3-86e9-179c31b471e8</t>
        </is>
      </c>
      <c r="BB575"/>
      <c r="BC575">
        <v>1</v>
      </c>
      <c r="BD575"/>
      <c r="BE575">
        <v>0</v>
      </c>
      <c r="BF575"/>
      <c r="BG575"/>
      <c r="BH575"/>
      <c r="BI575"/>
      <c r="BJ575"/>
      <c r="BK575"/>
      <c r="BL575" t="inlineStr">
        <is>
          <t xml:space="preserve">Möblerad lägenhet med 4 rum på 2:a våningen på Calle Araucaria i centrala Madrid tillgänglig för rumuthyrning. Begränsad information tillhandahålls om fastighetens skick, bekvämligheter eller övriga specifikationer.</t>
        </is>
      </c>
      <c r="BM575" t="inlineStr">
        <is>
          <t xml:space="preserve">rooms, floor, furnished</t>
        </is>
      </c>
      <c r="BN575"/>
    </row>
    <row r="576">
      <c r="A576" t="inlineStr">
        <is>
          <t xml:space="preserve">MIL-602675265</t>
        </is>
      </c>
      <c r="B576" t="inlineStr">
        <is>
          <t xml:space="preserve">Milanuncios</t>
        </is>
      </c>
      <c r="C576" t="inlineStr">
        <is>
          <t xml:space="preserve">602675265</t>
        </is>
      </c>
      <c r="D576" t="inlineStr">
        <is>
          <t xml:space="preserve">https://www.milanuncios.com/pisos-compartidos-en-zaragoza-zaragoza/san-jose-602675265.htm</t>
        </is>
      </c>
      <c r="E576" t="inlineStr">
        <is>
          <t xml:space="preserve">2026-08-29</t>
        </is>
      </c>
      <c r="F576" t="inlineStr">
        <is>
          <t xml:space="preserve">2026-08-31</t>
        </is>
      </c>
      <c r="G576" t="inlineStr">
        <is>
          <t xml:space="preserve">New</t>
        </is>
      </c>
      <c r="H576" t="inlineStr">
        <is>
          <t xml:space="preserve">San Jose</t>
        </is>
      </c>
      <c r="I576" t="inlineStr">
        <is>
          <t xml:space="preserve">Rent</t>
        </is>
      </c>
      <c r="J576" t="inlineStr">
        <is>
          <t xml:space="preserve">Compartir piso</t>
        </is>
      </c>
      <c r="K576" t="inlineStr">
        <is>
          <t xml:space="preserve">ES</t>
        </is>
      </c>
      <c r="L576"/>
      <c r="M576" t="inlineStr">
        <is>
          <t xml:space="preserve">Zaragoza</t>
        </is>
      </c>
      <c r="N576" t="inlineStr">
        <is>
          <t xml:space="preserve">Zaragoza</t>
        </is>
      </c>
      <c r="O576"/>
      <c r="P576"/>
      <c r="Q576"/>
      <c r="R576"/>
      <c r="S576">
        <v>350</v>
      </c>
      <c r="T576"/>
      <c r="U576">
        <f>IFERROR((S576-T576)/T576,"")</f>
      </c>
      <c r="V576">
        <v>3</v>
      </c>
      <c r="W576"/>
      <c r="X576"/>
      <c r="Y576"/>
      <c r="Z576">
        <f>IFERROR(S576/W576,"")</f>
      </c>
      <c r="AA576">
        <f>IFERROR(INDEX(04_Area_Stats!$C$5:$C$7,MATCH(N576,04_Area_Stats!$A$5:$A$7,0)),"")</f>
      </c>
      <c r="AB576">
        <f>IFERROR((Z576-AA576)/AA576,"")</f>
      </c>
      <c r="AC576"/>
      <c r="AD576"/>
      <c r="AE576"/>
      <c r="AF576"/>
      <c r="AG576" t="inlineStr">
        <is>
          <t xml:space="preserve">Good</t>
        </is>
      </c>
      <c r="AH576"/>
      <c r="AI576"/>
      <c r="AJ576"/>
      <c r="AK576"/>
      <c r="AL576"/>
      <c r="AM576"/>
      <c r="AN576"/>
      <c r="AO576"/>
      <c r="AP576"/>
      <c r="AQ576" t="inlineStr">
        <is>
          <t xml:space="preserve">Y</t>
        </is>
      </c>
      <c r="AR576"/>
      <c r="AS576"/>
      <c r="AT576">
        <f>IFERROR(INDEX(04_Area_Stats!$E$5:$E$7,MATCH(N576,04_Area_Stats!$A$5:$A$7,0)),"")</f>
      </c>
      <c r="AU576">
        <f>IFERROR(ROUND(W576*AT576,0),"")</f>
      </c>
      <c r="AV576">
        <f>IFERROR(AU576*12/S576,"")</f>
      </c>
      <c r="AW576">
        <f>IFERROR(ROUND(100*(03_Assumptions!$B$18*MIN(AV576/03_Assumptions!$B$13,1)+03_Assumptions!$B$19*MIN(MAX(-AB576/0.25,0),1)+03_Assumptions!$B$20*IFERROR(INDEX(03_Assumptions!$B$28:$B$33,MATCH(AG576,03_Assumptions!$A$28:$A$33,0)),0.5)+03_Assumptions!$B$21*MIN(V576/180,1)+03_Assumptions!$B$22*(COUNTIF(AI576:AQ576,"Y")/9)),0),"")</f>
      </c>
      <c r="AX576"/>
      <c r="AY576"/>
      <c r="AZ576"/>
      <c r="BA576"/>
      <c r="BB576"/>
      <c r="BC576">
        <v>1</v>
      </c>
      <c r="BD576"/>
      <c r="BE576">
        <v>0</v>
      </c>
      <c r="BF576"/>
      <c r="BG576"/>
      <c r="BH576"/>
      <c r="BI576"/>
      <c r="BJ576"/>
      <c r="BK576"/>
      <c r="BL576" t="inlineStr">
        <is>
          <t xml:space="preserve">Ett möblerat rum i en delad lägenhet i San José, Zaragoza, med en dubbelsäng och bra belysning. Lägenheten är väl underhållen med moderna vitvaror, även om de flesta detaljerna om den delade bostaden inte är angivna.</t>
        </is>
      </c>
      <c r="BM576" t="inlineStr">
        <is>
          <t xml:space="preserve">condition, furnished</t>
        </is>
      </c>
      <c r="BN576"/>
    </row>
    <row r="577">
      <c r="A577" t="inlineStr">
        <is>
          <t xml:space="preserve">MIL-611332935</t>
        </is>
      </c>
      <c r="B577" t="inlineStr">
        <is>
          <t xml:space="preserve">Milanuncios</t>
        </is>
      </c>
      <c r="C577" t="inlineStr">
        <is>
          <t xml:space="preserve">611332935</t>
        </is>
      </c>
      <c r="D577" t="inlineStr">
        <is>
          <t xml:space="preserve">https://www.milanuncios.com/pisos-compartidos-en-cordoba-cordoba/renfe-c-angel-ganivet-611332935.htm</t>
        </is>
      </c>
      <c r="E577" t="inlineStr">
        <is>
          <t xml:space="preserve">2026-08-29</t>
        </is>
      </c>
      <c r="F577" t="inlineStr">
        <is>
          <t xml:space="preserve">2026-08-31</t>
        </is>
      </c>
      <c r="G577" t="inlineStr">
        <is>
          <t xml:space="preserve">New</t>
        </is>
      </c>
      <c r="H577" t="inlineStr">
        <is>
          <t xml:space="preserve">Renfe - C. Ángel Ganivet</t>
        </is>
      </c>
      <c r="I577" t="inlineStr">
        <is>
          <t xml:space="preserve">Rent</t>
        </is>
      </c>
      <c r="J577" t="inlineStr">
        <is>
          <t xml:space="preserve">Compartir piso</t>
        </is>
      </c>
      <c r="K577" t="inlineStr">
        <is>
          <t xml:space="preserve">ES</t>
        </is>
      </c>
      <c r="L577"/>
      <c r="M577" t="inlineStr">
        <is>
          <t xml:space="preserve">Córdoba</t>
        </is>
      </c>
      <c r="N577" t="inlineStr">
        <is>
          <t xml:space="preserve">Córdoba</t>
        </is>
      </c>
      <c r="O577"/>
      <c r="P577"/>
      <c r="Q577"/>
      <c r="R577"/>
      <c r="S577">
        <v>275</v>
      </c>
      <c r="T577"/>
      <c r="U577">
        <f>IFERROR((S577-T577)/T577,"")</f>
      </c>
      <c r="V577">
        <v>3</v>
      </c>
      <c r="W577"/>
      <c r="X577"/>
      <c r="Y577"/>
      <c r="Z577">
        <f>IFERROR(S577/W577,"")</f>
      </c>
      <c r="AA577">
        <f>IFERROR(INDEX(04_Area_Stats!$C$5:$C$7,MATCH(N577,04_Area_Stats!$A$5:$A$7,0)),"")</f>
      </c>
      <c r="AB577">
        <f>IFERROR((Z577-AA577)/AA577,"")</f>
      </c>
      <c r="AC577"/>
      <c r="AD577"/>
      <c r="AE577"/>
      <c r="AF577"/>
      <c r="AG577"/>
      <c r="AH577"/>
      <c r="AI577"/>
      <c r="AJ577"/>
      <c r="AK577"/>
      <c r="AL577"/>
      <c r="AM577"/>
      <c r="AN577"/>
      <c r="AO577"/>
      <c r="AP577" t="inlineStr">
        <is>
          <t xml:space="preserve">Y</t>
        </is>
      </c>
      <c r="AQ577" t="inlineStr">
        <is>
          <t xml:space="preserve">Y</t>
        </is>
      </c>
      <c r="AR577"/>
      <c r="AS577"/>
      <c r="AT577">
        <f>IFERROR(INDEX(04_Area_Stats!$E$5:$E$7,MATCH(N577,04_Area_Stats!$A$5:$A$7,0)),"")</f>
      </c>
      <c r="AU577">
        <f>IFERROR(ROUND(W577*AT577,0),"")</f>
      </c>
      <c r="AV577">
        <f>IFERROR(AU577*12/S577,"")</f>
      </c>
      <c r="AW577">
        <f>IFERROR(ROUND(100*(03_Assumptions!$B$18*MIN(AV577/03_Assumptions!$B$13,1)+03_Assumptions!$B$19*MIN(MAX(-AB577/0.25,0),1)+03_Assumptions!$B$20*IFERROR(INDEX(03_Assumptions!$B$28:$B$33,MATCH(AG577,03_Assumptions!$A$28:$A$33,0)),0.5)+03_Assumptions!$B$21*MIN(V577/180,1)+03_Assumptions!$B$22*(COUNTIF(AI577:AQ577,"Y")/9)),0),"")</f>
      </c>
      <c r="AX577"/>
      <c r="AY577"/>
      <c r="AZ577"/>
      <c r="BA577" t="inlineStr">
        <is>
          <t xml:space="preserve">https://images.milanuncios.com/api/v1/ma-ad-media-pro/images/7e24a3f1-4e68-4af0-a97f-dcb5ef040e70</t>
        </is>
      </c>
      <c r="BB577"/>
      <c r="BC577">
        <v>1</v>
      </c>
      <c r="BD577"/>
      <c r="BE577">
        <v>0</v>
      </c>
      <c r="BF577"/>
      <c r="BG577"/>
      <c r="BH577"/>
      <c r="BI577"/>
      <c r="BJ577"/>
      <c r="BK577"/>
      <c r="BL577" t="inlineStr">
        <is>
          <t xml:space="preserve">Två möblerade rum tillgängliga i en delad lägenhet i Córdoba endast för kvinnliga studenter, med delat kök och badrum. Lägenheten har luftkonditionering i vardagsrummet, med vatten, gemensamhetskostnader och WiFi inkluderat i hyran (el separat).</t>
        </is>
      </c>
      <c r="BM577" t="inlineStr">
        <is>
          <t xml:space="preserve">air_con, furnished</t>
        </is>
      </c>
      <c r="BN577"/>
    </row>
    <row r="578">
      <c r="A578" t="inlineStr">
        <is>
          <t xml:space="preserve">MIL-532792055</t>
        </is>
      </c>
      <c r="B578" t="inlineStr">
        <is>
          <t xml:space="preserve">Milanuncios</t>
        </is>
      </c>
      <c r="C578" t="inlineStr">
        <is>
          <t xml:space="preserve">532792055</t>
        </is>
      </c>
      <c r="D578" t="inlineStr">
        <is>
          <t xml:space="preserve">https://www.milanuncios.com/pisos-compartidos-en-santiago-de-compostela-la_coruna/ensanche-praza-roxa-532792055.htm</t>
        </is>
      </c>
      <c r="E578" t="inlineStr">
        <is>
          <t xml:space="preserve">2026-08-29</t>
        </is>
      </c>
      <c r="F578" t="inlineStr">
        <is>
          <t xml:space="preserve">2026-08-31</t>
        </is>
      </c>
      <c r="G578" t="inlineStr">
        <is>
          <t xml:space="preserve">New</t>
        </is>
      </c>
      <c r="H578" t="inlineStr">
        <is>
          <t xml:space="preserve">Ensanche - Praza Roxa</t>
        </is>
      </c>
      <c r="I578" t="inlineStr">
        <is>
          <t xml:space="preserve">Rent</t>
        </is>
      </c>
      <c r="J578" t="inlineStr">
        <is>
          <t xml:space="preserve">Compartir piso</t>
        </is>
      </c>
      <c r="K578" t="inlineStr">
        <is>
          <t xml:space="preserve">ES</t>
        </is>
      </c>
      <c r="L578"/>
      <c r="M578" t="inlineStr">
        <is>
          <t xml:space="preserve">A Coruña</t>
        </is>
      </c>
      <c r="N578" t="inlineStr">
        <is>
          <t xml:space="preserve">Santiago de Compostela</t>
        </is>
      </c>
      <c r="O578"/>
      <c r="P578"/>
      <c r="Q578"/>
      <c r="R578"/>
      <c r="S578">
        <v>300</v>
      </c>
      <c r="T578"/>
      <c r="U578">
        <f>IFERROR((S578-T578)/T578,"")</f>
      </c>
      <c r="V578">
        <v>3</v>
      </c>
      <c r="W578"/>
      <c r="X578"/>
      <c r="Y578"/>
      <c r="Z578">
        <f>IFERROR(S578/W578,"")</f>
      </c>
      <c r="AA578">
        <f>IFERROR(INDEX(04_Area_Stats!$C$5:$C$7,MATCH(N578,04_Area_Stats!$A$5:$A$7,0)),"")</f>
      </c>
      <c r="AB578">
        <f>IFERROR((Z578-AA578)/AA578,"")</f>
      </c>
      <c r="AC578"/>
      <c r="AD578"/>
      <c r="AE578"/>
      <c r="AF578"/>
      <c r="AG578"/>
      <c r="AH578"/>
      <c r="AI578"/>
      <c r="AJ578"/>
      <c r="AK578"/>
      <c r="AL578"/>
      <c r="AM578"/>
      <c r="AN578"/>
      <c r="AO578"/>
      <c r="AP578"/>
      <c r="AQ578"/>
      <c r="AR578"/>
      <c r="AS578"/>
      <c r="AT578">
        <f>IFERROR(INDEX(04_Area_Stats!$E$5:$E$7,MATCH(N578,04_Area_Stats!$A$5:$A$7,0)),"")</f>
      </c>
      <c r="AU578">
        <f>IFERROR(ROUND(W578*AT578,0),"")</f>
      </c>
      <c r="AV578">
        <f>IFERROR(AU578*12/S578,"")</f>
      </c>
      <c r="AW578">
        <f>IFERROR(ROUND(100*(03_Assumptions!$B$18*MIN(AV578/03_Assumptions!$B$13,1)+03_Assumptions!$B$19*MIN(MAX(-AB578/0.25,0),1)+03_Assumptions!$B$20*IFERROR(INDEX(03_Assumptions!$B$28:$B$33,MATCH(AG578,03_Assumptions!$A$28:$A$33,0)),0.5)+03_Assumptions!$B$21*MIN(V578/180,1)+03_Assumptions!$B$22*(COUNTIF(AI578:AQ578,"Y")/9)),0),"")</f>
      </c>
      <c r="AX578"/>
      <c r="AY578"/>
      <c r="AZ578"/>
      <c r="BA578"/>
      <c r="BB578"/>
      <c r="BC578">
        <v>1</v>
      </c>
      <c r="BD578"/>
      <c r="BE578">
        <v>0</v>
      </c>
      <c r="BF578"/>
      <c r="BG578"/>
      <c r="BH578"/>
      <c r="BI578"/>
      <c r="BJ578"/>
      <c r="BK578"/>
      <c r="BL578"/>
      <c r="BM578"/>
      <c r="BN578"/>
    </row>
    <row r="579">
      <c r="A579" t="inlineStr">
        <is>
          <t xml:space="preserve">MIL-610467212</t>
        </is>
      </c>
      <c r="B579" t="inlineStr">
        <is>
          <t xml:space="preserve">Milanuncios</t>
        </is>
      </c>
      <c r="C579" t="inlineStr">
        <is>
          <t xml:space="preserve">610467212</t>
        </is>
      </c>
      <c r="D579" t="inlineStr">
        <is>
          <t xml:space="preserve">https://www.milanuncios.com/pisos-compartidos-en-miranda-de-ebro-burgos/piso-compartido-610467212.htm</t>
        </is>
      </c>
      <c r="E579" t="inlineStr">
        <is>
          <t xml:space="preserve">2026-08-29</t>
        </is>
      </c>
      <c r="F579" t="inlineStr">
        <is>
          <t xml:space="preserve">2026-08-31</t>
        </is>
      </c>
      <c r="G579" t="inlineStr">
        <is>
          <t xml:space="preserve">New</t>
        </is>
      </c>
      <c r="H579" t="inlineStr">
        <is>
          <t xml:space="preserve">Piso compartido</t>
        </is>
      </c>
      <c r="I579" t="inlineStr">
        <is>
          <t xml:space="preserve">Rent</t>
        </is>
      </c>
      <c r="J579" t="inlineStr">
        <is>
          <t xml:space="preserve">Compartir piso</t>
        </is>
      </c>
      <c r="K579" t="inlineStr">
        <is>
          <t xml:space="preserve">ES</t>
        </is>
      </c>
      <c r="L579"/>
      <c r="M579" t="inlineStr">
        <is>
          <t xml:space="preserve">Burgos</t>
        </is>
      </c>
      <c r="N579" t="inlineStr">
        <is>
          <t xml:space="preserve">Miranda de Ebro</t>
        </is>
      </c>
      <c r="O579"/>
      <c r="P579"/>
      <c r="Q579"/>
      <c r="R579"/>
      <c r="S579">
        <v>360</v>
      </c>
      <c r="T579"/>
      <c r="U579">
        <f>IFERROR((S579-T579)/T579,"")</f>
      </c>
      <c r="V579">
        <v>3</v>
      </c>
      <c r="W579"/>
      <c r="X579"/>
      <c r="Y579"/>
      <c r="Z579">
        <f>IFERROR(S579/W579,"")</f>
      </c>
      <c r="AA579">
        <f>IFERROR(INDEX(04_Area_Stats!$C$5:$C$7,MATCH(N579,04_Area_Stats!$A$5:$A$7,0)),"")</f>
      </c>
      <c r="AB579">
        <f>IFERROR((Z579-AA579)/AA579,"")</f>
      </c>
      <c r="AC579"/>
      <c r="AD579"/>
      <c r="AE579"/>
      <c r="AF579"/>
      <c r="AG579"/>
      <c r="AH579"/>
      <c r="AI579"/>
      <c r="AJ579"/>
      <c r="AK579"/>
      <c r="AL579"/>
      <c r="AM579"/>
      <c r="AN579"/>
      <c r="AO579"/>
      <c r="AP579"/>
      <c r="AQ579"/>
      <c r="AR579"/>
      <c r="AS579"/>
      <c r="AT579">
        <f>IFERROR(INDEX(04_Area_Stats!$E$5:$E$7,MATCH(N579,04_Area_Stats!$A$5:$A$7,0)),"")</f>
      </c>
      <c r="AU579">
        <f>IFERROR(ROUND(W579*AT579,0),"")</f>
      </c>
      <c r="AV579">
        <f>IFERROR(AU579*12/S579,"")</f>
      </c>
      <c r="AW579">
        <f>IFERROR(ROUND(100*(03_Assumptions!$B$18*MIN(AV579/03_Assumptions!$B$13,1)+03_Assumptions!$B$19*MIN(MAX(-AB579/0.25,0),1)+03_Assumptions!$B$20*IFERROR(INDEX(03_Assumptions!$B$28:$B$33,MATCH(AG579,03_Assumptions!$A$28:$A$33,0)),0.5)+03_Assumptions!$B$21*MIN(V579/180,1)+03_Assumptions!$B$22*(COUNTIF(AI579:AQ579,"Y")/9)),0),"")</f>
      </c>
      <c r="AX579"/>
      <c r="AY579"/>
      <c r="AZ579"/>
      <c r="BA579"/>
      <c r="BB579"/>
      <c r="BC579">
        <v>1</v>
      </c>
      <c r="BD579"/>
      <c r="BE579">
        <v>0</v>
      </c>
      <c r="BF579"/>
      <c r="BG579"/>
      <c r="BH579"/>
      <c r="BI579"/>
      <c r="BJ579"/>
      <c r="BK579"/>
      <c r="BL579" t="inlineStr">
        <is>
          <t xml:space="preserve">Detta är en annons för ett delat lägenhetrum i Miranda de Ebro som söker kvinnliga rumskamrater i åldern 45–60 år, beläget nära det nya medicinska centret med alla utgifter och internet inkluderade. Inga specifika fastighetsdetaljer tillhandahålls.</t>
        </is>
      </c>
      <c r="BM579"/>
      <c r="BN579"/>
    </row>
    <row r="580">
      <c r="A580" t="inlineStr">
        <is>
          <t xml:space="preserve">MIL-516451999</t>
        </is>
      </c>
      <c r="B580" t="inlineStr">
        <is>
          <t xml:space="preserve">Milanuncios</t>
        </is>
      </c>
      <c r="C580" t="inlineStr">
        <is>
          <t xml:space="preserve">516451999</t>
        </is>
      </c>
      <c r="D580" t="inlineStr">
        <is>
          <t xml:space="preserve">https://www.milanuncios.com/pisos-compartidos-en-alcala-de-henares-madrid/alcala-de-henares-516451999.htm</t>
        </is>
      </c>
      <c r="E580" t="inlineStr">
        <is>
          <t xml:space="preserve">2026-08-29</t>
        </is>
      </c>
      <c r="F580" t="inlineStr">
        <is>
          <t xml:space="preserve">2026-08-31</t>
        </is>
      </c>
      <c r="G580" t="inlineStr">
        <is>
          <t xml:space="preserve">New</t>
        </is>
      </c>
      <c r="H580" t="inlineStr">
        <is>
          <t xml:space="preserve">Alcalá de Henares</t>
        </is>
      </c>
      <c r="I580" t="inlineStr">
        <is>
          <t xml:space="preserve">Rent</t>
        </is>
      </c>
      <c r="J580" t="inlineStr">
        <is>
          <t xml:space="preserve">Compartir piso</t>
        </is>
      </c>
      <c r="K580" t="inlineStr">
        <is>
          <t xml:space="preserve">ES</t>
        </is>
      </c>
      <c r="L580"/>
      <c r="M580" t="inlineStr">
        <is>
          <t xml:space="preserve">Madrid</t>
        </is>
      </c>
      <c r="N580" t="inlineStr">
        <is>
          <t xml:space="preserve">Alcalá de Henares</t>
        </is>
      </c>
      <c r="O580"/>
      <c r="P580"/>
      <c r="Q580"/>
      <c r="R580"/>
      <c r="S580">
        <v>385</v>
      </c>
      <c r="T580"/>
      <c r="U580">
        <f>IFERROR((S580-T580)/T580,"")</f>
      </c>
      <c r="V580">
        <v>3</v>
      </c>
      <c r="W580"/>
      <c r="X580"/>
      <c r="Y580"/>
      <c r="Z580">
        <f>IFERROR(S580/W580,"")</f>
      </c>
      <c r="AA580">
        <f>IFERROR(INDEX(04_Area_Stats!$C$5:$C$7,MATCH(N580,04_Area_Stats!$A$5:$A$7,0)),"")</f>
      </c>
      <c r="AB580">
        <f>IFERROR((Z580-AA580)/AA580,"")</f>
      </c>
      <c r="AC580">
        <v>4</v>
      </c>
      <c r="AD580"/>
      <c r="AE580"/>
      <c r="AF580"/>
      <c r="AG580" t="inlineStr">
        <is>
          <t xml:space="preserve">Good</t>
        </is>
      </c>
      <c r="AH580"/>
      <c r="AI580" t="inlineStr">
        <is>
          <t xml:space="preserve">Y</t>
        </is>
      </c>
      <c r="AJ580"/>
      <c r="AK580"/>
      <c r="AL580"/>
      <c r="AM580"/>
      <c r="AN580"/>
      <c r="AO580"/>
      <c r="AP580"/>
      <c r="AQ580" t="inlineStr">
        <is>
          <t xml:space="preserve">Y</t>
        </is>
      </c>
      <c r="AR580"/>
      <c r="AS580"/>
      <c r="AT580">
        <f>IFERROR(INDEX(04_Area_Stats!$E$5:$E$7,MATCH(N580,04_Area_Stats!$A$5:$A$7,0)),"")</f>
      </c>
      <c r="AU580">
        <f>IFERROR(ROUND(W580*AT580,0),"")</f>
      </c>
      <c r="AV580">
        <f>IFERROR(AU580*12/S580,"")</f>
      </c>
      <c r="AW580">
        <f>IFERROR(ROUND(100*(03_Assumptions!$B$18*MIN(AV580/03_Assumptions!$B$13,1)+03_Assumptions!$B$19*MIN(MAX(-AB580/0.25,0),1)+03_Assumptions!$B$20*IFERROR(INDEX(03_Assumptions!$B$28:$B$33,MATCH(AG580,03_Assumptions!$A$28:$A$33,0)),0.5)+03_Assumptions!$B$21*MIN(V580/180,1)+03_Assumptions!$B$22*(COUNTIF(AI580:AQ580,"Y")/9)),0),"")</f>
      </c>
      <c r="AX580"/>
      <c r="AY580"/>
      <c r="AZ580"/>
      <c r="BA580" t="inlineStr">
        <is>
          <t xml:space="preserve">https://images-re.milanuncios.com/images/ads/d6badb29-1571-487d-8b65-4f777a9e425a</t>
        </is>
      </c>
      <c r="BB580"/>
      <c r="BC580">
        <v>1</v>
      </c>
      <c r="BD580"/>
      <c r="BE580">
        <v>0</v>
      </c>
      <c r="BF580"/>
      <c r="BG580"/>
      <c r="BH580"/>
      <c r="BI580"/>
      <c r="BJ580"/>
      <c r="BK580"/>
      <c r="BL580" t="inlineStr">
        <is>
          <t xml:space="preserve">En fullt möblerad delad lägenhet med 4 rum i Alcalá de Henares, ett rum tillgängligt för uthyrning med hiss, balkong, utrustad köket och privat tvättmaskin. Fastigheten är i gott skick och välkomnar yrkesverksamma, studenter och par.</t>
        </is>
      </c>
      <c r="BM580" t="inlineStr">
        <is>
          <t xml:space="preserve">rooms, condition, lift, balcony, furnished</t>
        </is>
      </c>
      <c r="BN580"/>
    </row>
    <row r="581">
      <c r="A581" t="inlineStr">
        <is>
          <t xml:space="preserve">MIL-611182894</t>
        </is>
      </c>
      <c r="B581" t="inlineStr">
        <is>
          <t xml:space="preserve">Milanuncios</t>
        </is>
      </c>
      <c r="C581" t="inlineStr">
        <is>
          <t xml:space="preserve">611182894</t>
        </is>
      </c>
      <c r="D581" t="inlineStr">
        <is>
          <t xml:space="preserve">https://www.milanuncios.com/pisos-compartidos-en-castellon-de-la-plana-castellon/gran-via-611182894.htm</t>
        </is>
      </c>
      <c r="E581" t="inlineStr">
        <is>
          <t xml:space="preserve">2026-08-29</t>
        </is>
      </c>
      <c r="F581" t="inlineStr">
        <is>
          <t xml:space="preserve">2026-08-31</t>
        </is>
      </c>
      <c r="G581" t="inlineStr">
        <is>
          <t xml:space="preserve">New</t>
        </is>
      </c>
      <c r="H581" t="inlineStr">
        <is>
          <t xml:space="preserve">Gran Vía</t>
        </is>
      </c>
      <c r="I581" t="inlineStr">
        <is>
          <t xml:space="preserve">Rent</t>
        </is>
      </c>
      <c r="J581" t="inlineStr">
        <is>
          <t xml:space="preserve">Compartir piso</t>
        </is>
      </c>
      <c r="K581" t="inlineStr">
        <is>
          <t xml:space="preserve">ES</t>
        </is>
      </c>
      <c r="L581"/>
      <c r="M581" t="inlineStr">
        <is>
          <t xml:space="preserve">Castellón</t>
        </is>
      </c>
      <c r="N581" t="inlineStr">
        <is>
          <t xml:space="preserve">Castellón de la Plana</t>
        </is>
      </c>
      <c r="O581"/>
      <c r="P581"/>
      <c r="Q581"/>
      <c r="R581"/>
      <c r="S581">
        <v>366</v>
      </c>
      <c r="T581"/>
      <c r="U581">
        <f>IFERROR((S581-T581)/T581,"")</f>
      </c>
      <c r="V581">
        <v>3</v>
      </c>
      <c r="W581"/>
      <c r="X581"/>
      <c r="Y581"/>
      <c r="Z581">
        <f>IFERROR(S581/W581,"")</f>
      </c>
      <c r="AA581">
        <f>IFERROR(INDEX(04_Area_Stats!$C$5:$C$7,MATCH(N581,04_Area_Stats!$A$5:$A$7,0)),"")</f>
      </c>
      <c r="AB581">
        <f>IFERROR((Z581-AA581)/AA581,"")</f>
      </c>
      <c r="AC581"/>
      <c r="AD581"/>
      <c r="AE581" t="inlineStr">
        <is>
          <t xml:space="preserve">5</t>
        </is>
      </c>
      <c r="AF581"/>
      <c r="AG581"/>
      <c r="AH581"/>
      <c r="AI581" t="inlineStr">
        <is>
          <t xml:space="preserve">N</t>
        </is>
      </c>
      <c r="AJ581"/>
      <c r="AK581"/>
      <c r="AL581"/>
      <c r="AM581"/>
      <c r="AN581"/>
      <c r="AO581"/>
      <c r="AP581"/>
      <c r="AQ581"/>
      <c r="AR581"/>
      <c r="AS581"/>
      <c r="AT581">
        <f>IFERROR(INDEX(04_Area_Stats!$E$5:$E$7,MATCH(N581,04_Area_Stats!$A$5:$A$7,0)),"")</f>
      </c>
      <c r="AU581">
        <f>IFERROR(ROUND(W581*AT581,0),"")</f>
      </c>
      <c r="AV581">
        <f>IFERROR(AU581*12/S581,"")</f>
      </c>
      <c r="AW581">
        <f>IFERROR(ROUND(100*(03_Assumptions!$B$18*MIN(AV581/03_Assumptions!$B$13,1)+03_Assumptions!$B$19*MIN(MAX(-AB581/0.25,0),1)+03_Assumptions!$B$20*IFERROR(INDEX(03_Assumptions!$B$28:$B$33,MATCH(AG581,03_Assumptions!$A$28:$A$33,0)),0.5)+03_Assumptions!$B$21*MIN(V581/180,1)+03_Assumptions!$B$22*(COUNTIF(AI581:AQ581,"Y")/9)),0),"")</f>
      </c>
      <c r="AX581"/>
      <c r="AY581"/>
      <c r="AZ581"/>
      <c r="BA581" t="inlineStr">
        <is>
          <t xml:space="preserve">https://images.milanuncios.com/api/v1/ma-ad-media-pro/images/34d905b0-003a-4b49-8eb2-8c53f4894a65</t>
        </is>
      </c>
      <c r="BB581"/>
      <c r="BC581">
        <v>1</v>
      </c>
      <c r="BD581"/>
      <c r="BE581">
        <v>0</v>
      </c>
      <c r="BF581"/>
      <c r="BG581"/>
      <c r="BH581"/>
      <c r="BI581"/>
      <c r="BJ581"/>
      <c r="BK581"/>
      <c r="BL581" t="inlineStr">
        <is>
          <t xml:space="preserve">Ett rum i en delad lägenhet (compartir piso) på 5:e våningen på Gran Vía, Castellón de la Plana, utan hiss. Nästan ingen information om fastigheten tillhandahålls förutom våning och byggnadens åtkomst.</t>
        </is>
      </c>
      <c r="BM581" t="inlineStr">
        <is>
          <t xml:space="preserve">floor, lift</t>
        </is>
      </c>
      <c r="BN581"/>
    </row>
    <row r="582">
      <c r="A582" t="inlineStr">
        <is>
          <t xml:space="preserve">MIL-538662955</t>
        </is>
      </c>
      <c r="B582" t="inlineStr">
        <is>
          <t xml:space="preserve">Milanuncios</t>
        </is>
      </c>
      <c r="C582" t="inlineStr">
        <is>
          <t xml:space="preserve">538662955</t>
        </is>
      </c>
      <c r="D582" t="inlineStr">
        <is>
          <t xml:space="preserve">https://www.milanuncios.com/pisos-compartidos-en-madrid-madrid/madrid-capital-538662955.htm</t>
        </is>
      </c>
      <c r="E582" t="inlineStr">
        <is>
          <t xml:space="preserve">2026-08-29</t>
        </is>
      </c>
      <c r="F582" t="inlineStr">
        <is>
          <t xml:space="preserve">2026-08-31</t>
        </is>
      </c>
      <c r="G582" t="inlineStr">
        <is>
          <t xml:space="preserve">New</t>
        </is>
      </c>
      <c r="H582" t="inlineStr">
        <is>
          <t xml:space="preserve">Madrid Capital</t>
        </is>
      </c>
      <c r="I582" t="inlineStr">
        <is>
          <t xml:space="preserve">Rent</t>
        </is>
      </c>
      <c r="J582" t="inlineStr">
        <is>
          <t xml:space="preserve">Compartir piso</t>
        </is>
      </c>
      <c r="K582" t="inlineStr">
        <is>
          <t xml:space="preserve">ES</t>
        </is>
      </c>
      <c r="L582"/>
      <c r="M582" t="inlineStr">
        <is>
          <t xml:space="preserve">Madrid</t>
        </is>
      </c>
      <c r="N582" t="inlineStr">
        <is>
          <t xml:space="preserve">Madrid</t>
        </is>
      </c>
      <c r="O582"/>
      <c r="P582"/>
      <c r="Q582"/>
      <c r="R582"/>
      <c r="S582">
        <v>880</v>
      </c>
      <c r="T582"/>
      <c r="U582">
        <f>IFERROR((S582-T582)/T582,"")</f>
      </c>
      <c r="V582">
        <v>3</v>
      </c>
      <c r="W582"/>
      <c r="X582"/>
      <c r="Y582"/>
      <c r="Z582">
        <f>IFERROR(S582/W582,"")</f>
      </c>
      <c r="AA582">
        <f>IFERROR(INDEX(04_Area_Stats!$C$5:$C$7,MATCH(N582,04_Area_Stats!$A$5:$A$7,0)),"")</f>
      </c>
      <c r="AB582">
        <f>IFERROR((Z582-AA582)/AA582,"")</f>
      </c>
      <c r="AC582"/>
      <c r="AD582"/>
      <c r="AE582"/>
      <c r="AF582"/>
      <c r="AG582" t="inlineStr">
        <is>
          <t xml:space="preserve">Good</t>
        </is>
      </c>
      <c r="AH582"/>
      <c r="AI582" t="inlineStr">
        <is>
          <t xml:space="preserve">Y</t>
        </is>
      </c>
      <c r="AJ582"/>
      <c r="AK582"/>
      <c r="AL582"/>
      <c r="AM582"/>
      <c r="AN582"/>
      <c r="AO582"/>
      <c r="AP582"/>
      <c r="AQ582" t="inlineStr">
        <is>
          <t xml:space="preserve">Y</t>
        </is>
      </c>
      <c r="AR582"/>
      <c r="AS582"/>
      <c r="AT582">
        <f>IFERROR(INDEX(04_Area_Stats!$E$5:$E$7,MATCH(N582,04_Area_Stats!$A$5:$A$7,0)),"")</f>
      </c>
      <c r="AU582">
        <f>IFERROR(ROUND(W582*AT582,0),"")</f>
      </c>
      <c r="AV582">
        <f>IFERROR(AU582*12/S582,"")</f>
      </c>
      <c r="AW582">
        <f>IFERROR(ROUND(100*(03_Assumptions!$B$18*MIN(AV582/03_Assumptions!$B$13,1)+03_Assumptions!$B$19*MIN(MAX(-AB582/0.25,0),1)+03_Assumptions!$B$20*IFERROR(INDEX(03_Assumptions!$B$28:$B$33,MATCH(AG582,03_Assumptions!$A$28:$A$33,0)),0.5)+03_Assumptions!$B$21*MIN(V582/180,1)+03_Assumptions!$B$22*(COUNTIF(AI582:AQ582,"Y")/9)),0),"")</f>
      </c>
      <c r="AX582"/>
      <c r="AY582"/>
      <c r="AZ582"/>
      <c r="BA582" t="inlineStr">
        <is>
          <t xml:space="preserve">https://images-re.milanuncios.com/images/ads/4f03a9df-33d7-4e7c-b37b-42a6fd7c5cc7</t>
        </is>
      </c>
      <c r="BB582"/>
      <c r="BC582">
        <v>1</v>
      </c>
      <c r="BD582"/>
      <c r="BE582">
        <v>0</v>
      </c>
      <c r="BF582"/>
      <c r="BG582"/>
      <c r="BH582"/>
      <c r="BI582"/>
      <c r="BJ582"/>
      <c r="BK582"/>
      <c r="BL582" t="inlineStr">
        <is>
          <t xml:space="preserve">Ett möblerat rum i en delad 8-rums lägenhet i Almagro, Madrid, med privat tvättmaskin, fullt utrustad kök och alla utgifter inkluderade; verifierad av Spotahome för säkerhet. Fastigheten är väl belägen nära många restauranger och marknader, vilket gör den ideal för korttidshyrestagare.</t>
        </is>
      </c>
      <c r="BM582" t="inlineStr">
        <is>
          <t xml:space="preserve">condition, lift, furnished</t>
        </is>
      </c>
      <c r="BN582"/>
    </row>
    <row r="583">
      <c r="A583" t="inlineStr">
        <is>
          <t xml:space="preserve">MIL-607782430</t>
        </is>
      </c>
      <c r="B583" t="inlineStr">
        <is>
          <t xml:space="preserve">Milanuncios</t>
        </is>
      </c>
      <c r="C583" t="inlineStr">
        <is>
          <t xml:space="preserve">607782430</t>
        </is>
      </c>
      <c r="D583" t="inlineStr">
        <is>
          <t xml:space="preserve">https://www.milanuncios.com/pisos-compartidos-en-lleida-|-lerida-lleida/lleida-capital-607782430.htm</t>
        </is>
      </c>
      <c r="E583" t="inlineStr">
        <is>
          <t xml:space="preserve">2026-08-29</t>
        </is>
      </c>
      <c r="F583" t="inlineStr">
        <is>
          <t xml:space="preserve">2026-08-31</t>
        </is>
      </c>
      <c r="G583" t="inlineStr">
        <is>
          <t xml:space="preserve">New</t>
        </is>
      </c>
      <c r="H583" t="inlineStr">
        <is>
          <t xml:space="preserve">Lleida Capital</t>
        </is>
      </c>
      <c r="I583" t="inlineStr">
        <is>
          <t xml:space="preserve">Rent</t>
        </is>
      </c>
      <c r="J583" t="inlineStr">
        <is>
          <t xml:space="preserve">Compartir piso</t>
        </is>
      </c>
      <c r="K583" t="inlineStr">
        <is>
          <t xml:space="preserve">ES</t>
        </is>
      </c>
      <c r="L583"/>
      <c r="M583" t="inlineStr">
        <is>
          <t xml:space="preserve">Lleida</t>
        </is>
      </c>
      <c r="N583" t="inlineStr">
        <is>
          <t xml:space="preserve">Lleida / Lerida</t>
        </is>
      </c>
      <c r="O583"/>
      <c r="P583"/>
      <c r="Q583"/>
      <c r="R583"/>
      <c r="S583">
        <v>350</v>
      </c>
      <c r="T583"/>
      <c r="U583">
        <f>IFERROR((S583-T583)/T583,"")</f>
      </c>
      <c r="V583">
        <v>3</v>
      </c>
      <c r="W583"/>
      <c r="X583"/>
      <c r="Y583"/>
      <c r="Z583">
        <f>IFERROR(S583/W583,"")</f>
      </c>
      <c r="AA583">
        <f>IFERROR(INDEX(04_Area_Stats!$C$5:$C$7,MATCH(N583,04_Area_Stats!$A$5:$A$7,0)),"")</f>
      </c>
      <c r="AB583">
        <f>IFERROR((Z583-AA583)/AA583,"")</f>
      </c>
      <c r="AC583">
        <v>6</v>
      </c>
      <c r="AD583">
        <v>2</v>
      </c>
      <c r="AE583"/>
      <c r="AF583"/>
      <c r="AG583" t="inlineStr">
        <is>
          <t xml:space="preserve">Renovated</t>
        </is>
      </c>
      <c r="AH583"/>
      <c r="AI583"/>
      <c r="AJ583" t="inlineStr">
        <is>
          <t xml:space="preserve">Y</t>
        </is>
      </c>
      <c r="AK583"/>
      <c r="AL583"/>
      <c r="AM583"/>
      <c r="AN583"/>
      <c r="AO583"/>
      <c r="AP583"/>
      <c r="AQ583"/>
      <c r="AR583"/>
      <c r="AS583"/>
      <c r="AT583">
        <f>IFERROR(INDEX(04_Area_Stats!$E$5:$E$7,MATCH(N583,04_Area_Stats!$A$5:$A$7,0)),"")</f>
      </c>
      <c r="AU583">
        <f>IFERROR(ROUND(W583*AT583,0),"")</f>
      </c>
      <c r="AV583">
        <f>IFERROR(AU583*12/S583,"")</f>
      </c>
      <c r="AW583">
        <f>IFERROR(ROUND(100*(03_Assumptions!$B$18*MIN(AV583/03_Assumptions!$B$13,1)+03_Assumptions!$B$19*MIN(MAX(-AB583/0.25,0),1)+03_Assumptions!$B$20*IFERROR(INDEX(03_Assumptions!$B$28:$B$33,MATCH(AG583,03_Assumptions!$A$28:$A$33,0)),0.5)+03_Assumptions!$B$21*MIN(V583/180,1)+03_Assumptions!$B$22*(COUNTIF(AI583:AQ583,"Y")/9)),0),"")</f>
      </c>
      <c r="AX583"/>
      <c r="AY583"/>
      <c r="AZ583"/>
      <c r="BA583" t="inlineStr">
        <is>
          <t xml:space="preserve">https://images-re.milanuncios.com/images/ads/ba3228ea-d609-4856-83d2-84eb2046d6cd</t>
        </is>
      </c>
      <c r="BB583"/>
      <c r="BC583">
        <v>1</v>
      </c>
      <c r="BD583"/>
      <c r="BE583">
        <v>0</v>
      </c>
      <c r="BF583"/>
      <c r="BG583"/>
      <c r="BH583"/>
      <c r="BI583"/>
      <c r="BJ583" t="inlineStr">
        <is>
          <t xml:space="preserve">COSMETIC</t>
        </is>
      </c>
      <c r="BK583"/>
      <c r="BL583" t="inlineStr">
        <is>
          <t xml:space="preserve">En renoverad sexrumslägenhet för studenter i Lledas högsta område, med öppen planering, balkonger och terrassåtkomst. Alla utgifter ingår i hyran, med möjlighet att hyra individuellt eller gruppvis.</t>
        </is>
      </c>
      <c r="BM583" t="inlineStr">
        <is>
          <t xml:space="preserve">rooms, bathrooms, condition, terrace, balcony</t>
        </is>
      </c>
      <c r="BN583"/>
    </row>
    <row r="584">
      <c r="A584" t="inlineStr">
        <is>
          <t xml:space="preserve">MIL-611618176</t>
        </is>
      </c>
      <c r="B584" t="inlineStr">
        <is>
          <t xml:space="preserve">Milanuncios</t>
        </is>
      </c>
      <c r="C584" t="inlineStr">
        <is>
          <t xml:space="preserve">611618176</t>
        </is>
      </c>
      <c r="D584" t="inlineStr">
        <is>
          <t xml:space="preserve">https://www.milanuncios.com/pisos-compartidos-en-badajoz-badajoz/centro-611618176.htm</t>
        </is>
      </c>
      <c r="E584" t="inlineStr">
        <is>
          <t xml:space="preserve">2026-08-29</t>
        </is>
      </c>
      <c r="F584" t="inlineStr">
        <is>
          <t xml:space="preserve">2026-08-31</t>
        </is>
      </c>
      <c r="G584" t="inlineStr">
        <is>
          <t xml:space="preserve">New</t>
        </is>
      </c>
      <c r="H584" t="inlineStr">
        <is>
          <t xml:space="preserve">Centro</t>
        </is>
      </c>
      <c r="I584" t="inlineStr">
        <is>
          <t xml:space="preserve">Rent</t>
        </is>
      </c>
      <c r="J584" t="inlineStr">
        <is>
          <t xml:space="preserve">Compartir piso</t>
        </is>
      </c>
      <c r="K584" t="inlineStr">
        <is>
          <t xml:space="preserve">ES</t>
        </is>
      </c>
      <c r="L584"/>
      <c r="M584" t="inlineStr">
        <is>
          <t xml:space="preserve">Badajoz</t>
        </is>
      </c>
      <c r="N584" t="inlineStr">
        <is>
          <t xml:space="preserve">Badajoz</t>
        </is>
      </c>
      <c r="O584"/>
      <c r="P584"/>
      <c r="Q584"/>
      <c r="R584"/>
      <c r="S584">
        <v>510</v>
      </c>
      <c r="T584"/>
      <c r="U584">
        <f>IFERROR((S584-T584)/T584,"")</f>
      </c>
      <c r="V584">
        <v>3</v>
      </c>
      <c r="W584"/>
      <c r="X584"/>
      <c r="Y584"/>
      <c r="Z584">
        <f>IFERROR(S584/W584,"")</f>
      </c>
      <c r="AA584">
        <f>IFERROR(INDEX(04_Area_Stats!$C$5:$C$7,MATCH(N584,04_Area_Stats!$A$5:$A$7,0)),"")</f>
      </c>
      <c r="AB584">
        <f>IFERROR((Z584-AA584)/AA584,"")</f>
      </c>
      <c r="AC584">
        <v>3</v>
      </c>
      <c r="AD584"/>
      <c r="AE584"/>
      <c r="AF584"/>
      <c r="AG584"/>
      <c r="AH584"/>
      <c r="AI584"/>
      <c r="AJ584"/>
      <c r="AK584"/>
      <c r="AL584"/>
      <c r="AM584"/>
      <c r="AN584"/>
      <c r="AO584"/>
      <c r="AP584"/>
      <c r="AQ584"/>
      <c r="AR584">
        <v>510</v>
      </c>
      <c r="AS584"/>
      <c r="AT584">
        <f>IFERROR(INDEX(04_Area_Stats!$E$5:$E$7,MATCH(N584,04_Area_Stats!$A$5:$A$7,0)),"")</f>
      </c>
      <c r="AU584">
        <f>IFERROR(ROUND(W584*AT584,0),"")</f>
      </c>
      <c r="AV584">
        <f>IFERROR(AU584*12/S584,"")</f>
      </c>
      <c r="AW584">
        <f>IFERROR(ROUND(100*(03_Assumptions!$B$18*MIN(AV584/03_Assumptions!$B$13,1)+03_Assumptions!$B$19*MIN(MAX(-AB584/0.25,0),1)+03_Assumptions!$B$20*IFERROR(INDEX(03_Assumptions!$B$28:$B$33,MATCH(AG584,03_Assumptions!$A$28:$A$33,0)),0.5)+03_Assumptions!$B$21*MIN(V584/180,1)+03_Assumptions!$B$22*(COUNTIF(AI584:AQ584,"Y")/9)),0),"")</f>
      </c>
      <c r="AX584"/>
      <c r="AY584"/>
      <c r="AZ584"/>
      <c r="BA584" t="inlineStr">
        <is>
          <t xml:space="preserve">https://images.milanuncios.com/api/v1/ma-ad-media-pro/images/0f441d2b-61cb-4c09-807b-c4f9227b7666</t>
        </is>
      </c>
      <c r="BB584"/>
      <c r="BC584">
        <v>1</v>
      </c>
      <c r="BD584"/>
      <c r="BE584">
        <v>0</v>
      </c>
      <c r="BF584"/>
      <c r="BG584"/>
      <c r="BH584"/>
      <c r="BI584"/>
      <c r="BJ584"/>
      <c r="BK584"/>
      <c r="BL584" t="inlineStr">
        <is>
          <t xml:space="preserve">Sökannons för lägenhetskompis i centrala Badajoz för en 3-rumslägenhet; de flesta fastighetdetaljer är enligt säljaren oprovade och påhittade av annonseraren själv.</t>
        </is>
      </c>
      <c r="BM584" t="inlineStr">
        <is>
          <t xml:space="preserve">rooms, community_fee_month</t>
        </is>
      </c>
      <c r="BN584"/>
    </row>
    <row r="585">
      <c r="A585" t="inlineStr">
        <is>
          <t xml:space="preserve">MIL-605457900</t>
        </is>
      </c>
      <c r="B585" t="inlineStr">
        <is>
          <t xml:space="preserve">Milanuncios</t>
        </is>
      </c>
      <c r="C585" t="inlineStr">
        <is>
          <t xml:space="preserve">605457900</t>
        </is>
      </c>
      <c r="D585" t="inlineStr">
        <is>
          <t xml:space="preserve">https://www.milanuncios.com/pisos-compartidos-en-talavera-de-la-reina-toledo/estacion-de-autobuses-corte-ingles-a-605457900.htm</t>
        </is>
      </c>
      <c r="E585" t="inlineStr">
        <is>
          <t xml:space="preserve">2026-08-29</t>
        </is>
      </c>
      <c r="F585" t="inlineStr">
        <is>
          <t xml:space="preserve">2026-08-31</t>
        </is>
      </c>
      <c r="G585" t="inlineStr">
        <is>
          <t xml:space="preserve">New</t>
        </is>
      </c>
      <c r="H585" t="inlineStr">
        <is>
          <t xml:space="preserve">Estación de autobuses  Corte Inglés - A</t>
        </is>
      </c>
      <c r="I585" t="inlineStr">
        <is>
          <t xml:space="preserve">Rent</t>
        </is>
      </c>
      <c r="J585" t="inlineStr">
        <is>
          <t xml:space="preserve">Compartir piso</t>
        </is>
      </c>
      <c r="K585" t="inlineStr">
        <is>
          <t xml:space="preserve">ES</t>
        </is>
      </c>
      <c r="L585"/>
      <c r="M585" t="inlineStr">
        <is>
          <t xml:space="preserve">Toledo</t>
        </is>
      </c>
      <c r="N585" t="inlineStr">
        <is>
          <t xml:space="preserve">Talavera de la Reina</t>
        </is>
      </c>
      <c r="O585"/>
      <c r="P585"/>
      <c r="Q585"/>
      <c r="R585"/>
      <c r="S585">
        <v>300</v>
      </c>
      <c r="T585"/>
      <c r="U585">
        <f>IFERROR((S585-T585)/T585,"")</f>
      </c>
      <c r="V585">
        <v>3</v>
      </c>
      <c r="W585"/>
      <c r="X585"/>
      <c r="Y585"/>
      <c r="Z585">
        <f>IFERROR(S585/W585,"")</f>
      </c>
      <c r="AA585">
        <f>IFERROR(INDEX(04_Area_Stats!$C$5:$C$7,MATCH(N585,04_Area_Stats!$A$5:$A$7,0)),"")</f>
      </c>
      <c r="AB585">
        <f>IFERROR((Z585-AA585)/AA585,"")</f>
      </c>
      <c r="AC585"/>
      <c r="AD585"/>
      <c r="AE585"/>
      <c r="AF585"/>
      <c r="AG585"/>
      <c r="AH585"/>
      <c r="AI585"/>
      <c r="AJ585"/>
      <c r="AK585"/>
      <c r="AL585"/>
      <c r="AM585"/>
      <c r="AN585" t="inlineStr">
        <is>
          <t xml:space="preserve">Y</t>
        </is>
      </c>
      <c r="AO585"/>
      <c r="AP585" t="inlineStr">
        <is>
          <t xml:space="preserve">Y</t>
        </is>
      </c>
      <c r="AQ585" t="inlineStr">
        <is>
          <t xml:space="preserve">Y</t>
        </is>
      </c>
      <c r="AR585"/>
      <c r="AS585"/>
      <c r="AT585">
        <f>IFERROR(INDEX(04_Area_Stats!$E$5:$E$7,MATCH(N585,04_Area_Stats!$A$5:$A$7,0)),"")</f>
      </c>
      <c r="AU585">
        <f>IFERROR(ROUND(W585*AT585,0),"")</f>
      </c>
      <c r="AV585">
        <f>IFERROR(AU585*12/S585,"")</f>
      </c>
      <c r="AW585">
        <f>IFERROR(ROUND(100*(03_Assumptions!$B$18*MIN(AV585/03_Assumptions!$B$13,1)+03_Assumptions!$B$19*MIN(MAX(-AB585/0.25,0),1)+03_Assumptions!$B$20*IFERROR(INDEX(03_Assumptions!$B$28:$B$33,MATCH(AG585,03_Assumptions!$A$28:$A$33,0)),0.5)+03_Assumptions!$B$21*MIN(V585/180,1)+03_Assumptions!$B$22*(COUNTIF(AI585:AQ585,"Y")/9)),0),"")</f>
      </c>
      <c r="AX585"/>
      <c r="AY585"/>
      <c r="AZ585"/>
      <c r="BA585" t="inlineStr">
        <is>
          <t xml:space="preserve">https://images.milanuncios.com/api/v1/ma-ad-media-pro/images/bcd200d9-3aef-4c1c-ae33-0fe229e089ad</t>
        </is>
      </c>
      <c r="BB585"/>
      <c r="BC585">
        <v>1</v>
      </c>
      <c r="BD585"/>
      <c r="BE585">
        <v>0</v>
      </c>
      <c r="BF585"/>
      <c r="BG585"/>
      <c r="BH585"/>
      <c r="BI585"/>
      <c r="BJ585" t="inlineStr">
        <is>
          <t xml:space="preserve">FULL</t>
        </is>
      </c>
      <c r="BK585"/>
      <c r="BL585" t="inlineStr">
        <is>
          <t xml:space="preserve">Fullständigt renoverad delad lägenhet till uthyrning i Talavera de la Reina med 6 sovrum och 3 badrum, belägen 5 minuter från butiker och busstation. Nyligen slutförd renovering med moderna apparater, stort förvaringsutrymme, värme och luftkonditionering inräknad.</t>
        </is>
      </c>
      <c r="BM585" t="inlineStr">
        <is>
          <t xml:space="preserve">storage, air_con, furnished</t>
        </is>
      </c>
      <c r="BN585"/>
    </row>
    <row r="586">
      <c r="A586" t="inlineStr">
        <is>
          <t xml:space="preserve">MIL-606448605</t>
        </is>
      </c>
      <c r="B586" t="inlineStr">
        <is>
          <t xml:space="preserve">Milanuncios</t>
        </is>
      </c>
      <c r="C586" t="inlineStr">
        <is>
          <t xml:space="preserve">606448605</t>
        </is>
      </c>
      <c r="D586" t="inlineStr">
        <is>
          <t xml:space="preserve">https://www.milanuncios.com/pisos-compartidos-en-madrid-madrid/madrid-capital-606448605.htm</t>
        </is>
      </c>
      <c r="E586" t="inlineStr">
        <is>
          <t xml:space="preserve">2026-08-29</t>
        </is>
      </c>
      <c r="F586" t="inlineStr">
        <is>
          <t xml:space="preserve">2026-08-31</t>
        </is>
      </c>
      <c r="G586" t="inlineStr">
        <is>
          <t xml:space="preserve">New</t>
        </is>
      </c>
      <c r="H586" t="inlineStr">
        <is>
          <t xml:space="preserve">Madrid Capital</t>
        </is>
      </c>
      <c r="I586" t="inlineStr">
        <is>
          <t xml:space="preserve">Rent</t>
        </is>
      </c>
      <c r="J586" t="inlineStr">
        <is>
          <t xml:space="preserve">Compartir piso</t>
        </is>
      </c>
      <c r="K586" t="inlineStr">
        <is>
          <t xml:space="preserve">ES</t>
        </is>
      </c>
      <c r="L586"/>
      <c r="M586" t="inlineStr">
        <is>
          <t xml:space="preserve">Madrid</t>
        </is>
      </c>
      <c r="N586" t="inlineStr">
        <is>
          <t xml:space="preserve">Madrid</t>
        </is>
      </c>
      <c r="O586"/>
      <c r="P586"/>
      <c r="Q586"/>
      <c r="R586"/>
      <c r="S586">
        <v>835</v>
      </c>
      <c r="T586"/>
      <c r="U586">
        <f>IFERROR((S586-T586)/T586,"")</f>
      </c>
      <c r="V586">
        <v>3</v>
      </c>
      <c r="W586"/>
      <c r="X586"/>
      <c r="Y586"/>
      <c r="Z586">
        <f>IFERROR(S586/W586,"")</f>
      </c>
      <c r="AA586">
        <f>IFERROR(INDEX(04_Area_Stats!$C$5:$C$7,MATCH(N586,04_Area_Stats!$A$5:$A$7,0)),"")</f>
      </c>
      <c r="AB586">
        <f>IFERROR((Z586-AA586)/AA586,"")</f>
      </c>
      <c r="AC586"/>
      <c r="AD586"/>
      <c r="AE586"/>
      <c r="AF586"/>
      <c r="AG586"/>
      <c r="AH586"/>
      <c r="AI586"/>
      <c r="AJ586"/>
      <c r="AK586"/>
      <c r="AL586"/>
      <c r="AM586"/>
      <c r="AN586"/>
      <c r="AO586"/>
      <c r="AP586"/>
      <c r="AQ586" t="inlineStr">
        <is>
          <t xml:space="preserve">Y</t>
        </is>
      </c>
      <c r="AR586"/>
      <c r="AS586"/>
      <c r="AT586">
        <f>IFERROR(INDEX(04_Area_Stats!$E$5:$E$7,MATCH(N586,04_Area_Stats!$A$5:$A$7,0)),"")</f>
      </c>
      <c r="AU586">
        <f>IFERROR(ROUND(W586*AT586,0),"")</f>
      </c>
      <c r="AV586">
        <f>IFERROR(AU586*12/S586,"")</f>
      </c>
      <c r="AW586">
        <f>IFERROR(ROUND(100*(03_Assumptions!$B$18*MIN(AV586/03_Assumptions!$B$13,1)+03_Assumptions!$B$19*MIN(MAX(-AB586/0.25,0),1)+03_Assumptions!$B$20*IFERROR(INDEX(03_Assumptions!$B$28:$B$33,MATCH(AG586,03_Assumptions!$A$28:$A$33,0)),0.5)+03_Assumptions!$B$21*MIN(V586/180,1)+03_Assumptions!$B$22*(COUNTIF(AI586:AQ586,"Y")/9)),0),"")</f>
      </c>
      <c r="AX586"/>
      <c r="AY586"/>
      <c r="AZ586"/>
      <c r="BA586" t="inlineStr">
        <is>
          <t xml:space="preserve">https://images-re.milanuncios.com/images/ads/3dbeb849-b8ca-4de5-8cac-40bba7fb2c99</t>
        </is>
      </c>
      <c r="BB586"/>
      <c r="BC586">
        <v>1</v>
      </c>
      <c r="BD586"/>
      <c r="BE586">
        <v>0</v>
      </c>
      <c r="BF586"/>
      <c r="BG586"/>
      <c r="BH586"/>
      <c r="BI586"/>
      <c r="BJ586"/>
      <c r="BK586"/>
      <c r="BL586" t="inlineStr">
        <is>
          <t xml:space="preserve">Möblerat rum i en delad lägenhet med 8 rum i Castillejos, Madrid, verifierad av Spotahome med moderna bekvämligheter som diskmaskin, ugn och tvättmaskin. Inga gäster eller husdjur tillåtna, lämplig för yrkesverksamma, par och studenter.</t>
        </is>
      </c>
      <c r="BM586" t="inlineStr">
        <is>
          <t xml:space="preserve">furnished</t>
        </is>
      </c>
      <c r="BN586"/>
    </row>
    <row r="587">
      <c r="A587" t="inlineStr">
        <is>
          <t xml:space="preserve">MIL-538662869</t>
        </is>
      </c>
      <c r="B587" t="inlineStr">
        <is>
          <t xml:space="preserve">Milanuncios</t>
        </is>
      </c>
      <c r="C587" t="inlineStr">
        <is>
          <t xml:space="preserve">538662869</t>
        </is>
      </c>
      <c r="D587" t="inlineStr">
        <is>
          <t xml:space="preserve">https://www.milanuncios.com/pisos-compartidos-en-madrid-madrid/madrid-capital-538662869.htm</t>
        </is>
      </c>
      <c r="E587" t="inlineStr">
        <is>
          <t xml:space="preserve">2026-08-29</t>
        </is>
      </c>
      <c r="F587" t="inlineStr">
        <is>
          <t xml:space="preserve">2026-08-31</t>
        </is>
      </c>
      <c r="G587" t="inlineStr">
        <is>
          <t xml:space="preserve">New</t>
        </is>
      </c>
      <c r="H587" t="inlineStr">
        <is>
          <t xml:space="preserve">Madrid Capital</t>
        </is>
      </c>
      <c r="I587" t="inlineStr">
        <is>
          <t xml:space="preserve">Rent</t>
        </is>
      </c>
      <c r="J587" t="inlineStr">
        <is>
          <t xml:space="preserve">Compartir piso</t>
        </is>
      </c>
      <c r="K587" t="inlineStr">
        <is>
          <t xml:space="preserve">ES</t>
        </is>
      </c>
      <c r="L587"/>
      <c r="M587" t="inlineStr">
        <is>
          <t xml:space="preserve">Madrid</t>
        </is>
      </c>
      <c r="N587" t="inlineStr">
        <is>
          <t xml:space="preserve">Madrid</t>
        </is>
      </c>
      <c r="O587"/>
      <c r="P587"/>
      <c r="Q587"/>
      <c r="R587"/>
      <c r="S587">
        <v>990</v>
      </c>
      <c r="T587"/>
      <c r="U587">
        <f>IFERROR((S587-T587)/T587,"")</f>
      </c>
      <c r="V587">
        <v>3</v>
      </c>
      <c r="W587"/>
      <c r="X587"/>
      <c r="Y587"/>
      <c r="Z587">
        <f>IFERROR(S587/W587,"")</f>
      </c>
      <c r="AA587">
        <f>IFERROR(INDEX(04_Area_Stats!$C$5:$C$7,MATCH(N587,04_Area_Stats!$A$5:$A$7,0)),"")</f>
      </c>
      <c r="AB587">
        <f>IFERROR((Z587-AA587)/AA587,"")</f>
      </c>
      <c r="AC587">
        <v>1</v>
      </c>
      <c r="AD587"/>
      <c r="AE587"/>
      <c r="AF587"/>
      <c r="AG587" t="inlineStr">
        <is>
          <t xml:space="preserve">Good</t>
        </is>
      </c>
      <c r="AH587"/>
      <c r="AI587" t="inlineStr">
        <is>
          <t xml:space="preserve">Y</t>
        </is>
      </c>
      <c r="AJ587"/>
      <c r="AK587"/>
      <c r="AL587"/>
      <c r="AM587"/>
      <c r="AN587"/>
      <c r="AO587"/>
      <c r="AP587"/>
      <c r="AQ587" t="inlineStr">
        <is>
          <t xml:space="preserve">Y</t>
        </is>
      </c>
      <c r="AR587"/>
      <c r="AS587"/>
      <c r="AT587">
        <f>IFERROR(INDEX(04_Area_Stats!$E$5:$E$7,MATCH(N587,04_Area_Stats!$A$5:$A$7,0)),"")</f>
      </c>
      <c r="AU587">
        <f>IFERROR(ROUND(W587*AT587,0),"")</f>
      </c>
      <c r="AV587">
        <f>IFERROR(AU587*12/S587,"")</f>
      </c>
      <c r="AW587">
        <f>IFERROR(ROUND(100*(03_Assumptions!$B$18*MIN(AV587/03_Assumptions!$B$13,1)+03_Assumptions!$B$19*MIN(MAX(-AB587/0.25,0),1)+03_Assumptions!$B$20*IFERROR(INDEX(03_Assumptions!$B$28:$B$33,MATCH(AG587,03_Assumptions!$A$28:$A$33,0)),0.5)+03_Assumptions!$B$21*MIN(V587/180,1)+03_Assumptions!$B$22*(COUNTIF(AI587:AQ587,"Y")/9)),0),"")</f>
      </c>
      <c r="AX587"/>
      <c r="AY587"/>
      <c r="AZ587"/>
      <c r="BA587" t="inlineStr">
        <is>
          <t xml:space="preserve">https://images-re.milanuncios.com/images/ads/a032877f-518a-47e9-9539-917465693b08</t>
        </is>
      </c>
      <c r="BB587"/>
      <c r="BC587">
        <v>1</v>
      </c>
      <c r="BD587"/>
      <c r="BE587">
        <v>0</v>
      </c>
      <c r="BF587"/>
      <c r="BG587"/>
      <c r="BH587"/>
      <c r="BI587"/>
      <c r="BJ587"/>
      <c r="BK587"/>
      <c r="BL587" t="inlineStr">
        <is>
          <t xml:space="preserve">Ett möblerat rum i en delad lägenhet med 8 rum i Almagro-området i Madrid, med hiss och alla utgifter inkluderade. Fastigheten är verifierad av Spotahome med goda bekvämligheter och bekväm placering nära restauranger och marknader.</t>
        </is>
      </c>
      <c r="BM587" t="inlineStr">
        <is>
          <t xml:space="preserve">rooms, condition, lift, furnished</t>
        </is>
      </c>
      <c r="BN587"/>
    </row>
    <row r="588">
      <c r="A588" t="inlineStr">
        <is>
          <t xml:space="preserve">MIL-585121315</t>
        </is>
      </c>
      <c r="B588" t="inlineStr">
        <is>
          <t xml:space="preserve">Milanuncios</t>
        </is>
      </c>
      <c r="C588" t="inlineStr">
        <is>
          <t xml:space="preserve">585121315</t>
        </is>
      </c>
      <c r="D588" t="inlineStr">
        <is>
          <t xml:space="preserve">https://www.milanuncios.com/pisos-compartidos-en-burjassot-valencia/burjassot-585121315.htm</t>
        </is>
      </c>
      <c r="E588" t="inlineStr">
        <is>
          <t xml:space="preserve">2026-08-29</t>
        </is>
      </c>
      <c r="F588" t="inlineStr">
        <is>
          <t xml:space="preserve">2026-08-31</t>
        </is>
      </c>
      <c r="G588" t="inlineStr">
        <is>
          <t xml:space="preserve">New</t>
        </is>
      </c>
      <c r="H588" t="inlineStr">
        <is>
          <t xml:space="preserve">Burjassot</t>
        </is>
      </c>
      <c r="I588" t="inlineStr">
        <is>
          <t xml:space="preserve">Rent</t>
        </is>
      </c>
      <c r="J588" t="inlineStr">
        <is>
          <t xml:space="preserve">Compartir piso</t>
        </is>
      </c>
      <c r="K588" t="inlineStr">
        <is>
          <t xml:space="preserve">ES</t>
        </is>
      </c>
      <c r="L588"/>
      <c r="M588" t="inlineStr">
        <is>
          <t xml:space="preserve">Valencia</t>
        </is>
      </c>
      <c r="N588" t="inlineStr">
        <is>
          <t xml:space="preserve">Burjassot</t>
        </is>
      </c>
      <c r="O588"/>
      <c r="P588"/>
      <c r="Q588"/>
      <c r="R588"/>
      <c r="S588">
        <v>330</v>
      </c>
      <c r="T588"/>
      <c r="U588">
        <f>IFERROR((S588-T588)/T588,"")</f>
      </c>
      <c r="V588">
        <v>3</v>
      </c>
      <c r="W588"/>
      <c r="X588"/>
      <c r="Y588"/>
      <c r="Z588">
        <f>IFERROR(S588/W588,"")</f>
      </c>
      <c r="AA588">
        <f>IFERROR(INDEX(04_Area_Stats!$C$5:$C$7,MATCH(N588,04_Area_Stats!$A$5:$A$7,0)),"")</f>
      </c>
      <c r="AB588">
        <f>IFERROR((Z588-AA588)/AA588,"")</f>
      </c>
      <c r="AC588">
        <v>5</v>
      </c>
      <c r="AD588"/>
      <c r="AE588"/>
      <c r="AF588"/>
      <c r="AG588" t="inlineStr">
        <is>
          <t xml:space="preserve">Good</t>
        </is>
      </c>
      <c r="AH588"/>
      <c r="AI588"/>
      <c r="AJ588"/>
      <c r="AK588"/>
      <c r="AL588"/>
      <c r="AM588"/>
      <c r="AN588"/>
      <c r="AO588"/>
      <c r="AP588"/>
      <c r="AQ588" t="inlineStr">
        <is>
          <t xml:space="preserve">Y</t>
        </is>
      </c>
      <c r="AR588"/>
      <c r="AS588"/>
      <c r="AT588">
        <f>IFERROR(INDEX(04_Area_Stats!$E$5:$E$7,MATCH(N588,04_Area_Stats!$A$5:$A$7,0)),"")</f>
      </c>
      <c r="AU588">
        <f>IFERROR(ROUND(W588*AT588,0),"")</f>
      </c>
      <c r="AV588">
        <f>IFERROR(AU588*12/S588,"")</f>
      </c>
      <c r="AW588">
        <f>IFERROR(ROUND(100*(03_Assumptions!$B$18*MIN(AV588/03_Assumptions!$B$13,1)+03_Assumptions!$B$19*MIN(MAX(-AB588/0.25,0),1)+03_Assumptions!$B$20*IFERROR(INDEX(03_Assumptions!$B$28:$B$33,MATCH(AG588,03_Assumptions!$A$28:$A$33,0)),0.5)+03_Assumptions!$B$21*MIN(V588/180,1)+03_Assumptions!$B$22*(COUNTIF(AI588:AQ588,"Y")/9)),0),"")</f>
      </c>
      <c r="AX588"/>
      <c r="AY588"/>
      <c r="AZ588"/>
      <c r="BA588" t="inlineStr">
        <is>
          <t xml:space="preserve">https://images-re.milanuncios.com/images/ads/a1ad92ae-d516-436d-aa32-cb07d6035f78</t>
        </is>
      </c>
      <c r="BB588"/>
      <c r="BC588">
        <v>1</v>
      </c>
      <c r="BD588"/>
      <c r="BE588">
        <v>0</v>
      </c>
      <c r="BF588"/>
      <c r="BG588"/>
      <c r="BH588"/>
      <c r="BI588"/>
      <c r="BJ588"/>
      <c r="BK588"/>
      <c r="BL588" t="inlineStr">
        <is>
          <t xml:space="preserve">En 5-rumsdel i lägenhet i Burjassot, Valencia, som erbjuds för säsongsuthyrning i gott skick med fullt möblerade interiörer och ett välutstyrt kök. Fastigheten är verifierad av Spotahome och är bekvämt belägen nära lokala butiker och restauranger.</t>
        </is>
      </c>
      <c r="BM588" t="inlineStr">
        <is>
          <t xml:space="preserve">rooms, condition, furnished</t>
        </is>
      </c>
      <c r="BN588"/>
    </row>
    <row r="589">
      <c r="A589" t="inlineStr">
        <is>
          <t xml:space="preserve">MIL-608388362</t>
        </is>
      </c>
      <c r="B589" t="inlineStr">
        <is>
          <t xml:space="preserve">Milanuncios</t>
        </is>
      </c>
      <c r="C589" t="inlineStr">
        <is>
          <t xml:space="preserve">608388362</t>
        </is>
      </c>
      <c r="D589" t="inlineStr">
        <is>
          <t xml:space="preserve">https://www.milanuncios.com/pisos-compartidos-en-jerez-de-la-frontera-cadiz/universidad-pl-los-pinos-608388362.htm</t>
        </is>
      </c>
      <c r="E589" t="inlineStr">
        <is>
          <t xml:space="preserve">2026-08-29</t>
        </is>
      </c>
      <c r="F589" t="inlineStr">
        <is>
          <t xml:space="preserve">2026-08-31</t>
        </is>
      </c>
      <c r="G589" t="inlineStr">
        <is>
          <t xml:space="preserve">New</t>
        </is>
      </c>
      <c r="H589" t="inlineStr">
        <is>
          <t xml:space="preserve">Universidad - Pl. los Pinos</t>
        </is>
      </c>
      <c r="I589" t="inlineStr">
        <is>
          <t xml:space="preserve">Rent</t>
        </is>
      </c>
      <c r="J589" t="inlineStr">
        <is>
          <t xml:space="preserve">Compartir piso</t>
        </is>
      </c>
      <c r="K589" t="inlineStr">
        <is>
          <t xml:space="preserve">ES</t>
        </is>
      </c>
      <c r="L589"/>
      <c r="M589" t="inlineStr">
        <is>
          <t xml:space="preserve">Cádiz</t>
        </is>
      </c>
      <c r="N589" t="inlineStr">
        <is>
          <t xml:space="preserve">Jerez de la Frontera</t>
        </is>
      </c>
      <c r="O589"/>
      <c r="P589"/>
      <c r="Q589"/>
      <c r="R589"/>
      <c r="S589">
        <v>260</v>
      </c>
      <c r="T589"/>
      <c r="U589">
        <f>IFERROR((S589-T589)/T589,"")</f>
      </c>
      <c r="V589">
        <v>3</v>
      </c>
      <c r="W589"/>
      <c r="X589"/>
      <c r="Y589"/>
      <c r="Z589">
        <f>IFERROR(S589/W589,"")</f>
      </c>
      <c r="AA589">
        <f>IFERROR(INDEX(04_Area_Stats!$C$5:$C$7,MATCH(N589,04_Area_Stats!$A$5:$A$7,0)),"")</f>
      </c>
      <c r="AB589">
        <f>IFERROR((Z589-AA589)/AA589,"")</f>
      </c>
      <c r="AC589"/>
      <c r="AD589"/>
      <c r="AE589"/>
      <c r="AF589"/>
      <c r="AG589"/>
      <c r="AH589"/>
      <c r="AI589"/>
      <c r="AJ589"/>
      <c r="AK589"/>
      <c r="AL589"/>
      <c r="AM589"/>
      <c r="AN589"/>
      <c r="AO589"/>
      <c r="AP589"/>
      <c r="AQ589"/>
      <c r="AR589"/>
      <c r="AS589"/>
      <c r="AT589">
        <f>IFERROR(INDEX(04_Area_Stats!$E$5:$E$7,MATCH(N589,04_Area_Stats!$A$5:$A$7,0)),"")</f>
      </c>
      <c r="AU589">
        <f>IFERROR(ROUND(W589*AT589,0),"")</f>
      </c>
      <c r="AV589">
        <f>IFERROR(AU589*12/S589,"")</f>
      </c>
      <c r="AW589">
        <f>IFERROR(ROUND(100*(03_Assumptions!$B$18*MIN(AV589/03_Assumptions!$B$13,1)+03_Assumptions!$B$19*MIN(MAX(-AB589/0.25,0),1)+03_Assumptions!$B$20*IFERROR(INDEX(03_Assumptions!$B$28:$B$33,MATCH(AG589,03_Assumptions!$A$28:$A$33,0)),0.5)+03_Assumptions!$B$21*MIN(V589/180,1)+03_Assumptions!$B$22*(COUNTIF(AI589:AQ589,"Y")/9)),0),"")</f>
      </c>
      <c r="AX589"/>
      <c r="AY589"/>
      <c r="AZ589"/>
      <c r="BA589" t="inlineStr">
        <is>
          <t xml:space="preserve">https://images.milanuncios.com/api/v1/ma-ad-media-pro/images/e4140ff5-6798-41db-af0c-851fa08017fa</t>
        </is>
      </c>
      <c r="BB589"/>
      <c r="BC589">
        <v>1</v>
      </c>
      <c r="BD589"/>
      <c r="BE589">
        <v>0</v>
      </c>
      <c r="BF589"/>
      <c r="BG589"/>
      <c r="BH589"/>
      <c r="BI589"/>
      <c r="BJ589"/>
      <c r="BK589"/>
      <c r="BL589" t="inlineStr">
        <is>
          <t xml:space="preserve">En 3-rumsig lägenhet på andra våningen med hiss i Barriada Los Pinos, direkt mitt emot universitetsväxlingen, tillgänglig för studentuthyrning under läsåret 2026–2027. Fastigheten är ljus och väl belysta, utan några nämnvärda problem.</t>
        </is>
      </c>
      <c r="BM589"/>
      <c r="BN589"/>
    </row>
    <row r="590">
      <c r="A590" t="inlineStr">
        <is>
          <t xml:space="preserve">MIL-597439640</t>
        </is>
      </c>
      <c r="B590" t="inlineStr">
        <is>
          <t xml:space="preserve">Milanuncios</t>
        </is>
      </c>
      <c r="C590" t="inlineStr">
        <is>
          <t xml:space="preserve">597439640</t>
        </is>
      </c>
      <c r="D590" t="inlineStr">
        <is>
          <t xml:space="preserve">https://www.milanuncios.com/pisos-compartidos-en-almeria-almeria/centro-pl-de-la-catedral-597439640.htm</t>
        </is>
      </c>
      <c r="E590" t="inlineStr">
        <is>
          <t xml:space="preserve">2026-08-29</t>
        </is>
      </c>
      <c r="F590" t="inlineStr">
        <is>
          <t xml:space="preserve">2026-08-31</t>
        </is>
      </c>
      <c r="G590" t="inlineStr">
        <is>
          <t xml:space="preserve">New</t>
        </is>
      </c>
      <c r="H590" t="inlineStr">
        <is>
          <t xml:space="preserve">Centro - Pl. de la Catedral</t>
        </is>
      </c>
      <c r="I590" t="inlineStr">
        <is>
          <t xml:space="preserve">Rent</t>
        </is>
      </c>
      <c r="J590" t="inlineStr">
        <is>
          <t xml:space="preserve">Compartir piso</t>
        </is>
      </c>
      <c r="K590" t="inlineStr">
        <is>
          <t xml:space="preserve">ES</t>
        </is>
      </c>
      <c r="L590"/>
      <c r="M590" t="inlineStr">
        <is>
          <t xml:space="preserve">Almería</t>
        </is>
      </c>
      <c r="N590" t="inlineStr">
        <is>
          <t xml:space="preserve">Almería</t>
        </is>
      </c>
      <c r="O590"/>
      <c r="P590"/>
      <c r="Q590"/>
      <c r="R590"/>
      <c r="S590">
        <v>290</v>
      </c>
      <c r="T590"/>
      <c r="U590">
        <f>IFERROR((S590-T590)/T590,"")</f>
      </c>
      <c r="V590">
        <v>3</v>
      </c>
      <c r="W590"/>
      <c r="X590"/>
      <c r="Y590"/>
      <c r="Z590">
        <f>IFERROR(S590/W590,"")</f>
      </c>
      <c r="AA590">
        <f>IFERROR(INDEX(04_Area_Stats!$C$5:$C$7,MATCH(N590,04_Area_Stats!$A$5:$A$7,0)),"")</f>
      </c>
      <c r="AB590">
        <f>IFERROR((Z590-AA590)/AA590,"")</f>
      </c>
      <c r="AC590"/>
      <c r="AD590"/>
      <c r="AE590"/>
      <c r="AF590"/>
      <c r="AG590" t="inlineStr">
        <is>
          <t xml:space="preserve">Good</t>
        </is>
      </c>
      <c r="AH590"/>
      <c r="AI590"/>
      <c r="AJ590"/>
      <c r="AK590"/>
      <c r="AL590"/>
      <c r="AM590"/>
      <c r="AN590"/>
      <c r="AO590"/>
      <c r="AP590"/>
      <c r="AQ590" t="inlineStr">
        <is>
          <t xml:space="preserve">Y</t>
        </is>
      </c>
      <c r="AR590"/>
      <c r="AS590"/>
      <c r="AT590">
        <f>IFERROR(INDEX(04_Area_Stats!$E$5:$E$7,MATCH(N590,04_Area_Stats!$A$5:$A$7,0)),"")</f>
      </c>
      <c r="AU590">
        <f>IFERROR(ROUND(W590*AT590,0),"")</f>
      </c>
      <c r="AV590">
        <f>IFERROR(AU590*12/S590,"")</f>
      </c>
      <c r="AW590">
        <f>IFERROR(ROUND(100*(03_Assumptions!$B$18*MIN(AV590/03_Assumptions!$B$13,1)+03_Assumptions!$B$19*MIN(MAX(-AB590/0.25,0),1)+03_Assumptions!$B$20*IFERROR(INDEX(03_Assumptions!$B$28:$B$33,MATCH(AG590,03_Assumptions!$A$28:$A$33,0)),0.5)+03_Assumptions!$B$21*MIN(V590/180,1)+03_Assumptions!$B$22*(COUNTIF(AI590:AQ590,"Y")/9)),0),"")</f>
      </c>
      <c r="AX590"/>
      <c r="AY590"/>
      <c r="AZ590"/>
      <c r="BA590"/>
      <c r="BB590"/>
      <c r="BC590">
        <v>1</v>
      </c>
      <c r="BD590"/>
      <c r="BE590">
        <v>0</v>
      </c>
      <c r="BF590"/>
      <c r="BG590"/>
      <c r="BH590"/>
      <c r="BI590"/>
      <c r="BJ590"/>
      <c r="BK590"/>
      <c r="BL590" t="inlineStr">
        <is>
          <t xml:space="preserve">Ett möblerat rum i en delad lägenhet i gott skick nära katedralen i Almería centrum. Väldigt lite information finns tillgänglig i annonsen.</t>
        </is>
      </c>
      <c r="BM590" t="inlineStr">
        <is>
          <t xml:space="preserve">condition, furnished</t>
        </is>
      </c>
      <c r="BN590"/>
    </row>
    <row r="591">
      <c r="A591" t="inlineStr">
        <is>
          <t xml:space="preserve">MIL-611147739</t>
        </is>
      </c>
      <c r="B591" t="inlineStr">
        <is>
          <t xml:space="preserve">Milanuncios</t>
        </is>
      </c>
      <c r="C591" t="inlineStr">
        <is>
          <t xml:space="preserve">611147739</t>
        </is>
      </c>
      <c r="D591" t="inlineStr">
        <is>
          <t xml:space="preserve">https://www.milanuncios.com/pisos-compartidos-en-palencia-palencia/centro-c-juan-de-balmaseda-611147739.htm</t>
        </is>
      </c>
      <c r="E591" t="inlineStr">
        <is>
          <t xml:space="preserve">2026-08-29</t>
        </is>
      </c>
      <c r="F591" t="inlineStr">
        <is>
          <t xml:space="preserve">2026-08-31</t>
        </is>
      </c>
      <c r="G591" t="inlineStr">
        <is>
          <t xml:space="preserve">New</t>
        </is>
      </c>
      <c r="H591" t="inlineStr">
        <is>
          <t xml:space="preserve">Centro - C. Juan de Balmaseda</t>
        </is>
      </c>
      <c r="I591" t="inlineStr">
        <is>
          <t xml:space="preserve">Rent</t>
        </is>
      </c>
      <c r="J591" t="inlineStr">
        <is>
          <t xml:space="preserve">Compartir piso</t>
        </is>
      </c>
      <c r="K591" t="inlineStr">
        <is>
          <t xml:space="preserve">ES</t>
        </is>
      </c>
      <c r="L591"/>
      <c r="M591" t="inlineStr">
        <is>
          <t xml:space="preserve">Palencia</t>
        </is>
      </c>
      <c r="N591" t="inlineStr">
        <is>
          <t xml:space="preserve">Palencia</t>
        </is>
      </c>
      <c r="O591"/>
      <c r="P591"/>
      <c r="Q591"/>
      <c r="R591"/>
      <c r="S591">
        <v>270</v>
      </c>
      <c r="T591"/>
      <c r="U591">
        <f>IFERROR((S591-T591)/T591,"")</f>
      </c>
      <c r="V591">
        <v>3</v>
      </c>
      <c r="W591"/>
      <c r="X591"/>
      <c r="Y591"/>
      <c r="Z591">
        <f>IFERROR(S591/W591,"")</f>
      </c>
      <c r="AA591">
        <f>IFERROR(INDEX(04_Area_Stats!$C$5:$C$7,MATCH(N591,04_Area_Stats!$A$5:$A$7,0)),"")</f>
      </c>
      <c r="AB591">
        <f>IFERROR((Z591-AA591)/AA591,"")</f>
      </c>
      <c r="AC591"/>
      <c r="AD591"/>
      <c r="AE591"/>
      <c r="AF591"/>
      <c r="AG591"/>
      <c r="AH591"/>
      <c r="AI591"/>
      <c r="AJ591"/>
      <c r="AK591"/>
      <c r="AL591"/>
      <c r="AM591"/>
      <c r="AN591"/>
      <c r="AO591"/>
      <c r="AP591"/>
      <c r="AQ591"/>
      <c r="AR591"/>
      <c r="AS591"/>
      <c r="AT591">
        <f>IFERROR(INDEX(04_Area_Stats!$E$5:$E$7,MATCH(N591,04_Area_Stats!$A$5:$A$7,0)),"")</f>
      </c>
      <c r="AU591">
        <f>IFERROR(ROUND(W591*AT591,0),"")</f>
      </c>
      <c r="AV591">
        <f>IFERROR(AU591*12/S591,"")</f>
      </c>
      <c r="AW591">
        <f>IFERROR(ROUND(100*(03_Assumptions!$B$18*MIN(AV591/03_Assumptions!$B$13,1)+03_Assumptions!$B$19*MIN(MAX(-AB591/0.25,0),1)+03_Assumptions!$B$20*IFERROR(INDEX(03_Assumptions!$B$28:$B$33,MATCH(AG591,03_Assumptions!$A$28:$A$33,0)),0.5)+03_Assumptions!$B$21*MIN(V591/180,1)+03_Assumptions!$B$22*(COUNTIF(AI591:AQ591,"Y")/9)),0),"")</f>
      </c>
      <c r="AX591"/>
      <c r="AY591"/>
      <c r="AZ591"/>
      <c r="BA591"/>
      <c r="BB591"/>
      <c r="BC591">
        <v>1</v>
      </c>
      <c r="BD591"/>
      <c r="BE591">
        <v>0</v>
      </c>
      <c r="BF591"/>
      <c r="BG591"/>
      <c r="BH591"/>
      <c r="BI591"/>
      <c r="BJ591"/>
      <c r="BK591"/>
      <c r="BL591" t="inlineStr">
        <is>
          <t xml:space="preserve">Rum att hyra i en delad lägenhet i centrala Palencia, med utgifter inkluderade i hyran; lite detaljerad information om fastigheten är tillgänglig.</t>
        </is>
      </c>
      <c r="BM591"/>
      <c r="BN591"/>
    </row>
    <row r="592">
      <c r="A592" t="inlineStr">
        <is>
          <t xml:space="preserve">MIL-611728554</t>
        </is>
      </c>
      <c r="B592" t="inlineStr">
        <is>
          <t xml:space="preserve">Milanuncios</t>
        </is>
      </c>
      <c r="C592" t="inlineStr">
        <is>
          <t xml:space="preserve">611728554</t>
        </is>
      </c>
      <c r="D592" t="inlineStr">
        <is>
          <t xml:space="preserve">https://www.milanuncios.com/pisos-compartidos-en-san-vicente-del-raspeig-alicante/santa-isabel-calle-colonia-sta-isabel-611728554.htm</t>
        </is>
      </c>
      <c r="E592" t="inlineStr">
        <is>
          <t xml:space="preserve">2026-08-29</t>
        </is>
      </c>
      <c r="F592" t="inlineStr">
        <is>
          <t xml:space="preserve">2026-08-31</t>
        </is>
      </c>
      <c r="G592" t="inlineStr">
        <is>
          <t xml:space="preserve">New</t>
        </is>
      </c>
      <c r="H592" t="inlineStr">
        <is>
          <t xml:space="preserve">Santa Isabel - Calle Colonia Sta. Isabel</t>
        </is>
      </c>
      <c r="I592" t="inlineStr">
        <is>
          <t xml:space="preserve">Rent</t>
        </is>
      </c>
      <c r="J592" t="inlineStr">
        <is>
          <t xml:space="preserve">Compartir piso</t>
        </is>
      </c>
      <c r="K592" t="inlineStr">
        <is>
          <t xml:space="preserve">ES</t>
        </is>
      </c>
      <c r="L592"/>
      <c r="M592" t="inlineStr">
        <is>
          <t xml:space="preserve">Alicante</t>
        </is>
      </c>
      <c r="N592" t="inlineStr">
        <is>
          <t xml:space="preserve">San Vicente del Raspeig</t>
        </is>
      </c>
      <c r="O592"/>
      <c r="P592"/>
      <c r="Q592"/>
      <c r="R592"/>
      <c r="S592">
        <v>400</v>
      </c>
      <c r="T592"/>
      <c r="U592">
        <f>IFERROR((S592-T592)/T592,"")</f>
      </c>
      <c r="V592">
        <v>3</v>
      </c>
      <c r="W592"/>
      <c r="X592"/>
      <c r="Y592"/>
      <c r="Z592">
        <f>IFERROR(S592/W592,"")</f>
      </c>
      <c r="AA592">
        <f>IFERROR(INDEX(04_Area_Stats!$C$5:$C$7,MATCH(N592,04_Area_Stats!$A$5:$A$7,0)),"")</f>
      </c>
      <c r="AB592">
        <f>IFERROR((Z592-AA592)/AA592,"")</f>
      </c>
      <c r="AC592"/>
      <c r="AD592"/>
      <c r="AE592"/>
      <c r="AF592"/>
      <c r="AG592"/>
      <c r="AH592"/>
      <c r="AI592"/>
      <c r="AJ592"/>
      <c r="AK592"/>
      <c r="AL592"/>
      <c r="AM592"/>
      <c r="AN592"/>
      <c r="AO592"/>
      <c r="AP592" t="inlineStr">
        <is>
          <t xml:space="preserve">Y</t>
        </is>
      </c>
      <c r="AQ592"/>
      <c r="AR592"/>
      <c r="AS592"/>
      <c r="AT592">
        <f>IFERROR(INDEX(04_Area_Stats!$E$5:$E$7,MATCH(N592,04_Area_Stats!$A$5:$A$7,0)),"")</f>
      </c>
      <c r="AU592">
        <f>IFERROR(ROUND(W592*AT592,0),"")</f>
      </c>
      <c r="AV592">
        <f>IFERROR(AU592*12/S592,"")</f>
      </c>
      <c r="AW592">
        <f>IFERROR(ROUND(100*(03_Assumptions!$B$18*MIN(AV592/03_Assumptions!$B$13,1)+03_Assumptions!$B$19*MIN(MAX(-AB592/0.25,0),1)+03_Assumptions!$B$20*IFERROR(INDEX(03_Assumptions!$B$28:$B$33,MATCH(AG592,03_Assumptions!$A$28:$A$33,0)),0.5)+03_Assumptions!$B$21*MIN(V592/180,1)+03_Assumptions!$B$22*(COUNTIF(AI592:AQ592,"Y")/9)),0),"")</f>
      </c>
      <c r="AX592"/>
      <c r="AY592"/>
      <c r="AZ592"/>
      <c r="BA592" t="inlineStr">
        <is>
          <t xml:space="preserve">https://images.milanuncios.com/api/v1/ma-ad-media-pro/images/2c82c81b-b60d-4aff-ad52-86528bac3489</t>
        </is>
      </c>
      <c r="BB592"/>
      <c r="BC592">
        <v>1</v>
      </c>
      <c r="BD592"/>
      <c r="BE592">
        <v>0</v>
      </c>
      <c r="BF592"/>
      <c r="BG592"/>
      <c r="BH592"/>
      <c r="BI592"/>
      <c r="BJ592"/>
      <c r="BK592"/>
      <c r="BL592" t="inlineStr">
        <is>
          <t xml:space="preserve">Rumuthyrning i en delad lägenhet med 2 sovrum och 1 badrum i San Vicente del Raspeig med en befintlig manlig studentinneboende. Rummet är stort och utrustat med varm/kall luftkonditionering.</t>
        </is>
      </c>
      <c r="BM592" t="inlineStr">
        <is>
          <t xml:space="preserve">air_con</t>
        </is>
      </c>
      <c r="BN592"/>
    </row>
    <row r="593">
      <c r="A593" t="inlineStr">
        <is>
          <t xml:space="preserve">MIL-608843306</t>
        </is>
      </c>
      <c r="B593" t="inlineStr">
        <is>
          <t xml:space="preserve">Milanuncios</t>
        </is>
      </c>
      <c r="C593" t="inlineStr">
        <is>
          <t xml:space="preserve">608843306</t>
        </is>
      </c>
      <c r="D593" t="inlineStr">
        <is>
          <t xml:space="preserve">https://www.milanuncios.com/pisos-compartidos-en-dos-hermanas-sevilla/avenida-adolfo-suarez-22-dos-herm-608843306.htm</t>
        </is>
      </c>
      <c r="E593" t="inlineStr">
        <is>
          <t xml:space="preserve">2026-08-29</t>
        </is>
      </c>
      <c r="F593" t="inlineStr">
        <is>
          <t xml:space="preserve">2026-08-31</t>
        </is>
      </c>
      <c r="G593" t="inlineStr">
        <is>
          <t xml:space="preserve">New</t>
        </is>
      </c>
      <c r="H593" t="inlineStr">
        <is>
          <t xml:space="preserve">Avenida adolfo suarez 22 . Dos herm</t>
        </is>
      </c>
      <c r="I593" t="inlineStr">
        <is>
          <t xml:space="preserve">Rent</t>
        </is>
      </c>
      <c r="J593" t="inlineStr">
        <is>
          <t xml:space="preserve">Compartir piso</t>
        </is>
      </c>
      <c r="K593" t="inlineStr">
        <is>
          <t xml:space="preserve">ES</t>
        </is>
      </c>
      <c r="L593"/>
      <c r="M593" t="inlineStr">
        <is>
          <t xml:space="preserve">Sevilla</t>
        </is>
      </c>
      <c r="N593" t="inlineStr">
        <is>
          <t xml:space="preserve">Dos Hermanas</t>
        </is>
      </c>
      <c r="O593"/>
      <c r="P593"/>
      <c r="Q593"/>
      <c r="R593"/>
      <c r="S593">
        <v>350</v>
      </c>
      <c r="T593"/>
      <c r="U593">
        <f>IFERROR((S593-T593)/T593,"")</f>
      </c>
      <c r="V593">
        <v>3</v>
      </c>
      <c r="W593"/>
      <c r="X593"/>
      <c r="Y593"/>
      <c r="Z593">
        <f>IFERROR(S593/W593,"")</f>
      </c>
      <c r="AA593">
        <f>IFERROR(INDEX(04_Area_Stats!$C$5:$C$7,MATCH(N593,04_Area_Stats!$A$5:$A$7,0)),"")</f>
      </c>
      <c r="AB593">
        <f>IFERROR((Z593-AA593)/AA593,"")</f>
      </c>
      <c r="AC593"/>
      <c r="AD593"/>
      <c r="AE593"/>
      <c r="AF593"/>
      <c r="AG593"/>
      <c r="AH593"/>
      <c r="AI593"/>
      <c r="AJ593"/>
      <c r="AK593"/>
      <c r="AL593"/>
      <c r="AM593"/>
      <c r="AN593"/>
      <c r="AO593"/>
      <c r="AP593" t="inlineStr">
        <is>
          <t xml:space="preserve">Y</t>
        </is>
      </c>
      <c r="AQ593"/>
      <c r="AR593"/>
      <c r="AS593"/>
      <c r="AT593">
        <f>IFERROR(INDEX(04_Area_Stats!$E$5:$E$7,MATCH(N593,04_Area_Stats!$A$5:$A$7,0)),"")</f>
      </c>
      <c r="AU593">
        <f>IFERROR(ROUND(W593*AT593,0),"")</f>
      </c>
      <c r="AV593">
        <f>IFERROR(AU593*12/S593,"")</f>
      </c>
      <c r="AW593">
        <f>IFERROR(ROUND(100*(03_Assumptions!$B$18*MIN(AV593/03_Assumptions!$B$13,1)+03_Assumptions!$B$19*MIN(MAX(-AB593/0.25,0),1)+03_Assumptions!$B$20*IFERROR(INDEX(03_Assumptions!$B$28:$B$33,MATCH(AG593,03_Assumptions!$A$28:$A$33,0)),0.5)+03_Assumptions!$B$21*MIN(V593/180,1)+03_Assumptions!$B$22*(COUNTIF(AI593:AQ593,"Y")/9)),0),"")</f>
      </c>
      <c r="AX593"/>
      <c r="AY593"/>
      <c r="AZ593"/>
      <c r="BA593" t="inlineStr">
        <is>
          <t xml:space="preserve">https://images.milanuncios.com/api/v1/ma-ad-media-pro/images/9ead9e9d-d2dc-4703-951b-b28cdac1ffa9</t>
        </is>
      </c>
      <c r="BB593"/>
      <c r="BC593">
        <v>1</v>
      </c>
      <c r="BD593"/>
      <c r="BE593">
        <v>0</v>
      </c>
      <c r="BF593"/>
      <c r="BG593"/>
      <c r="BH593"/>
      <c r="BI593"/>
      <c r="BJ593"/>
      <c r="BK593"/>
      <c r="BL593" t="inlineStr">
        <is>
          <t xml:space="preserve">Rumuthyrning i en delad lägenhet i Dos Hermanas med luftkonditionering, befintliga manliga hyresgäster, och goda lokala bekvämligheter inklusive bussar till Montequinto-tunnelbanan. Hyresgästen kräver stabil anställning med lön över €1 400 och utesluter par och husdjursägare.</t>
        </is>
      </c>
      <c r="BM593" t="inlineStr">
        <is>
          <t xml:space="preserve">air_con</t>
        </is>
      </c>
      <c r="BN593"/>
    </row>
    <row r="594">
      <c r="A594" t="inlineStr">
        <is>
          <t xml:space="preserve">MIL-612048174</t>
        </is>
      </c>
      <c r="B594" t="inlineStr">
        <is>
          <t xml:space="preserve">Milanuncios</t>
        </is>
      </c>
      <c r="C594" t="inlineStr">
        <is>
          <t xml:space="preserve">612048174</t>
        </is>
      </c>
      <c r="D594" t="inlineStr">
        <is>
          <t xml:space="preserve">https://www.milanuncios.com/pisos-compartidos-en-badajoz-badajoz/busco-habitacion-612048174.htm</t>
        </is>
      </c>
      <c r="E594" t="inlineStr">
        <is>
          <t xml:space="preserve">2026-08-29</t>
        </is>
      </c>
      <c r="F594" t="inlineStr">
        <is>
          <t xml:space="preserve">2026-08-31</t>
        </is>
      </c>
      <c r="G594" t="inlineStr">
        <is>
          <t xml:space="preserve">New</t>
        </is>
      </c>
      <c r="H594" t="inlineStr">
        <is>
          <t xml:space="preserve">Busco habitación</t>
        </is>
      </c>
      <c r="I594" t="inlineStr">
        <is>
          <t xml:space="preserve">Rent</t>
        </is>
      </c>
      <c r="J594" t="inlineStr">
        <is>
          <t xml:space="preserve">Compartir piso</t>
        </is>
      </c>
      <c r="K594" t="inlineStr">
        <is>
          <t xml:space="preserve">ES</t>
        </is>
      </c>
      <c r="L594"/>
      <c r="M594" t="inlineStr">
        <is>
          <t xml:space="preserve">Badajoz</t>
        </is>
      </c>
      <c r="N594" t="inlineStr">
        <is>
          <t xml:space="preserve">Badajoz</t>
        </is>
      </c>
      <c r="O594"/>
      <c r="P594"/>
      <c r="Q594"/>
      <c r="R594"/>
      <c r="S594">
        <v>180</v>
      </c>
      <c r="T594"/>
      <c r="U594">
        <f>IFERROR((S594-T594)/T594,"")</f>
      </c>
      <c r="V594">
        <v>3</v>
      </c>
      <c r="W594"/>
      <c r="X594"/>
      <c r="Y594"/>
      <c r="Z594">
        <f>IFERROR(S594/W594,"")</f>
      </c>
      <c r="AA594">
        <f>IFERROR(INDEX(04_Area_Stats!$C$5:$C$7,MATCH(N594,04_Area_Stats!$A$5:$A$7,0)),"")</f>
      </c>
      <c r="AB594">
        <f>IFERROR((Z594-AA594)/AA594,"")</f>
      </c>
      <c r="AC594"/>
      <c r="AD594"/>
      <c r="AE594" t="inlineStr">
        <is>
          <t xml:space="preserve">Ground or 1st floor</t>
        </is>
      </c>
      <c r="AF594"/>
      <c r="AG594"/>
      <c r="AH594"/>
      <c r="AI594"/>
      <c r="AJ594"/>
      <c r="AK594"/>
      <c r="AL594"/>
      <c r="AM594"/>
      <c r="AN594"/>
      <c r="AO594"/>
      <c r="AP594"/>
      <c r="AQ594"/>
      <c r="AR594"/>
      <c r="AS594"/>
      <c r="AT594">
        <f>IFERROR(INDEX(04_Area_Stats!$E$5:$E$7,MATCH(N594,04_Area_Stats!$A$5:$A$7,0)),"")</f>
      </c>
      <c r="AU594">
        <f>IFERROR(ROUND(W594*AT594,0),"")</f>
      </c>
      <c r="AV594">
        <f>IFERROR(AU594*12/S594,"")</f>
      </c>
      <c r="AW594">
        <f>IFERROR(ROUND(100*(03_Assumptions!$B$18*MIN(AV594/03_Assumptions!$B$13,1)+03_Assumptions!$B$19*MIN(MAX(-AB594/0.25,0),1)+03_Assumptions!$B$20*IFERROR(INDEX(03_Assumptions!$B$28:$B$33,MATCH(AG594,03_Assumptions!$A$28:$A$33,0)),0.5)+03_Assumptions!$B$21*MIN(V594/180,1)+03_Assumptions!$B$22*(COUNTIF(AI594:AQ594,"Y")/9)),0),"")</f>
      </c>
      <c r="AX594"/>
      <c r="AY594"/>
      <c r="AZ594"/>
      <c r="BA594"/>
      <c r="BB594"/>
      <c r="BC594">
        <v>1</v>
      </c>
      <c r="BD594"/>
      <c r="BE594">
        <v>0</v>
      </c>
      <c r="BF594"/>
      <c r="BG594"/>
      <c r="BH594"/>
      <c r="BI594"/>
      <c r="BJ594"/>
      <c r="BK594"/>
      <c r="BL594" t="inlineStr">
        <is>
          <t xml:space="preserve">Detta är en sökning efter ett rum att hyra i Badajoz med mycket begränsad information; endast våningspreference är angiven—källarvåning eller första våningen.</t>
        </is>
      </c>
      <c r="BM594" t="inlineStr">
        <is>
          <t xml:space="preserve">floor</t>
        </is>
      </c>
      <c r="BN594"/>
    </row>
    <row r="595">
      <c r="A595" t="inlineStr">
        <is>
          <t xml:space="preserve">MIL-567848308</t>
        </is>
      </c>
      <c r="B595" t="inlineStr">
        <is>
          <t xml:space="preserve">Milanuncios</t>
        </is>
      </c>
      <c r="C595" t="inlineStr">
        <is>
          <t xml:space="preserve">567848308</t>
        </is>
      </c>
      <c r="D595" t="inlineStr">
        <is>
          <t xml:space="preserve">https://www.milanuncios.com/pisos-compartidos-en-barcelona-barcelona/barcelona-capital-567848308.htm</t>
        </is>
      </c>
      <c r="E595" t="inlineStr">
        <is>
          <t xml:space="preserve">2026-08-29</t>
        </is>
      </c>
      <c r="F595" t="inlineStr">
        <is>
          <t xml:space="preserve">2026-08-31</t>
        </is>
      </c>
      <c r="G595" t="inlineStr">
        <is>
          <t xml:space="preserve">New</t>
        </is>
      </c>
      <c r="H595" t="inlineStr">
        <is>
          <t xml:space="preserve">Barcelona Capital</t>
        </is>
      </c>
      <c r="I595" t="inlineStr">
        <is>
          <t xml:space="preserve">Rent</t>
        </is>
      </c>
      <c r="J595" t="inlineStr">
        <is>
          <t xml:space="preserve">Compartir piso</t>
        </is>
      </c>
      <c r="K595" t="inlineStr">
        <is>
          <t xml:space="preserve">ES</t>
        </is>
      </c>
      <c r="L595"/>
      <c r="M595" t="inlineStr">
        <is>
          <t xml:space="preserve">Barcelona</t>
        </is>
      </c>
      <c r="N595" t="inlineStr">
        <is>
          <t xml:space="preserve">Barcelona</t>
        </is>
      </c>
      <c r="O595"/>
      <c r="P595"/>
      <c r="Q595"/>
      <c r="R595"/>
      <c r="S595">
        <v>900</v>
      </c>
      <c r="T595"/>
      <c r="U595">
        <f>IFERROR((S595-T595)/T595,"")</f>
      </c>
      <c r="V595">
        <v>3</v>
      </c>
      <c r="W595"/>
      <c r="X595"/>
      <c r="Y595"/>
      <c r="Z595">
        <f>IFERROR(S595/W595,"")</f>
      </c>
      <c r="AA595">
        <f>IFERROR(INDEX(04_Area_Stats!$C$5:$C$7,MATCH(N595,04_Area_Stats!$A$5:$A$7,0)),"")</f>
      </c>
      <c r="AB595">
        <f>IFERROR((Z595-AA595)/AA595,"")</f>
      </c>
      <c r="AC595"/>
      <c r="AD595"/>
      <c r="AE595"/>
      <c r="AF595"/>
      <c r="AG595"/>
      <c r="AH595"/>
      <c r="AI595"/>
      <c r="AJ595" t="inlineStr">
        <is>
          <t xml:space="preserve">Y</t>
        </is>
      </c>
      <c r="AK595"/>
      <c r="AL595"/>
      <c r="AM595"/>
      <c r="AN595"/>
      <c r="AO595"/>
      <c r="AP595"/>
      <c r="AQ595" t="inlineStr">
        <is>
          <t xml:space="preserve">Y</t>
        </is>
      </c>
      <c r="AR595"/>
      <c r="AS595"/>
      <c r="AT595">
        <f>IFERROR(INDEX(04_Area_Stats!$E$5:$E$7,MATCH(N595,04_Area_Stats!$A$5:$A$7,0)),"")</f>
      </c>
      <c r="AU595">
        <f>IFERROR(ROUND(W595*AT595,0),"")</f>
      </c>
      <c r="AV595">
        <f>IFERROR(AU595*12/S595,"")</f>
      </c>
      <c r="AW595">
        <f>IFERROR(ROUND(100*(03_Assumptions!$B$18*MIN(AV595/03_Assumptions!$B$13,1)+03_Assumptions!$B$19*MIN(MAX(-AB595/0.25,0),1)+03_Assumptions!$B$20*IFERROR(INDEX(03_Assumptions!$B$28:$B$33,MATCH(AG595,03_Assumptions!$A$28:$A$33,0)),0.5)+03_Assumptions!$B$21*MIN(V595/180,1)+03_Assumptions!$B$22*(COUNTIF(AI595:AQ595,"Y")/9)),0),"")</f>
      </c>
      <c r="AX595"/>
      <c r="AY595"/>
      <c r="AZ595"/>
      <c r="BA595" t="inlineStr">
        <is>
          <t xml:space="preserve">https://images-re.milanuncios.com/images/ads/d3be7d61-bb9a-4a58-aac4-d30dbac46310</t>
        </is>
      </c>
      <c r="BB595"/>
      <c r="BC595">
        <v>1</v>
      </c>
      <c r="BD595"/>
      <c r="BE595">
        <v>0</v>
      </c>
      <c r="BF595"/>
      <c r="BG595"/>
      <c r="BH595"/>
      <c r="BI595"/>
      <c r="BJ595"/>
      <c r="BK595"/>
      <c r="BL595" t="inlineStr">
        <is>
          <t xml:space="preserve">En fullständigt möblerad endlig delad lägenhet i Provençals del Poblenou-området i Barcelona, med balkong och fullt utrustad kök med kostnader inkluderade. Begränsade fastighetsinformation tillhandahålls, men platsen erbjuder god tillgång till skolor, restauranger och lokala tjänster.</t>
        </is>
      </c>
      <c r="BM595" t="inlineStr">
        <is>
          <t xml:space="preserve">terrace, balcony, furnished</t>
        </is>
      </c>
      <c r="BN595"/>
    </row>
    <row r="596">
      <c r="A596" t="inlineStr">
        <is>
          <t xml:space="preserve">MIL-608387795</t>
        </is>
      </c>
      <c r="B596" t="inlineStr">
        <is>
          <t xml:space="preserve">Milanuncios</t>
        </is>
      </c>
      <c r="C596" t="inlineStr">
        <is>
          <t xml:space="preserve">608387795</t>
        </is>
      </c>
      <c r="D596" t="inlineStr">
        <is>
          <t xml:space="preserve">https://www.milanuncios.com/pisos-compartidos-en-malaga-malaga/centro-608387795.htm</t>
        </is>
      </c>
      <c r="E596" t="inlineStr">
        <is>
          <t xml:space="preserve">2026-08-29</t>
        </is>
      </c>
      <c r="F596" t="inlineStr">
        <is>
          <t xml:space="preserve">2026-08-31</t>
        </is>
      </c>
      <c r="G596" t="inlineStr">
        <is>
          <t xml:space="preserve">New</t>
        </is>
      </c>
      <c r="H596" t="inlineStr">
        <is>
          <t xml:space="preserve">Centro</t>
        </is>
      </c>
      <c r="I596" t="inlineStr">
        <is>
          <t xml:space="preserve">Rent</t>
        </is>
      </c>
      <c r="J596" t="inlineStr">
        <is>
          <t xml:space="preserve">Compartir piso</t>
        </is>
      </c>
      <c r="K596" t="inlineStr">
        <is>
          <t xml:space="preserve">ES</t>
        </is>
      </c>
      <c r="L596"/>
      <c r="M596" t="inlineStr">
        <is>
          <t xml:space="preserve">Málaga</t>
        </is>
      </c>
      <c r="N596" t="inlineStr">
        <is>
          <t xml:space="preserve">Málaga</t>
        </is>
      </c>
      <c r="O596"/>
      <c r="P596"/>
      <c r="Q596"/>
      <c r="R596"/>
      <c r="S596">
        <v>510</v>
      </c>
      <c r="T596"/>
      <c r="U596">
        <f>IFERROR((S596-T596)/T596,"")</f>
      </c>
      <c r="V596">
        <v>3</v>
      </c>
      <c r="W596"/>
      <c r="X596"/>
      <c r="Y596"/>
      <c r="Z596">
        <f>IFERROR(S596/W596,"")</f>
      </c>
      <c r="AA596">
        <f>IFERROR(INDEX(04_Area_Stats!$C$5:$C$7,MATCH(N596,04_Area_Stats!$A$5:$A$7,0)),"")</f>
      </c>
      <c r="AB596">
        <f>IFERROR((Z596-AA596)/AA596,"")</f>
      </c>
      <c r="AC596"/>
      <c r="AD596"/>
      <c r="AE596"/>
      <c r="AF596"/>
      <c r="AG596"/>
      <c r="AH596"/>
      <c r="AI596"/>
      <c r="AJ596"/>
      <c r="AK596"/>
      <c r="AL596"/>
      <c r="AM596"/>
      <c r="AN596"/>
      <c r="AO596"/>
      <c r="AP596"/>
      <c r="AQ596"/>
      <c r="AR596"/>
      <c r="AS596"/>
      <c r="AT596">
        <f>IFERROR(INDEX(04_Area_Stats!$E$5:$E$7,MATCH(N596,04_Area_Stats!$A$5:$A$7,0)),"")</f>
      </c>
      <c r="AU596">
        <f>IFERROR(ROUND(W596*AT596,0),"")</f>
      </c>
      <c r="AV596">
        <f>IFERROR(AU596*12/S596,"")</f>
      </c>
      <c r="AW596">
        <f>IFERROR(ROUND(100*(03_Assumptions!$B$18*MIN(AV596/03_Assumptions!$B$13,1)+03_Assumptions!$B$19*MIN(MAX(-AB596/0.25,0),1)+03_Assumptions!$B$20*IFERROR(INDEX(03_Assumptions!$B$28:$B$33,MATCH(AG596,03_Assumptions!$A$28:$A$33,0)),0.5)+03_Assumptions!$B$21*MIN(V596/180,1)+03_Assumptions!$B$22*(COUNTIF(AI596:AQ596,"Y")/9)),0),"")</f>
      </c>
      <c r="AX596"/>
      <c r="AY596"/>
      <c r="AZ596"/>
      <c r="BA596" t="inlineStr">
        <is>
          <t xml:space="preserve">https://images.milanuncios.com/api/v1/ma-ad-media-pro/images/0c5e7d82-303e-436d-aa6d-e51be326168c</t>
        </is>
      </c>
      <c r="BB596"/>
      <c r="BC596">
        <v>1</v>
      </c>
      <c r="BD596"/>
      <c r="BE596">
        <v>0</v>
      </c>
      <c r="BF596"/>
      <c r="BG596"/>
      <c r="BH596"/>
      <c r="BI596"/>
      <c r="BJ596"/>
      <c r="BK596"/>
      <c r="BL596" t="inlineStr">
        <is>
          <t xml:space="preserve">Ett möblerat rum i en nyligen renoverad delad lägenhet i centrala Málaga med moderna bekvämligheter och alla utgifter inkluderade. Det framträdande är att alla kostnader (vatten, elektricitet och internet) är täckta i hyran.</t>
        </is>
      </c>
      <c r="BM596"/>
      <c r="BN596"/>
    </row>
    <row r="597">
      <c r="A597" t="inlineStr">
        <is>
          <t xml:space="preserve">MIL-602975499</t>
        </is>
      </c>
      <c r="B597" t="inlineStr">
        <is>
          <t xml:space="preserve">Milanuncios</t>
        </is>
      </c>
      <c r="C597" t="inlineStr">
        <is>
          <t xml:space="preserve">602975499</t>
        </is>
      </c>
      <c r="D597" t="inlineStr">
        <is>
          <t xml:space="preserve">https://www.milanuncios.com/pisos-compartidos-en-lugo-lugo/lugo-602975499.htm</t>
        </is>
      </c>
      <c r="E597" t="inlineStr">
        <is>
          <t xml:space="preserve">2026-08-29</t>
        </is>
      </c>
      <c r="F597" t="inlineStr">
        <is>
          <t xml:space="preserve">2026-08-31</t>
        </is>
      </c>
      <c r="G597" t="inlineStr">
        <is>
          <t xml:space="preserve">New</t>
        </is>
      </c>
      <c r="H597" t="inlineStr">
        <is>
          <t xml:space="preserve">Lugo</t>
        </is>
      </c>
      <c r="I597" t="inlineStr">
        <is>
          <t xml:space="preserve">Rent</t>
        </is>
      </c>
      <c r="J597" t="inlineStr">
        <is>
          <t xml:space="preserve">Compartir piso</t>
        </is>
      </c>
      <c r="K597" t="inlineStr">
        <is>
          <t xml:space="preserve">ES</t>
        </is>
      </c>
      <c r="L597"/>
      <c r="M597" t="inlineStr">
        <is>
          <t xml:space="preserve">Lugo</t>
        </is>
      </c>
      <c r="N597" t="inlineStr">
        <is>
          <t xml:space="preserve">Lugo</t>
        </is>
      </c>
      <c r="O597"/>
      <c r="P597"/>
      <c r="Q597"/>
      <c r="R597"/>
      <c r="S597">
        <v>200</v>
      </c>
      <c r="T597"/>
      <c r="U597">
        <f>IFERROR((S597-T597)/T597,"")</f>
      </c>
      <c r="V597">
        <v>3</v>
      </c>
      <c r="W597"/>
      <c r="X597"/>
      <c r="Y597"/>
      <c r="Z597">
        <f>IFERROR(S597/W597,"")</f>
      </c>
      <c r="AA597">
        <f>IFERROR(INDEX(04_Area_Stats!$C$5:$C$7,MATCH(N597,04_Area_Stats!$A$5:$A$7,0)),"")</f>
      </c>
      <c r="AB597">
        <f>IFERROR((Z597-AA597)/AA597,"")</f>
      </c>
      <c r="AC597"/>
      <c r="AD597"/>
      <c r="AE597"/>
      <c r="AF597"/>
      <c r="AG597"/>
      <c r="AH597"/>
      <c r="AI597"/>
      <c r="AJ597"/>
      <c r="AK597"/>
      <c r="AL597"/>
      <c r="AM597"/>
      <c r="AN597"/>
      <c r="AO597"/>
      <c r="AP597"/>
      <c r="AQ597"/>
      <c r="AR597"/>
      <c r="AS597"/>
      <c r="AT597">
        <f>IFERROR(INDEX(04_Area_Stats!$E$5:$E$7,MATCH(N597,04_Area_Stats!$A$5:$A$7,0)),"")</f>
      </c>
      <c r="AU597">
        <f>IFERROR(ROUND(W597*AT597,0),"")</f>
      </c>
      <c r="AV597">
        <f>IFERROR(AU597*12/S597,"")</f>
      </c>
      <c r="AW597">
        <f>IFERROR(ROUND(100*(03_Assumptions!$B$18*MIN(AV597/03_Assumptions!$B$13,1)+03_Assumptions!$B$19*MIN(MAX(-AB597/0.25,0),1)+03_Assumptions!$B$20*IFERROR(INDEX(03_Assumptions!$B$28:$B$33,MATCH(AG597,03_Assumptions!$A$28:$A$33,0)),0.5)+03_Assumptions!$B$21*MIN(V597/180,1)+03_Assumptions!$B$22*(COUNTIF(AI597:AQ597,"Y")/9)),0),"")</f>
      </c>
      <c r="AX597"/>
      <c r="AY597"/>
      <c r="AZ597"/>
      <c r="BA597"/>
      <c r="BB597"/>
      <c r="BC597">
        <v>1</v>
      </c>
      <c r="BD597"/>
      <c r="BE597">
        <v>0</v>
      </c>
      <c r="BF597"/>
      <c r="BG597"/>
      <c r="BH597"/>
      <c r="BI597"/>
      <c r="BJ597"/>
      <c r="BK597"/>
      <c r="BL597" t="inlineStr">
        <is>
          <t xml:space="preserve">Detta är ett rum till uthyrning i en delad studentlägenhet belägen på Ronda Fontiñas, Lugo, med värme och gemensamma avgifter inkluderade. Annonsen innehåller begränsade detaljer.</t>
        </is>
      </c>
      <c r="BM597"/>
      <c r="BN597"/>
    </row>
    <row r="598">
      <c r="A598" t="inlineStr">
        <is>
          <t xml:space="preserve">MIL-547287427</t>
        </is>
      </c>
      <c r="B598" t="inlineStr">
        <is>
          <t xml:space="preserve">Milanuncios</t>
        </is>
      </c>
      <c r="C598" t="inlineStr">
        <is>
          <t xml:space="preserve">547287427</t>
        </is>
      </c>
      <c r="D598" t="inlineStr">
        <is>
          <t xml:space="preserve">https://www.milanuncios.com/pisos-compartidos-en-murcia-murcia/murcia-capital-547287427.htm</t>
        </is>
      </c>
      <c r="E598" t="inlineStr">
        <is>
          <t xml:space="preserve">2026-08-29</t>
        </is>
      </c>
      <c r="F598" t="inlineStr">
        <is>
          <t xml:space="preserve">2026-08-31</t>
        </is>
      </c>
      <c r="G598" t="inlineStr">
        <is>
          <t xml:space="preserve">New</t>
        </is>
      </c>
      <c r="H598" t="inlineStr">
        <is>
          <t xml:space="preserve">Murcia Capital</t>
        </is>
      </c>
      <c r="I598" t="inlineStr">
        <is>
          <t xml:space="preserve">Rent</t>
        </is>
      </c>
      <c r="J598" t="inlineStr">
        <is>
          <t xml:space="preserve">Compartir piso</t>
        </is>
      </c>
      <c r="K598" t="inlineStr">
        <is>
          <t xml:space="preserve">ES</t>
        </is>
      </c>
      <c r="L598"/>
      <c r="M598" t="inlineStr">
        <is>
          <t xml:space="preserve">Murcia</t>
        </is>
      </c>
      <c r="N598" t="inlineStr">
        <is>
          <t xml:space="preserve">Murcia</t>
        </is>
      </c>
      <c r="O598"/>
      <c r="P598"/>
      <c r="Q598"/>
      <c r="R598"/>
      <c r="S598">
        <v>375</v>
      </c>
      <c r="T598"/>
      <c r="U598">
        <f>IFERROR((S598-T598)/T598,"")</f>
      </c>
      <c r="V598">
        <v>3</v>
      </c>
      <c r="W598"/>
      <c r="X598"/>
      <c r="Y598"/>
      <c r="Z598">
        <f>IFERROR(S598/W598,"")</f>
      </c>
      <c r="AA598">
        <f>IFERROR(INDEX(04_Area_Stats!$C$5:$C$7,MATCH(N598,04_Area_Stats!$A$5:$A$7,0)),"")</f>
      </c>
      <c r="AB598">
        <f>IFERROR((Z598-AA598)/AA598,"")</f>
      </c>
      <c r="AC598">
        <v>7</v>
      </c>
      <c r="AD598">
        <v>3</v>
      </c>
      <c r="AE598"/>
      <c r="AF598"/>
      <c r="AG598"/>
      <c r="AH598"/>
      <c r="AI598"/>
      <c r="AJ598"/>
      <c r="AK598"/>
      <c r="AL598"/>
      <c r="AM598"/>
      <c r="AN598"/>
      <c r="AO598"/>
      <c r="AP598"/>
      <c r="AQ598"/>
      <c r="AR598"/>
      <c r="AS598"/>
      <c r="AT598">
        <f>IFERROR(INDEX(04_Area_Stats!$E$5:$E$7,MATCH(N598,04_Area_Stats!$A$5:$A$7,0)),"")</f>
      </c>
      <c r="AU598">
        <f>IFERROR(ROUND(W598*AT598,0),"")</f>
      </c>
      <c r="AV598">
        <f>IFERROR(AU598*12/S598,"")</f>
      </c>
      <c r="AW598">
        <f>IFERROR(ROUND(100*(03_Assumptions!$B$18*MIN(AV598/03_Assumptions!$B$13,1)+03_Assumptions!$B$19*MIN(MAX(-AB598/0.25,0),1)+03_Assumptions!$B$20*IFERROR(INDEX(03_Assumptions!$B$28:$B$33,MATCH(AG598,03_Assumptions!$A$28:$A$33,0)),0.5)+03_Assumptions!$B$21*MIN(V598/180,1)+03_Assumptions!$B$22*(COUNTIF(AI598:AQ598,"Y")/9)),0),"")</f>
      </c>
      <c r="AX598"/>
      <c r="AY598"/>
      <c r="AZ598"/>
      <c r="BA598" t="inlineStr">
        <is>
          <t xml:space="preserve">https://images-re.milanuncios.com/images/ads/82cf1020-8744-43ee-9097-4c7df0efa37d</t>
        </is>
      </c>
      <c r="BB598"/>
      <c r="BC598">
        <v>1</v>
      </c>
      <c r="BD598"/>
      <c r="BE598">
        <v>0</v>
      </c>
      <c r="BF598"/>
      <c r="BG598"/>
      <c r="BH598"/>
      <c r="BI598"/>
      <c r="BJ598"/>
      <c r="BK598"/>
      <c r="BL598" t="inlineStr">
        <is>
          <t xml:space="preserve">En delad lägenhet med 7 sovrum och 3 badrum i Princesa-komplexet i centrala Murcia tillgänglig för uthyrning, riktad mot studenter och yrkesverksamma. Annonsen ger ingen information om lägenhetens skick.</t>
        </is>
      </c>
      <c r="BM598" t="inlineStr">
        <is>
          <t xml:space="preserve">rooms, bathrooms</t>
        </is>
      </c>
      <c r="BN598"/>
    </row>
    <row r="599">
      <c r="A599" t="inlineStr">
        <is>
          <t xml:space="preserve">MIL-589074414</t>
        </is>
      </c>
      <c r="B599" t="inlineStr">
        <is>
          <t xml:space="preserve">Milanuncios</t>
        </is>
      </c>
      <c r="C599" t="inlineStr">
        <is>
          <t xml:space="preserve">589074414</t>
        </is>
      </c>
      <c r="D599" t="inlineStr">
        <is>
          <t xml:space="preserve">https://www.milanuncios.com/pisos-compartidos-en-san-cristobal-de-la-laguna-tenerife/bajamar-c-tenerife-589074414.htm</t>
        </is>
      </c>
      <c r="E599" t="inlineStr">
        <is>
          <t xml:space="preserve">2026-08-29</t>
        </is>
      </c>
      <c r="F599" t="inlineStr">
        <is>
          <t xml:space="preserve">2026-08-31</t>
        </is>
      </c>
      <c r="G599" t="inlineStr">
        <is>
          <t xml:space="preserve">New</t>
        </is>
      </c>
      <c r="H599" t="inlineStr">
        <is>
          <t xml:space="preserve">Bajamar - C. Tenerife</t>
        </is>
      </c>
      <c r="I599" t="inlineStr">
        <is>
          <t xml:space="preserve">Rent</t>
        </is>
      </c>
      <c r="J599" t="inlineStr">
        <is>
          <t xml:space="preserve">Compartir piso</t>
        </is>
      </c>
      <c r="K599" t="inlineStr">
        <is>
          <t xml:space="preserve">ES</t>
        </is>
      </c>
      <c r="L599"/>
      <c r="M599" t="inlineStr">
        <is>
          <t xml:space="preserve">Tenerife</t>
        </is>
      </c>
      <c r="N599" t="inlineStr">
        <is>
          <t xml:space="preserve">San Cristóbal de la Laguna</t>
        </is>
      </c>
      <c r="O599"/>
      <c r="P599"/>
      <c r="Q599"/>
      <c r="R599"/>
      <c r="S599">
        <v>600</v>
      </c>
      <c r="T599"/>
      <c r="U599">
        <f>IFERROR((S599-T599)/T599,"")</f>
      </c>
      <c r="V599">
        <v>3</v>
      </c>
      <c r="W599"/>
      <c r="X599"/>
      <c r="Y599"/>
      <c r="Z599">
        <f>IFERROR(S599/W599,"")</f>
      </c>
      <c r="AA599">
        <f>IFERROR(INDEX(04_Area_Stats!$C$5:$C$7,MATCH(N599,04_Area_Stats!$A$5:$A$7,0)),"")</f>
      </c>
      <c r="AB599">
        <f>IFERROR((Z599-AA599)/AA599,"")</f>
      </c>
      <c r="AC599"/>
      <c r="AD599"/>
      <c r="AE599"/>
      <c r="AF599"/>
      <c r="AG599"/>
      <c r="AH599"/>
      <c r="AI599"/>
      <c r="AJ599"/>
      <c r="AK599"/>
      <c r="AL599"/>
      <c r="AM599"/>
      <c r="AN599"/>
      <c r="AO599" t="inlineStr">
        <is>
          <t xml:space="preserve">Y</t>
        </is>
      </c>
      <c r="AP599"/>
      <c r="AQ599"/>
      <c r="AR599"/>
      <c r="AS599"/>
      <c r="AT599">
        <f>IFERROR(INDEX(04_Area_Stats!$E$5:$E$7,MATCH(N599,04_Area_Stats!$A$5:$A$7,0)),"")</f>
      </c>
      <c r="AU599">
        <f>IFERROR(ROUND(W599*AT599,0),"")</f>
      </c>
      <c r="AV599">
        <f>IFERROR(AU599*12/S599,"")</f>
      </c>
      <c r="AW599">
        <f>IFERROR(ROUND(100*(03_Assumptions!$B$18*MIN(AV599/03_Assumptions!$B$13,1)+03_Assumptions!$B$19*MIN(MAX(-AB599/0.25,0),1)+03_Assumptions!$B$20*IFERROR(INDEX(03_Assumptions!$B$28:$B$33,MATCH(AG599,03_Assumptions!$A$28:$A$33,0)),0.5)+03_Assumptions!$B$21*MIN(V599/180,1)+03_Assumptions!$B$22*(COUNTIF(AI599:AQ599,"Y")/9)),0),"")</f>
      </c>
      <c r="AX599"/>
      <c r="AY599"/>
      <c r="AZ599"/>
      <c r="BA599" t="inlineStr">
        <is>
          <t xml:space="preserve">https://images.milanuncios.com/api/v1/ma-ad-media-pro/images/bc3aaa28-e7c7-4b42-909f-52de6fff8497</t>
        </is>
      </c>
      <c r="BB599"/>
      <c r="BC599">
        <v>1</v>
      </c>
      <c r="BD599"/>
      <c r="BE599">
        <v>0</v>
      </c>
      <c r="BF599"/>
      <c r="BG599"/>
      <c r="BH599"/>
      <c r="BI599"/>
      <c r="BJ599"/>
      <c r="BK599"/>
      <c r="BL599" t="inlineStr">
        <is>
          <t xml:space="preserve">Det här är ett rum till uthyrning i en delad lägenhet med 3 sovrum och 2 badrum, belägen direkt vid stranden i Bajamar, Tenerife. Tillgänglig för samboende eller för en grupp av tre hyresgäster.</t>
        </is>
      </c>
      <c r="BM599"/>
      <c r="BN599"/>
    </row>
    <row r="600">
      <c r="A600" t="inlineStr">
        <is>
          <t xml:space="preserve">MIL-611613399</t>
        </is>
      </c>
      <c r="B600" t="inlineStr">
        <is>
          <t xml:space="preserve">Milanuncios</t>
        </is>
      </c>
      <c r="C600" t="inlineStr">
        <is>
          <t xml:space="preserve">611613399</t>
        </is>
      </c>
      <c r="D600" t="inlineStr">
        <is>
          <t xml:space="preserve">https://www.milanuncios.com/pisos-compartidos-en-salamanca-salamanca/parque-picasso-calle-del-dr-gomez-ul-611613399.htm</t>
        </is>
      </c>
      <c r="E600" t="inlineStr">
        <is>
          <t xml:space="preserve">2026-08-29</t>
        </is>
      </c>
      <c r="F600" t="inlineStr">
        <is>
          <t xml:space="preserve">2026-08-31</t>
        </is>
      </c>
      <c r="G600" t="inlineStr">
        <is>
          <t xml:space="preserve">New</t>
        </is>
      </c>
      <c r="H600" t="inlineStr">
        <is>
          <t xml:space="preserve">Parque Picasso - Calle del Dr. Gómez Ul</t>
        </is>
      </c>
      <c r="I600" t="inlineStr">
        <is>
          <t xml:space="preserve">Rent</t>
        </is>
      </c>
      <c r="J600" t="inlineStr">
        <is>
          <t xml:space="preserve">Compartir piso</t>
        </is>
      </c>
      <c r="K600" t="inlineStr">
        <is>
          <t xml:space="preserve">ES</t>
        </is>
      </c>
      <c r="L600"/>
      <c r="M600" t="inlineStr">
        <is>
          <t xml:space="preserve">Salamanca</t>
        </is>
      </c>
      <c r="N600" t="inlineStr">
        <is>
          <t xml:space="preserve">Salamanca</t>
        </is>
      </c>
      <c r="O600"/>
      <c r="P600"/>
      <c r="Q600"/>
      <c r="R600"/>
      <c r="S600">
        <v>245</v>
      </c>
      <c r="T600"/>
      <c r="U600">
        <f>IFERROR((S600-T600)/T600,"")</f>
      </c>
      <c r="V600">
        <v>3</v>
      </c>
      <c r="W600"/>
      <c r="X600"/>
      <c r="Y600"/>
      <c r="Z600">
        <f>IFERROR(S600/W600,"")</f>
      </c>
      <c r="AA600">
        <f>IFERROR(INDEX(04_Area_Stats!$C$5:$C$7,MATCH(N600,04_Area_Stats!$A$5:$A$7,0)),"")</f>
      </c>
      <c r="AB600">
        <f>IFERROR((Z600-AA600)/AA600,"")</f>
      </c>
      <c r="AC600"/>
      <c r="AD600"/>
      <c r="AE600"/>
      <c r="AF600"/>
      <c r="AG600"/>
      <c r="AH600"/>
      <c r="AI600"/>
      <c r="AJ600"/>
      <c r="AK600"/>
      <c r="AL600"/>
      <c r="AM600"/>
      <c r="AN600"/>
      <c r="AO600"/>
      <c r="AP600"/>
      <c r="AQ600"/>
      <c r="AR600"/>
      <c r="AS600"/>
      <c r="AT600">
        <f>IFERROR(INDEX(04_Area_Stats!$E$5:$E$7,MATCH(N600,04_Area_Stats!$A$5:$A$7,0)),"")</f>
      </c>
      <c r="AU600">
        <f>IFERROR(ROUND(W600*AT600,0),"")</f>
      </c>
      <c r="AV600">
        <f>IFERROR(AU600*12/S600,"")</f>
      </c>
      <c r="AW600">
        <f>IFERROR(ROUND(100*(03_Assumptions!$B$18*MIN(AV600/03_Assumptions!$B$13,1)+03_Assumptions!$B$19*MIN(MAX(-AB600/0.25,0),1)+03_Assumptions!$B$20*IFERROR(INDEX(03_Assumptions!$B$28:$B$33,MATCH(AG600,03_Assumptions!$A$28:$A$33,0)),0.5)+03_Assumptions!$B$21*MIN(V600/180,1)+03_Assumptions!$B$22*(COUNTIF(AI600:AQ600,"Y")/9)),0),"")</f>
      </c>
      <c r="AX600"/>
      <c r="AY600"/>
      <c r="AZ600"/>
      <c r="BA600" t="inlineStr">
        <is>
          <t xml:space="preserve">https://images.milanuncios.com/api/v1/ma-ad-media-pro/images/d15437aa-3b21-4b4e-897e-950ca10b601c</t>
        </is>
      </c>
      <c r="BB600"/>
      <c r="BC600">
        <v>1</v>
      </c>
      <c r="BD600"/>
      <c r="BE600">
        <v>0</v>
      </c>
      <c r="BF600"/>
      <c r="BG600"/>
      <c r="BH600"/>
      <c r="BI600"/>
      <c r="BJ600"/>
      <c r="BK600"/>
      <c r="BL600" t="inlineStr">
        <is>
          <t xml:space="preserve">Ett studentrum i en delad lägenhet i Parque Picasso-området i Salamanca, helt exterior och mycket ljust, nära Alamedilla med god kommunikation; centralvärme ingår i hyran.</t>
        </is>
      </c>
      <c r="BM600"/>
      <c r="BN600"/>
    </row>
    <row r="601">
      <c r="A601" t="inlineStr">
        <is>
          <t xml:space="preserve">MIL-489137619</t>
        </is>
      </c>
      <c r="B601" t="inlineStr">
        <is>
          <t xml:space="preserve">Milanuncios</t>
        </is>
      </c>
      <c r="C601" t="inlineStr">
        <is>
          <t xml:space="preserve">489137619</t>
        </is>
      </c>
      <c r="D601" t="inlineStr">
        <is>
          <t xml:space="preserve">https://www.milanuncios.com/pisos-compartidos-en-salamanca-salamanca/barrio-blanco-c-don-quijote-489137619.htm</t>
        </is>
      </c>
      <c r="E601" t="inlineStr">
        <is>
          <t xml:space="preserve">2026-08-29</t>
        </is>
      </c>
      <c r="F601" t="inlineStr">
        <is>
          <t xml:space="preserve">2026-08-31</t>
        </is>
      </c>
      <c r="G601" t="inlineStr">
        <is>
          <t xml:space="preserve">New</t>
        </is>
      </c>
      <c r="H601" t="inlineStr">
        <is>
          <t xml:space="preserve">Barrio Blanco - C. Don Quijote</t>
        </is>
      </c>
      <c r="I601" t="inlineStr">
        <is>
          <t xml:space="preserve">Rent</t>
        </is>
      </c>
      <c r="J601" t="inlineStr">
        <is>
          <t xml:space="preserve">Compartir piso</t>
        </is>
      </c>
      <c r="K601" t="inlineStr">
        <is>
          <t xml:space="preserve">ES</t>
        </is>
      </c>
      <c r="L601"/>
      <c r="M601" t="inlineStr">
        <is>
          <t xml:space="preserve">Salamanca</t>
        </is>
      </c>
      <c r="N601" t="inlineStr">
        <is>
          <t xml:space="preserve">Salamanca</t>
        </is>
      </c>
      <c r="O601"/>
      <c r="P601"/>
      <c r="Q601"/>
      <c r="R601"/>
      <c r="S601">
        <v>700</v>
      </c>
      <c r="T601"/>
      <c r="U601">
        <f>IFERROR((S601-T601)/T601,"")</f>
      </c>
      <c r="V601">
        <v>3</v>
      </c>
      <c r="W601"/>
      <c r="X601"/>
      <c r="Y601"/>
      <c r="Z601">
        <f>IFERROR(S601/W601,"")</f>
      </c>
      <c r="AA601">
        <f>IFERROR(INDEX(04_Area_Stats!$C$5:$C$7,MATCH(N601,04_Area_Stats!$A$5:$A$7,0)),"")</f>
      </c>
      <c r="AB601">
        <f>IFERROR((Z601-AA601)/AA601,"")</f>
      </c>
      <c r="AC601"/>
      <c r="AD601"/>
      <c r="AE601"/>
      <c r="AF601"/>
      <c r="AG601"/>
      <c r="AH601"/>
      <c r="AI601"/>
      <c r="AJ601"/>
      <c r="AK601"/>
      <c r="AL601"/>
      <c r="AM601"/>
      <c r="AN601"/>
      <c r="AO601"/>
      <c r="AP601"/>
      <c r="AQ601"/>
      <c r="AR601"/>
      <c r="AS601"/>
      <c r="AT601">
        <f>IFERROR(INDEX(04_Area_Stats!$E$5:$E$7,MATCH(N601,04_Area_Stats!$A$5:$A$7,0)),"")</f>
      </c>
      <c r="AU601">
        <f>IFERROR(ROUND(W601*AT601,0),"")</f>
      </c>
      <c r="AV601">
        <f>IFERROR(AU601*12/S601,"")</f>
      </c>
      <c r="AW601">
        <f>IFERROR(ROUND(100*(03_Assumptions!$B$18*MIN(AV601/03_Assumptions!$B$13,1)+03_Assumptions!$B$19*MIN(MAX(-AB601/0.25,0),1)+03_Assumptions!$B$20*IFERROR(INDEX(03_Assumptions!$B$28:$B$33,MATCH(AG601,03_Assumptions!$A$28:$A$33,0)),0.5)+03_Assumptions!$B$21*MIN(V601/180,1)+03_Assumptions!$B$22*(COUNTIF(AI601:AQ601,"Y")/9)),0),"")</f>
      </c>
      <c r="AX601"/>
      <c r="AY601"/>
      <c r="AZ601"/>
      <c r="BA601" t="inlineStr">
        <is>
          <t xml:space="preserve">https://images.milanuncios.com/api/v1/ma-ad-media-pro/images/65831efd-1356-4b04-af4d-d2a3a08dfbb0</t>
        </is>
      </c>
      <c r="BB601"/>
      <c r="BC601">
        <v>1</v>
      </c>
      <c r="BD601"/>
      <c r="BE601">
        <v>0</v>
      </c>
      <c r="BF601"/>
      <c r="BG601"/>
      <c r="BH601"/>
      <c r="BI601"/>
      <c r="BJ601"/>
      <c r="BK601"/>
      <c r="BL601" t="inlineStr">
        <is>
          <t xml:space="preserve">Lägenhet med tre sovrum och ett badrum i Salamanca tillgänglig för studentuthyrning för €700/månad, med individuell elektrisk värme och terrass, men utan hiss. Fastigheten är väl placerad nära universitetsområdet och huvudsakliga transportsamband.</t>
        </is>
      </c>
      <c r="BM601"/>
      <c r="BN601"/>
    </row>
    <row r="602">
      <c r="A602" t="inlineStr">
        <is>
          <t xml:space="preserve">MIL-611038447</t>
        </is>
      </c>
      <c r="B602" t="inlineStr">
        <is>
          <t xml:space="preserve">Milanuncios</t>
        </is>
      </c>
      <c r="C602" t="inlineStr">
        <is>
          <t xml:space="preserve">611038447</t>
        </is>
      </c>
      <c r="D602" t="inlineStr">
        <is>
          <t xml:space="preserve">https://www.milanuncios.com/pisos-compartidos-en-santiago-de-compostela-la_coruna/plaza-roja-rua-nova-de-abaixo-611038447.htm</t>
        </is>
      </c>
      <c r="E602" t="inlineStr">
        <is>
          <t xml:space="preserve">2026-08-29</t>
        </is>
      </c>
      <c r="F602" t="inlineStr">
        <is>
          <t xml:space="preserve">2026-08-31</t>
        </is>
      </c>
      <c r="G602" t="inlineStr">
        <is>
          <t xml:space="preserve">New</t>
        </is>
      </c>
      <c r="H602" t="inlineStr">
        <is>
          <t xml:space="preserve">Plaza Roja - Rúa Nova de Abaixo</t>
        </is>
      </c>
      <c r="I602" t="inlineStr">
        <is>
          <t xml:space="preserve">Rent</t>
        </is>
      </c>
      <c r="J602" t="inlineStr">
        <is>
          <t xml:space="preserve">Compartir piso</t>
        </is>
      </c>
      <c r="K602" t="inlineStr">
        <is>
          <t xml:space="preserve">ES</t>
        </is>
      </c>
      <c r="L602"/>
      <c r="M602" t="inlineStr">
        <is>
          <t xml:space="preserve">A Coruña</t>
        </is>
      </c>
      <c r="N602" t="inlineStr">
        <is>
          <t xml:space="preserve">Santiago de Compostela</t>
        </is>
      </c>
      <c r="O602"/>
      <c r="P602"/>
      <c r="Q602"/>
      <c r="R602"/>
      <c r="S602">
        <v>325</v>
      </c>
      <c r="T602"/>
      <c r="U602">
        <f>IFERROR((S602-T602)/T602,"")</f>
      </c>
      <c r="V602">
        <v>3</v>
      </c>
      <c r="W602"/>
      <c r="X602"/>
      <c r="Y602"/>
      <c r="Z602">
        <f>IFERROR(S602/W602,"")</f>
      </c>
      <c r="AA602">
        <f>IFERROR(INDEX(04_Area_Stats!$C$5:$C$7,MATCH(N602,04_Area_Stats!$A$5:$A$7,0)),"")</f>
      </c>
      <c r="AB602">
        <f>IFERROR((Z602-AA602)/AA602,"")</f>
      </c>
      <c r="AC602"/>
      <c r="AD602"/>
      <c r="AE602"/>
      <c r="AF602"/>
      <c r="AG602"/>
      <c r="AH602"/>
      <c r="AI602"/>
      <c r="AJ602"/>
      <c r="AK602"/>
      <c r="AL602"/>
      <c r="AM602"/>
      <c r="AN602"/>
      <c r="AO602"/>
      <c r="AP602"/>
      <c r="AQ602"/>
      <c r="AR602"/>
      <c r="AS602"/>
      <c r="AT602">
        <f>IFERROR(INDEX(04_Area_Stats!$E$5:$E$7,MATCH(N602,04_Area_Stats!$A$5:$A$7,0)),"")</f>
      </c>
      <c r="AU602">
        <f>IFERROR(ROUND(W602*AT602,0),"")</f>
      </c>
      <c r="AV602">
        <f>IFERROR(AU602*12/S602,"")</f>
      </c>
      <c r="AW602">
        <f>IFERROR(ROUND(100*(03_Assumptions!$B$18*MIN(AV602/03_Assumptions!$B$13,1)+03_Assumptions!$B$19*MIN(MAX(-AB602/0.25,0),1)+03_Assumptions!$B$20*IFERROR(INDEX(03_Assumptions!$B$28:$B$33,MATCH(AG602,03_Assumptions!$A$28:$A$33,0)),0.5)+03_Assumptions!$B$21*MIN(V602/180,1)+03_Assumptions!$B$22*(COUNTIF(AI602:AQ602,"Y")/9)),0),"")</f>
      </c>
      <c r="AX602"/>
      <c r="AY602"/>
      <c r="AZ602"/>
      <c r="BA602" t="inlineStr">
        <is>
          <t xml:space="preserve">https://images.milanuncios.com/api/v1/ma-ad-media-pro/images/6c2b8b0b-6280-42a6-ad3e-53c08ace4afa</t>
        </is>
      </c>
      <c r="BB602"/>
      <c r="BC602">
        <v>1</v>
      </c>
      <c r="BD602"/>
      <c r="BE602">
        <v>0</v>
      </c>
      <c r="BF602"/>
      <c r="BG602"/>
      <c r="BH602"/>
      <c r="BI602"/>
      <c r="BJ602"/>
      <c r="BK602"/>
      <c r="BL602" t="inlineStr">
        <is>
          <t xml:space="preserve">Otillräcklig information tillgänglig. Detta är en hyresannons för ett delat lägenhetsrum på Rúa Nova de Abaixo i Santiago de Compostela; inga fastighetsdetaljer tillhandahålls.</t>
        </is>
      </c>
      <c r="BM602"/>
      <c r="BN602"/>
    </row>
    <row r="603">
      <c r="A603" t="inlineStr">
        <is>
          <t xml:space="preserve">MIL-595144967</t>
        </is>
      </c>
      <c r="B603" t="inlineStr">
        <is>
          <t xml:space="preserve">Milanuncios</t>
        </is>
      </c>
      <c r="C603" t="inlineStr">
        <is>
          <t xml:space="preserve">595144967</t>
        </is>
      </c>
      <c r="D603" t="inlineStr">
        <is>
          <t xml:space="preserve">https://www.milanuncios.com/pisos-compartidos-en-madrid-madrid/moratalaz-pl-del-encuentro-595144967.htm</t>
        </is>
      </c>
      <c r="E603" t="inlineStr">
        <is>
          <t xml:space="preserve">2026-08-29</t>
        </is>
      </c>
      <c r="F603" t="inlineStr">
        <is>
          <t xml:space="preserve">2026-08-31</t>
        </is>
      </c>
      <c r="G603" t="inlineStr">
        <is>
          <t xml:space="preserve">New</t>
        </is>
      </c>
      <c r="H603" t="inlineStr">
        <is>
          <t xml:space="preserve">Moratalaz - Pl. del Encuentro</t>
        </is>
      </c>
      <c r="I603" t="inlineStr">
        <is>
          <t xml:space="preserve">Rent</t>
        </is>
      </c>
      <c r="J603" t="inlineStr">
        <is>
          <t xml:space="preserve">Compartir piso</t>
        </is>
      </c>
      <c r="K603" t="inlineStr">
        <is>
          <t xml:space="preserve">ES</t>
        </is>
      </c>
      <c r="L603"/>
      <c r="M603" t="inlineStr">
        <is>
          <t xml:space="preserve">Madrid</t>
        </is>
      </c>
      <c r="N603" t="inlineStr">
        <is>
          <t xml:space="preserve">Madrid</t>
        </is>
      </c>
      <c r="O603"/>
      <c r="P603"/>
      <c r="Q603"/>
      <c r="R603"/>
      <c r="S603">
        <v>460</v>
      </c>
      <c r="T603"/>
      <c r="U603">
        <f>IFERROR((S603-T603)/T603,"")</f>
      </c>
      <c r="V603">
        <v>3</v>
      </c>
      <c r="W603"/>
      <c r="X603"/>
      <c r="Y603"/>
      <c r="Z603">
        <f>IFERROR(S603/W603,"")</f>
      </c>
      <c r="AA603">
        <f>IFERROR(INDEX(04_Area_Stats!$C$5:$C$7,MATCH(N603,04_Area_Stats!$A$5:$A$7,0)),"")</f>
      </c>
      <c r="AB603">
        <f>IFERROR((Z603-AA603)/AA603,"")</f>
      </c>
      <c r="AC603"/>
      <c r="AD603"/>
      <c r="AE603"/>
      <c r="AF603"/>
      <c r="AG603"/>
      <c r="AH603"/>
      <c r="AI603"/>
      <c r="AJ603"/>
      <c r="AK603"/>
      <c r="AL603"/>
      <c r="AM603"/>
      <c r="AN603"/>
      <c r="AO603"/>
      <c r="AP603"/>
      <c r="AQ603"/>
      <c r="AR603"/>
      <c r="AS603"/>
      <c r="AT603">
        <f>IFERROR(INDEX(04_Area_Stats!$E$5:$E$7,MATCH(N603,04_Area_Stats!$A$5:$A$7,0)),"")</f>
      </c>
      <c r="AU603">
        <f>IFERROR(ROUND(W603*AT603,0),"")</f>
      </c>
      <c r="AV603">
        <f>IFERROR(AU603*12/S603,"")</f>
      </c>
      <c r="AW603">
        <f>IFERROR(ROUND(100*(03_Assumptions!$B$18*MIN(AV603/03_Assumptions!$B$13,1)+03_Assumptions!$B$19*MIN(MAX(-AB603/0.25,0),1)+03_Assumptions!$B$20*IFERROR(INDEX(03_Assumptions!$B$28:$B$33,MATCH(AG603,03_Assumptions!$A$28:$A$33,0)),0.5)+03_Assumptions!$B$21*MIN(V603/180,1)+03_Assumptions!$B$22*(COUNTIF(AI603:AQ603,"Y")/9)),0),"")</f>
      </c>
      <c r="AX603"/>
      <c r="AY603"/>
      <c r="AZ603"/>
      <c r="BA603" t="inlineStr">
        <is>
          <t xml:space="preserve">https://images.milanuncios.com/api/v1/ma-ad-media-pro/images/c2230edf-8f96-47e3-87c4-a1d13d71c157</t>
        </is>
      </c>
      <c r="BB603"/>
      <c r="BC603">
        <v>1</v>
      </c>
      <c r="BD603"/>
      <c r="BE603">
        <v>0</v>
      </c>
      <c r="BF603"/>
      <c r="BG603"/>
      <c r="BH603"/>
      <c r="BI603"/>
      <c r="BJ603"/>
      <c r="BK603"/>
      <c r="BL603" t="inlineStr">
        <is>
          <t xml:space="preserve">Rum till uthyrning i en delad lägenhet med 4 sovrum i Madrids Moratalaz-område, ljus och väl underhållen med god kollektivtrafik. Annonsen beskriver yttre orientering och närhet till marknader, bussar och tunnelbana.</t>
        </is>
      </c>
      <c r="BM603"/>
      <c r="BN603"/>
    </row>
    <row r="604">
      <c r="A604" t="inlineStr">
        <is>
          <t xml:space="preserve">MIL-557693928</t>
        </is>
      </c>
      <c r="B604" t="inlineStr">
        <is>
          <t xml:space="preserve">Milanuncios</t>
        </is>
      </c>
      <c r="C604" t="inlineStr">
        <is>
          <t xml:space="preserve">557693928</t>
        </is>
      </c>
      <c r="D604" t="inlineStr">
        <is>
          <t xml:space="preserve">https://www.milanuncios.com/pisos-compartidos-en-granada-granada/granada-capital-557693928.htm</t>
        </is>
      </c>
      <c r="E604" t="inlineStr">
        <is>
          <t xml:space="preserve">2026-08-29</t>
        </is>
      </c>
      <c r="F604" t="inlineStr">
        <is>
          <t xml:space="preserve">2026-08-31</t>
        </is>
      </c>
      <c r="G604" t="inlineStr">
        <is>
          <t xml:space="preserve">New</t>
        </is>
      </c>
      <c r="H604" t="inlineStr">
        <is>
          <t xml:space="preserve">Granada Capital</t>
        </is>
      </c>
      <c r="I604" t="inlineStr">
        <is>
          <t xml:space="preserve">Rent</t>
        </is>
      </c>
      <c r="J604" t="inlineStr">
        <is>
          <t xml:space="preserve">Compartir piso</t>
        </is>
      </c>
      <c r="K604" t="inlineStr">
        <is>
          <t xml:space="preserve">ES</t>
        </is>
      </c>
      <c r="L604"/>
      <c r="M604" t="inlineStr">
        <is>
          <t xml:space="preserve">Granada</t>
        </is>
      </c>
      <c r="N604" t="inlineStr">
        <is>
          <t xml:space="preserve">Granada</t>
        </is>
      </c>
      <c r="O604"/>
      <c r="P604"/>
      <c r="Q604"/>
      <c r="R604"/>
      <c r="S604">
        <v>275</v>
      </c>
      <c r="T604"/>
      <c r="U604">
        <f>IFERROR((S604-T604)/T604,"")</f>
      </c>
      <c r="V604">
        <v>3</v>
      </c>
      <c r="W604"/>
      <c r="X604"/>
      <c r="Y604"/>
      <c r="Z604">
        <f>IFERROR(S604/W604,"")</f>
      </c>
      <c r="AA604">
        <f>IFERROR(INDEX(04_Area_Stats!$C$5:$C$7,MATCH(N604,04_Area_Stats!$A$5:$A$7,0)),"")</f>
      </c>
      <c r="AB604">
        <f>IFERROR((Z604-AA604)/AA604,"")</f>
      </c>
      <c r="AC604"/>
      <c r="AD604"/>
      <c r="AE604"/>
      <c r="AF604"/>
      <c r="AG604"/>
      <c r="AH604"/>
      <c r="AI604"/>
      <c r="AJ604"/>
      <c r="AK604"/>
      <c r="AL604"/>
      <c r="AM604"/>
      <c r="AN604"/>
      <c r="AO604"/>
      <c r="AP604" t="inlineStr">
        <is>
          <t xml:space="preserve">Y</t>
        </is>
      </c>
      <c r="AQ604" t="inlineStr">
        <is>
          <t xml:space="preserve">Y</t>
        </is>
      </c>
      <c r="AR604"/>
      <c r="AS604"/>
      <c r="AT604">
        <f>IFERROR(INDEX(04_Area_Stats!$E$5:$E$7,MATCH(N604,04_Area_Stats!$A$5:$A$7,0)),"")</f>
      </c>
      <c r="AU604">
        <f>IFERROR(ROUND(W604*AT604,0),"")</f>
      </c>
      <c r="AV604">
        <f>IFERROR(AU604*12/S604,"")</f>
      </c>
      <c r="AW604">
        <f>IFERROR(ROUND(100*(03_Assumptions!$B$18*MIN(AV604/03_Assumptions!$B$13,1)+03_Assumptions!$B$19*MIN(MAX(-AB604/0.25,0),1)+03_Assumptions!$B$20*IFERROR(INDEX(03_Assumptions!$B$28:$B$33,MATCH(AG604,03_Assumptions!$A$28:$A$33,0)),0.5)+03_Assumptions!$B$21*MIN(V604/180,1)+03_Assumptions!$B$22*(COUNTIF(AI604:AQ604,"Y")/9)),0),"")</f>
      </c>
      <c r="AX604"/>
      <c r="AY604"/>
      <c r="AZ604"/>
      <c r="BA604" t="inlineStr">
        <is>
          <t xml:space="preserve">https://images-re.milanuncios.com/images/ads/334703de-e536-433e-923f-797b21d9a91f</t>
        </is>
      </c>
      <c r="BB604"/>
      <c r="BC604">
        <v>1</v>
      </c>
      <c r="BD604"/>
      <c r="BE604">
        <v>0</v>
      </c>
      <c r="BF604"/>
      <c r="BG604"/>
      <c r="BH604"/>
      <c r="BI604"/>
      <c r="BJ604"/>
      <c r="BK604"/>
      <c r="BL604" t="inlineStr">
        <is>
          <t xml:space="preserve">Möblerad lägenhet med 3 sovrum i Zaidín, Granada, tillgänglig för rumuthyrning med värmepump för kylning/uppvärmning i vardagsrummet. Välutrustrad med apparater och nära kollektivtrafik.</t>
        </is>
      </c>
      <c r="BM604" t="inlineStr">
        <is>
          <t xml:space="preserve">air_con, furnished</t>
        </is>
      </c>
      <c r="BN604"/>
    </row>
    <row r="605">
      <c r="A605" t="inlineStr">
        <is>
          <t xml:space="preserve">MIL-611894925</t>
        </is>
      </c>
      <c r="B605" t="inlineStr">
        <is>
          <t xml:space="preserve">Milanuncios</t>
        </is>
      </c>
      <c r="C605" t="inlineStr">
        <is>
          <t xml:space="preserve">611894925</t>
        </is>
      </c>
      <c r="D605" t="inlineStr">
        <is>
          <t xml:space="preserve">https://www.milanuncios.com/pisos-compartidos-en-cordoba-cordoba/avenida-de-barcelona-c-julio-pellicer-611894925.htm</t>
        </is>
      </c>
      <c r="E605" t="inlineStr">
        <is>
          <t xml:space="preserve">2026-08-29</t>
        </is>
      </c>
      <c r="F605" t="inlineStr">
        <is>
          <t xml:space="preserve">2026-08-31</t>
        </is>
      </c>
      <c r="G605" t="inlineStr">
        <is>
          <t xml:space="preserve">New</t>
        </is>
      </c>
      <c r="H605" t="inlineStr">
        <is>
          <t xml:space="preserve">Avenida de Barcelona - C. Julio Pellicer</t>
        </is>
      </c>
      <c r="I605" t="inlineStr">
        <is>
          <t xml:space="preserve">Rent</t>
        </is>
      </c>
      <c r="J605" t="inlineStr">
        <is>
          <t xml:space="preserve">Compartir piso</t>
        </is>
      </c>
      <c r="K605" t="inlineStr">
        <is>
          <t xml:space="preserve">ES</t>
        </is>
      </c>
      <c r="L605"/>
      <c r="M605" t="inlineStr">
        <is>
          <t xml:space="preserve">Córdoba</t>
        </is>
      </c>
      <c r="N605" t="inlineStr">
        <is>
          <t xml:space="preserve">Córdoba</t>
        </is>
      </c>
      <c r="O605"/>
      <c r="P605"/>
      <c r="Q605"/>
      <c r="R605"/>
      <c r="S605">
        <v>250</v>
      </c>
      <c r="T605"/>
      <c r="U605">
        <f>IFERROR((S605-T605)/T605,"")</f>
      </c>
      <c r="V605">
        <v>3</v>
      </c>
      <c r="W605"/>
      <c r="X605"/>
      <c r="Y605"/>
      <c r="Z605">
        <f>IFERROR(S605/W605,"")</f>
      </c>
      <c r="AA605">
        <f>IFERROR(INDEX(04_Area_Stats!$C$5:$C$7,MATCH(N605,04_Area_Stats!$A$5:$A$7,0)),"")</f>
      </c>
      <c r="AB605">
        <f>IFERROR((Z605-AA605)/AA605,"")</f>
      </c>
      <c r="AC605"/>
      <c r="AD605"/>
      <c r="AE605"/>
      <c r="AF605"/>
      <c r="AG605"/>
      <c r="AH605"/>
      <c r="AI605"/>
      <c r="AJ605"/>
      <c r="AK605"/>
      <c r="AL605"/>
      <c r="AM605"/>
      <c r="AN605"/>
      <c r="AO605"/>
      <c r="AP605"/>
      <c r="AQ605"/>
      <c r="AR605"/>
      <c r="AS605"/>
      <c r="AT605">
        <f>IFERROR(INDEX(04_Area_Stats!$E$5:$E$7,MATCH(N605,04_Area_Stats!$A$5:$A$7,0)),"")</f>
      </c>
      <c r="AU605">
        <f>IFERROR(ROUND(W605*AT605,0),"")</f>
      </c>
      <c r="AV605">
        <f>IFERROR(AU605*12/S605,"")</f>
      </c>
      <c r="AW605">
        <f>IFERROR(ROUND(100*(03_Assumptions!$B$18*MIN(AV605/03_Assumptions!$B$13,1)+03_Assumptions!$B$19*MIN(MAX(-AB605/0.25,0),1)+03_Assumptions!$B$20*IFERROR(INDEX(03_Assumptions!$B$28:$B$33,MATCH(AG605,03_Assumptions!$A$28:$A$33,0)),0.5)+03_Assumptions!$B$21*MIN(V605/180,1)+03_Assumptions!$B$22*(COUNTIF(AI605:AQ605,"Y")/9)),0),"")</f>
      </c>
      <c r="AX605"/>
      <c r="AY605"/>
      <c r="AZ605"/>
      <c r="BA605" t="inlineStr">
        <is>
          <t xml:space="preserve">https://images.milanuncios.com/api/v1/ma-ad-media-pro/images/e7b2aac2-d0ec-4c2e-a2a9-0d9aedbc1aa5</t>
        </is>
      </c>
      <c r="BB605"/>
      <c r="BC605">
        <v>1</v>
      </c>
      <c r="BD605"/>
      <c r="BE605">
        <v>0</v>
      </c>
      <c r="BF605"/>
      <c r="BG605"/>
      <c r="BH605"/>
      <c r="BI605"/>
      <c r="BJ605"/>
      <c r="BK605"/>
      <c r="BL605" t="inlineStr">
        <is>
          <t xml:space="preserve">Detta är ett rumdelningsannonser i Córdoba på Avenida de Barcelona - C. Julio Pellicer, med mycket lite egenskapsinformation angiven i annonsen.</t>
        </is>
      </c>
      <c r="BM605"/>
      <c r="BN605"/>
    </row>
    <row r="606">
      <c r="A606" t="inlineStr">
        <is>
          <t xml:space="preserve">MIL-563125437</t>
        </is>
      </c>
      <c r="B606" t="inlineStr">
        <is>
          <t xml:space="preserve">Milanuncios</t>
        </is>
      </c>
      <c r="C606" t="inlineStr">
        <is>
          <t xml:space="preserve">563125437</t>
        </is>
      </c>
      <c r="D606" t="inlineStr">
        <is>
          <t xml:space="preserve">https://www.milanuncios.com/pisos-compartidos-en-burjassot-valencia/burjassot-563125437.htm</t>
        </is>
      </c>
      <c r="E606" t="inlineStr">
        <is>
          <t xml:space="preserve">2026-08-29</t>
        </is>
      </c>
      <c r="F606" t="inlineStr">
        <is>
          <t xml:space="preserve">2026-08-31</t>
        </is>
      </c>
      <c r="G606" t="inlineStr">
        <is>
          <t xml:space="preserve">New</t>
        </is>
      </c>
      <c r="H606" t="inlineStr">
        <is>
          <t xml:space="preserve">Burjassot</t>
        </is>
      </c>
      <c r="I606" t="inlineStr">
        <is>
          <t xml:space="preserve">Rent</t>
        </is>
      </c>
      <c r="J606" t="inlineStr">
        <is>
          <t xml:space="preserve">Compartir piso</t>
        </is>
      </c>
      <c r="K606" t="inlineStr">
        <is>
          <t xml:space="preserve">ES</t>
        </is>
      </c>
      <c r="L606"/>
      <c r="M606" t="inlineStr">
        <is>
          <t xml:space="preserve">Valencia</t>
        </is>
      </c>
      <c r="N606" t="inlineStr">
        <is>
          <t xml:space="preserve">Burjassot</t>
        </is>
      </c>
      <c r="O606"/>
      <c r="P606"/>
      <c r="Q606"/>
      <c r="R606"/>
      <c r="S606">
        <v>600</v>
      </c>
      <c r="T606"/>
      <c r="U606">
        <f>IFERROR((S606-T606)/T606,"")</f>
      </c>
      <c r="V606">
        <v>3</v>
      </c>
      <c r="W606"/>
      <c r="X606"/>
      <c r="Y606"/>
      <c r="Z606">
        <f>IFERROR(S606/W606,"")</f>
      </c>
      <c r="AA606">
        <f>IFERROR(INDEX(04_Area_Stats!$C$5:$C$7,MATCH(N606,04_Area_Stats!$A$5:$A$7,0)),"")</f>
      </c>
      <c r="AB606">
        <f>IFERROR((Z606-AA606)/AA606,"")</f>
      </c>
      <c r="AC606"/>
      <c r="AD606"/>
      <c r="AE606"/>
      <c r="AF606"/>
      <c r="AG606" t="inlineStr">
        <is>
          <t xml:space="preserve">Good</t>
        </is>
      </c>
      <c r="AH606"/>
      <c r="AI606"/>
      <c r="AJ606"/>
      <c r="AK606"/>
      <c r="AL606"/>
      <c r="AM606"/>
      <c r="AN606" t="inlineStr">
        <is>
          <t xml:space="preserve">Y</t>
        </is>
      </c>
      <c r="AO606"/>
      <c r="AP606"/>
      <c r="AQ606" t="inlineStr">
        <is>
          <t xml:space="preserve">Y</t>
        </is>
      </c>
      <c r="AR606"/>
      <c r="AS606"/>
      <c r="AT606">
        <f>IFERROR(INDEX(04_Area_Stats!$E$5:$E$7,MATCH(N606,04_Area_Stats!$A$5:$A$7,0)),"")</f>
      </c>
      <c r="AU606">
        <f>IFERROR(ROUND(W606*AT606,0),"")</f>
      </c>
      <c r="AV606">
        <f>IFERROR(AU606*12/S606,"")</f>
      </c>
      <c r="AW606">
        <f>IFERROR(ROUND(100*(03_Assumptions!$B$18*MIN(AV606/03_Assumptions!$B$13,1)+03_Assumptions!$B$19*MIN(MAX(-AB606/0.25,0),1)+03_Assumptions!$B$20*IFERROR(INDEX(03_Assumptions!$B$28:$B$33,MATCH(AG606,03_Assumptions!$A$28:$A$33,0)),0.5)+03_Assumptions!$B$21*MIN(V606/180,1)+03_Assumptions!$B$22*(COUNTIF(AI606:AQ606,"Y")/9)),0),"")</f>
      </c>
      <c r="AX606"/>
      <c r="AY606"/>
      <c r="AZ606"/>
      <c r="BA606" t="inlineStr">
        <is>
          <t xml:space="preserve">https://images-re.milanuncios.com/images/ads/b3bd93c0-13fb-46aa-991a-abcb44eef18b</t>
        </is>
      </c>
      <c r="BB606"/>
      <c r="BC606">
        <v>1</v>
      </c>
      <c r="BD606"/>
      <c r="BE606">
        <v>0</v>
      </c>
      <c r="BF606"/>
      <c r="BG606"/>
      <c r="BH606"/>
      <c r="BI606"/>
      <c r="BJ606"/>
      <c r="BK606"/>
      <c r="BL606" t="inlineStr">
        <is>
          <t xml:space="preserve">Ett möblerat rum i en delad lägenhet i Burjassot, lämpligt för par, med privat nyckelåtkomst och eget badrum. Egendomen inkluderar rymligt kök, tvättrum, vitvaror och närhet till kollektivtrafik.</t>
        </is>
      </c>
      <c r="BM606" t="inlineStr">
        <is>
          <t xml:space="preserve">condition, storage, furnished</t>
        </is>
      </c>
      <c r="BN606"/>
    </row>
    <row r="607">
      <c r="A607" t="inlineStr">
        <is>
          <t xml:space="preserve">MIL-609277859</t>
        </is>
      </c>
      <c r="B607" t="inlineStr">
        <is>
          <t xml:space="preserve">Milanuncios</t>
        </is>
      </c>
      <c r="C607" t="inlineStr">
        <is>
          <t xml:space="preserve">609277859</t>
        </is>
      </c>
      <c r="D607" t="inlineStr">
        <is>
          <t xml:space="preserve">https://www.milanuncios.com/pisos-compartidos-en-granada-granada/trabajador-busca-habitacion-609277859.htm</t>
        </is>
      </c>
      <c r="E607" t="inlineStr">
        <is>
          <t xml:space="preserve">2026-08-29</t>
        </is>
      </c>
      <c r="F607" t="inlineStr">
        <is>
          <t xml:space="preserve">2026-08-31</t>
        </is>
      </c>
      <c r="G607" t="inlineStr">
        <is>
          <t xml:space="preserve">New</t>
        </is>
      </c>
      <c r="H607" t="inlineStr">
        <is>
          <t xml:space="preserve">Trabajador busca habitación</t>
        </is>
      </c>
      <c r="I607" t="inlineStr">
        <is>
          <t xml:space="preserve">Rent</t>
        </is>
      </c>
      <c r="J607" t="inlineStr">
        <is>
          <t xml:space="preserve">Compartir piso</t>
        </is>
      </c>
      <c r="K607" t="inlineStr">
        <is>
          <t xml:space="preserve">ES</t>
        </is>
      </c>
      <c r="L607"/>
      <c r="M607" t="inlineStr">
        <is>
          <t xml:space="preserve">Granada</t>
        </is>
      </c>
      <c r="N607" t="inlineStr">
        <is>
          <t xml:space="preserve">Granada</t>
        </is>
      </c>
      <c r="O607"/>
      <c r="P607"/>
      <c r="Q607"/>
      <c r="R607"/>
      <c r="S607">
        <v>0</v>
      </c>
      <c r="T607"/>
      <c r="U607">
        <f>IFERROR((S607-T607)/T607,"")</f>
      </c>
      <c r="V607">
        <v>3</v>
      </c>
      <c r="W607"/>
      <c r="X607"/>
      <c r="Y607"/>
      <c r="Z607">
        <f>IFERROR(S607/W607,"")</f>
      </c>
      <c r="AA607">
        <f>IFERROR(INDEX(04_Area_Stats!$C$5:$C$7,MATCH(N607,04_Area_Stats!$A$5:$A$7,0)),"")</f>
      </c>
      <c r="AB607">
        <f>IFERROR((Z607-AA607)/AA607,"")</f>
      </c>
      <c r="AC607"/>
      <c r="AD607"/>
      <c r="AE607"/>
      <c r="AF607"/>
      <c r="AG607"/>
      <c r="AH607"/>
      <c r="AI607"/>
      <c r="AJ607"/>
      <c r="AK607"/>
      <c r="AL607"/>
      <c r="AM607"/>
      <c r="AN607"/>
      <c r="AO607"/>
      <c r="AP607"/>
      <c r="AQ607"/>
      <c r="AR607"/>
      <c r="AS607"/>
      <c r="AT607">
        <f>IFERROR(INDEX(04_Area_Stats!$E$5:$E$7,MATCH(N607,04_Area_Stats!$A$5:$A$7,0)),"")</f>
      </c>
      <c r="AU607">
        <f>IFERROR(ROUND(W607*AT607,0),"")</f>
      </c>
      <c r="AV607">
        <f>IFERROR(AU607*12/S607,"")</f>
      </c>
      <c r="AW607">
        <f>IFERROR(ROUND(100*(03_Assumptions!$B$18*MIN(AV607/03_Assumptions!$B$13,1)+03_Assumptions!$B$19*MIN(MAX(-AB607/0.25,0),1)+03_Assumptions!$B$20*IFERROR(INDEX(03_Assumptions!$B$28:$B$33,MATCH(AG607,03_Assumptions!$A$28:$A$33,0)),0.5)+03_Assumptions!$B$21*MIN(V607/180,1)+03_Assumptions!$B$22*(COUNTIF(AI607:AQ607,"Y")/9)),0),"")</f>
      </c>
      <c r="AX607"/>
      <c r="AY607"/>
      <c r="AZ607"/>
      <c r="BA607"/>
      <c r="BB607"/>
      <c r="BC607">
        <v>1</v>
      </c>
      <c r="BD607"/>
      <c r="BE607">
        <v>0</v>
      </c>
      <c r="BF607"/>
      <c r="BG607"/>
      <c r="BH607"/>
      <c r="BI607"/>
      <c r="BJ607"/>
      <c r="BK607"/>
      <c r="BL607" t="inlineStr">
        <is>
          <t xml:space="preserve">Detta är en hyresgäst-förfrågan, inte en fastighetsannons; ingen fastighetsinformation är tillgänglig.</t>
        </is>
      </c>
      <c r="BM607"/>
      <c r="BN607"/>
    </row>
    <row r="608">
      <c r="A608" t="inlineStr">
        <is>
          <t xml:space="preserve">MIL-609639699</t>
        </is>
      </c>
      <c r="B608" t="inlineStr">
        <is>
          <t xml:space="preserve">Milanuncios</t>
        </is>
      </c>
      <c r="C608" t="inlineStr">
        <is>
          <t xml:space="preserve">609639699</t>
        </is>
      </c>
      <c r="D608" t="inlineStr">
        <is>
          <t xml:space="preserve">https://www.milanuncios.com/pisos-compartidos-en-cordoba-cordoba/parque-cruz-conde-609639699.htm</t>
        </is>
      </c>
      <c r="E608" t="inlineStr">
        <is>
          <t xml:space="preserve">2026-08-29</t>
        </is>
      </c>
      <c r="F608" t="inlineStr">
        <is>
          <t xml:space="preserve">2026-08-31</t>
        </is>
      </c>
      <c r="G608" t="inlineStr">
        <is>
          <t xml:space="preserve">New</t>
        </is>
      </c>
      <c r="H608" t="inlineStr">
        <is>
          <t xml:space="preserve">Parque Cruz Conde</t>
        </is>
      </c>
      <c r="I608" t="inlineStr">
        <is>
          <t xml:space="preserve">Rent</t>
        </is>
      </c>
      <c r="J608" t="inlineStr">
        <is>
          <t xml:space="preserve">Compartir piso</t>
        </is>
      </c>
      <c r="K608" t="inlineStr">
        <is>
          <t xml:space="preserve">ES</t>
        </is>
      </c>
      <c r="L608"/>
      <c r="M608" t="inlineStr">
        <is>
          <t xml:space="preserve">Córdoba</t>
        </is>
      </c>
      <c r="N608" t="inlineStr">
        <is>
          <t xml:space="preserve">Córdoba</t>
        </is>
      </c>
      <c r="O608"/>
      <c r="P608"/>
      <c r="Q608"/>
      <c r="R608"/>
      <c r="S608">
        <v>188</v>
      </c>
      <c r="T608"/>
      <c r="U608">
        <f>IFERROR((S608-T608)/T608,"")</f>
      </c>
      <c r="V608">
        <v>3</v>
      </c>
      <c r="W608"/>
      <c r="X608"/>
      <c r="Y608"/>
      <c r="Z608">
        <f>IFERROR(S608/W608,"")</f>
      </c>
      <c r="AA608">
        <f>IFERROR(INDEX(04_Area_Stats!$C$5:$C$7,MATCH(N608,04_Area_Stats!$A$5:$A$7,0)),"")</f>
      </c>
      <c r="AB608">
        <f>IFERROR((Z608-AA608)/AA608,"")</f>
      </c>
      <c r="AC608">
        <v>4</v>
      </c>
      <c r="AD608">
        <v>2</v>
      </c>
      <c r="AE608"/>
      <c r="AF608"/>
      <c r="AG608" t="inlineStr">
        <is>
          <t xml:space="preserve">Renovated</t>
        </is>
      </c>
      <c r="AH608"/>
      <c r="AI608"/>
      <c r="AJ608"/>
      <c r="AK608"/>
      <c r="AL608"/>
      <c r="AM608"/>
      <c r="AN608"/>
      <c r="AO608"/>
      <c r="AP608" t="inlineStr">
        <is>
          <t xml:space="preserve">Y</t>
        </is>
      </c>
      <c r="AQ608"/>
      <c r="AR608"/>
      <c r="AS608"/>
      <c r="AT608">
        <f>IFERROR(INDEX(04_Area_Stats!$E$5:$E$7,MATCH(N608,04_Area_Stats!$A$5:$A$7,0)),"")</f>
      </c>
      <c r="AU608">
        <f>IFERROR(ROUND(W608*AT608,0),"")</f>
      </c>
      <c r="AV608">
        <f>IFERROR(AU608*12/S608,"")</f>
      </c>
      <c r="AW608">
        <f>IFERROR(ROUND(100*(03_Assumptions!$B$18*MIN(AV608/03_Assumptions!$B$13,1)+03_Assumptions!$B$19*MIN(MAX(-AB608/0.25,0),1)+03_Assumptions!$B$20*IFERROR(INDEX(03_Assumptions!$B$28:$B$33,MATCH(AG608,03_Assumptions!$A$28:$A$33,0)),0.5)+03_Assumptions!$B$21*MIN(V608/180,1)+03_Assumptions!$B$22*(COUNTIF(AI608:AQ608,"Y")/9)),0),"")</f>
      </c>
      <c r="AX608"/>
      <c r="AY608"/>
      <c r="AZ608"/>
      <c r="BA608" t="inlineStr">
        <is>
          <t xml:space="preserve">https://images.milanuncios.com/api/v1/ma-ad-media-pro/images/3e6ee902-77da-4562-866a-d1fd29362dbd</t>
        </is>
      </c>
      <c r="BB608"/>
      <c r="BC608">
        <v>1</v>
      </c>
      <c r="BD608"/>
      <c r="BE608">
        <v>0</v>
      </c>
      <c r="BF608"/>
      <c r="BG608"/>
      <c r="BH608"/>
      <c r="BI608"/>
      <c r="BJ608" t="inlineStr">
        <is>
          <t xml:space="preserve">FULL</t>
        </is>
      </c>
      <c r="BK608"/>
      <c r="BL608" t="inlineStr">
        <is>
          <t xml:space="preserve">Studentbostäder i Parque Cruz Conde med 4 sovrum och 2 badrum, helt renoverad och med luftkonditionering. Hyresboendet är begränsat till studenter med minsta hyresperiod på 10 månader från september 2026 till juni 2027.</t>
        </is>
      </c>
      <c r="BM608" t="inlineStr">
        <is>
          <t xml:space="preserve">rooms, bathrooms, condition, air_con</t>
        </is>
      </c>
      <c r="BN608"/>
    </row>
    <row r="609">
      <c r="A609" t="inlineStr">
        <is>
          <t xml:space="preserve">MIL-611324003</t>
        </is>
      </c>
      <c r="B609" t="inlineStr">
        <is>
          <t xml:space="preserve">Milanuncios</t>
        </is>
      </c>
      <c r="C609" t="inlineStr">
        <is>
          <t xml:space="preserve">611324003</t>
        </is>
      </c>
      <c r="D609" t="inlineStr">
        <is>
          <t xml:space="preserve">https://www.milanuncios.com/pisos-compartidos-en-jaen-jaen/bulevar-611324003.htm</t>
        </is>
      </c>
      <c r="E609" t="inlineStr">
        <is>
          <t xml:space="preserve">2026-08-29</t>
        </is>
      </c>
      <c r="F609" t="inlineStr">
        <is>
          <t xml:space="preserve">2026-08-31</t>
        </is>
      </c>
      <c r="G609" t="inlineStr">
        <is>
          <t xml:space="preserve">New</t>
        </is>
      </c>
      <c r="H609" t="inlineStr">
        <is>
          <t xml:space="preserve">Bulevar</t>
        </is>
      </c>
      <c r="I609" t="inlineStr">
        <is>
          <t xml:space="preserve">Rent</t>
        </is>
      </c>
      <c r="J609" t="inlineStr">
        <is>
          <t xml:space="preserve">Compartir piso</t>
        </is>
      </c>
      <c r="K609" t="inlineStr">
        <is>
          <t xml:space="preserve">ES</t>
        </is>
      </c>
      <c r="L609"/>
      <c r="M609" t="inlineStr">
        <is>
          <t xml:space="preserve">Jaén</t>
        </is>
      </c>
      <c r="N609" t="inlineStr">
        <is>
          <t xml:space="preserve">Jaén</t>
        </is>
      </c>
      <c r="O609"/>
      <c r="P609"/>
      <c r="Q609"/>
      <c r="R609"/>
      <c r="S609">
        <v>225</v>
      </c>
      <c r="T609"/>
      <c r="U609">
        <f>IFERROR((S609-T609)/T609,"")</f>
      </c>
      <c r="V609">
        <v>3</v>
      </c>
      <c r="W609"/>
      <c r="X609"/>
      <c r="Y609"/>
      <c r="Z609">
        <f>IFERROR(S609/W609,"")</f>
      </c>
      <c r="AA609">
        <f>IFERROR(INDEX(04_Area_Stats!$C$5:$C$7,MATCH(N609,04_Area_Stats!$A$5:$A$7,0)),"")</f>
      </c>
      <c r="AB609">
        <f>IFERROR((Z609-AA609)/AA609,"")</f>
      </c>
      <c r="AC609"/>
      <c r="AD609"/>
      <c r="AE609"/>
      <c r="AF609"/>
      <c r="AG609"/>
      <c r="AH609"/>
      <c r="AI609"/>
      <c r="AJ609"/>
      <c r="AK609"/>
      <c r="AL609" t="inlineStr">
        <is>
          <t xml:space="preserve">Y</t>
        </is>
      </c>
      <c r="AM609"/>
      <c r="AN609"/>
      <c r="AO609"/>
      <c r="AP609" t="inlineStr">
        <is>
          <t xml:space="preserve">Y</t>
        </is>
      </c>
      <c r="AQ609"/>
      <c r="AR609"/>
      <c r="AS609"/>
      <c r="AT609">
        <f>IFERROR(INDEX(04_Area_Stats!$E$5:$E$7,MATCH(N609,04_Area_Stats!$A$5:$A$7,0)),"")</f>
      </c>
      <c r="AU609">
        <f>IFERROR(ROUND(W609*AT609,0),"")</f>
      </c>
      <c r="AV609">
        <f>IFERROR(AU609*12/S609,"")</f>
      </c>
      <c r="AW609">
        <f>IFERROR(ROUND(100*(03_Assumptions!$B$18*MIN(AV609/03_Assumptions!$B$13,1)+03_Assumptions!$B$19*MIN(MAX(-AB609/0.25,0),1)+03_Assumptions!$B$20*IFERROR(INDEX(03_Assumptions!$B$28:$B$33,MATCH(AG609,03_Assumptions!$A$28:$A$33,0)),0.5)+03_Assumptions!$B$21*MIN(V609/180,1)+03_Assumptions!$B$22*(COUNTIF(AI609:AQ609,"Y")/9)),0),"")</f>
      </c>
      <c r="AX609"/>
      <c r="AY609"/>
      <c r="AZ609"/>
      <c r="BA609" t="inlineStr">
        <is>
          <t xml:space="preserve">https://images.milanuncios.com/api/v1/ma-ad-media-pro/images/01e53630-f7d0-478c-8fbc-ad1af3e375da</t>
        </is>
      </c>
      <c r="BB609"/>
      <c r="BC609">
        <v>1</v>
      </c>
      <c r="BD609"/>
      <c r="BE609">
        <v>0</v>
      </c>
      <c r="BF609"/>
      <c r="BG609"/>
      <c r="BH609"/>
      <c r="BI609"/>
      <c r="BJ609"/>
      <c r="BK609"/>
      <c r="BL609" t="inlineStr">
        <is>
          <t xml:space="preserve">Detta är ett rumsuthyrdning i en delad lägenhet (piso compartido) i Jaén, där två nuvarande hyresgäster söker två ytterligare kvinnliga rumskamrater. Annonsen ger mycket få egenskapsdetaljer — bara att lägenheten har luftkonditionering och poolåtkomst, är väl belägen nära barer och tjänster, och 20 minuter från universitetet.</t>
        </is>
      </c>
      <c r="BM609" t="inlineStr">
        <is>
          <t xml:space="preserve">pool, air_con</t>
        </is>
      </c>
      <c r="BN609"/>
    </row>
    <row r="610">
      <c r="A610" t="inlineStr">
        <is>
          <t xml:space="preserve">MIL-611755541</t>
        </is>
      </c>
      <c r="B610" t="inlineStr">
        <is>
          <t xml:space="preserve">Milanuncios</t>
        </is>
      </c>
      <c r="C610" t="inlineStr">
        <is>
          <t xml:space="preserve">611755541</t>
        </is>
      </c>
      <c r="D610" t="inlineStr">
        <is>
          <t xml:space="preserve">https://www.milanuncios.com/pisos-compartidos-en-granada-granada/cartuja-c-periodista-luis-de-vicente-611755541.htm</t>
        </is>
      </c>
      <c r="E610" t="inlineStr">
        <is>
          <t xml:space="preserve">2026-08-29</t>
        </is>
      </c>
      <c r="F610" t="inlineStr">
        <is>
          <t xml:space="preserve">2026-08-31</t>
        </is>
      </c>
      <c r="G610" t="inlineStr">
        <is>
          <t xml:space="preserve">New</t>
        </is>
      </c>
      <c r="H610" t="inlineStr">
        <is>
          <t xml:space="preserve">Cartuja - C. Periodista Luis de Vicente</t>
        </is>
      </c>
      <c r="I610" t="inlineStr">
        <is>
          <t xml:space="preserve">Rent</t>
        </is>
      </c>
      <c r="J610" t="inlineStr">
        <is>
          <t xml:space="preserve">Compartir piso</t>
        </is>
      </c>
      <c r="K610" t="inlineStr">
        <is>
          <t xml:space="preserve">ES</t>
        </is>
      </c>
      <c r="L610"/>
      <c r="M610" t="inlineStr">
        <is>
          <t xml:space="preserve">Granada</t>
        </is>
      </c>
      <c r="N610" t="inlineStr">
        <is>
          <t xml:space="preserve">Granada</t>
        </is>
      </c>
      <c r="O610"/>
      <c r="P610"/>
      <c r="Q610"/>
      <c r="R610"/>
      <c r="S610">
        <v>220</v>
      </c>
      <c r="T610"/>
      <c r="U610">
        <f>IFERROR((S610-T610)/T610,"")</f>
      </c>
      <c r="V610">
        <v>3</v>
      </c>
      <c r="W610"/>
      <c r="X610"/>
      <c r="Y610"/>
      <c r="Z610">
        <f>IFERROR(S610/W610,"")</f>
      </c>
      <c r="AA610">
        <f>IFERROR(INDEX(04_Area_Stats!$C$5:$C$7,MATCH(N610,04_Area_Stats!$A$5:$A$7,0)),"")</f>
      </c>
      <c r="AB610">
        <f>IFERROR((Z610-AA610)/AA610,"")</f>
      </c>
      <c r="AC610"/>
      <c r="AD610"/>
      <c r="AE610"/>
      <c r="AF610"/>
      <c r="AG610"/>
      <c r="AH610"/>
      <c r="AI610"/>
      <c r="AJ610"/>
      <c r="AK610"/>
      <c r="AL610"/>
      <c r="AM610"/>
      <c r="AN610"/>
      <c r="AO610"/>
      <c r="AP610"/>
      <c r="AQ610" t="inlineStr">
        <is>
          <t xml:space="preserve">Y</t>
        </is>
      </c>
      <c r="AR610">
        <v>50</v>
      </c>
      <c r="AS610"/>
      <c r="AT610">
        <f>IFERROR(INDEX(04_Area_Stats!$E$5:$E$7,MATCH(N610,04_Area_Stats!$A$5:$A$7,0)),"")</f>
      </c>
      <c r="AU610">
        <f>IFERROR(ROUND(W610*AT610,0),"")</f>
      </c>
      <c r="AV610">
        <f>IFERROR(AU610*12/S610,"")</f>
      </c>
      <c r="AW610">
        <f>IFERROR(ROUND(100*(03_Assumptions!$B$18*MIN(AV610/03_Assumptions!$B$13,1)+03_Assumptions!$B$19*MIN(MAX(-AB610/0.25,0),1)+03_Assumptions!$B$20*IFERROR(INDEX(03_Assumptions!$B$28:$B$33,MATCH(AG610,03_Assumptions!$A$28:$A$33,0)),0.5)+03_Assumptions!$B$21*MIN(V610/180,1)+03_Assumptions!$B$22*(COUNTIF(AI610:AQ610,"Y")/9)),0),"")</f>
      </c>
      <c r="AX610"/>
      <c r="AY610"/>
      <c r="AZ610"/>
      <c r="BA610" t="inlineStr">
        <is>
          <t xml:space="preserve">https://images.milanuncios.com/api/v1/ma-ad-media-pro/images/b86ababc-d70c-4457-9de2-6b7324e5c7ce</t>
        </is>
      </c>
      <c r="BB610"/>
      <c r="BC610">
        <v>1</v>
      </c>
      <c r="BD610"/>
      <c r="BE610">
        <v>0</v>
      </c>
      <c r="BF610"/>
      <c r="BG610"/>
      <c r="BH610"/>
      <c r="BI610"/>
      <c r="BJ610"/>
      <c r="BK610"/>
      <c r="BL610" t="inlineStr">
        <is>
          <t xml:space="preserve">Detta är ett möblerat sovrum i en delad lägenhet med 4 sovrum totalt i Plaza de Toros, Granada, tillgängligt från 1 september i gott skick med lugna husbor. Hyreskontraktet inkluderar ett juridiskt giltigt avtal, alla utgifter (internet, el, vatten) till ett fast pris av €50/månad, och fibernätansluten WiFi-internet, med uttrycklig policy om inga husdjur och ingen hög musik.</t>
        </is>
      </c>
      <c r="BM610" t="inlineStr">
        <is>
          <t xml:space="preserve">furnished, community_fee_month</t>
        </is>
      </c>
      <c r="BN610"/>
    </row>
    <row r="611">
      <c r="A611" t="inlineStr">
        <is>
          <t xml:space="preserve">MIL-505790062</t>
        </is>
      </c>
      <c r="B611" t="inlineStr">
        <is>
          <t xml:space="preserve">Milanuncios</t>
        </is>
      </c>
      <c r="C611" t="inlineStr">
        <is>
          <t xml:space="preserve">505790062</t>
        </is>
      </c>
      <c r="D611" t="inlineStr">
        <is>
          <t xml:space="preserve">https://www.milanuncios.com/pisos-compartidos-en-granada-granada/centro-c-obispo-hurtado-505790062.htm</t>
        </is>
      </c>
      <c r="E611" t="inlineStr">
        <is>
          <t xml:space="preserve">2026-08-29</t>
        </is>
      </c>
      <c r="F611" t="inlineStr">
        <is>
          <t xml:space="preserve">2026-08-31</t>
        </is>
      </c>
      <c r="G611" t="inlineStr">
        <is>
          <t xml:space="preserve">New</t>
        </is>
      </c>
      <c r="H611" t="inlineStr">
        <is>
          <t xml:space="preserve">Centro - C. Obispo Hurtado</t>
        </is>
      </c>
      <c r="I611" t="inlineStr">
        <is>
          <t xml:space="preserve">Rent</t>
        </is>
      </c>
      <c r="J611" t="inlineStr">
        <is>
          <t xml:space="preserve">Compartir piso</t>
        </is>
      </c>
      <c r="K611" t="inlineStr">
        <is>
          <t xml:space="preserve">ES</t>
        </is>
      </c>
      <c r="L611"/>
      <c r="M611" t="inlineStr">
        <is>
          <t xml:space="preserve">Granada</t>
        </is>
      </c>
      <c r="N611" t="inlineStr">
        <is>
          <t xml:space="preserve">Granada</t>
        </is>
      </c>
      <c r="O611"/>
      <c r="P611"/>
      <c r="Q611"/>
      <c r="R611"/>
      <c r="S611">
        <v>395</v>
      </c>
      <c r="T611"/>
      <c r="U611">
        <f>IFERROR((S611-T611)/T611,"")</f>
      </c>
      <c r="V611">
        <v>3</v>
      </c>
      <c r="W611"/>
      <c r="X611"/>
      <c r="Y611"/>
      <c r="Z611">
        <f>IFERROR(S611/W611,"")</f>
      </c>
      <c r="AA611">
        <f>IFERROR(INDEX(04_Area_Stats!$C$5:$C$7,MATCH(N611,04_Area_Stats!$A$5:$A$7,0)),"")</f>
      </c>
      <c r="AB611">
        <f>IFERROR((Z611-AA611)/AA611,"")</f>
      </c>
      <c r="AC611"/>
      <c r="AD611"/>
      <c r="AE611"/>
      <c r="AF611"/>
      <c r="AG611"/>
      <c r="AH611"/>
      <c r="AI611"/>
      <c r="AJ611"/>
      <c r="AK611"/>
      <c r="AL611"/>
      <c r="AM611"/>
      <c r="AN611"/>
      <c r="AO611"/>
      <c r="AP611"/>
      <c r="AQ611"/>
      <c r="AR611"/>
      <c r="AS611"/>
      <c r="AT611">
        <f>IFERROR(INDEX(04_Area_Stats!$E$5:$E$7,MATCH(N611,04_Area_Stats!$A$5:$A$7,0)),"")</f>
      </c>
      <c r="AU611">
        <f>IFERROR(ROUND(W611*AT611,0),"")</f>
      </c>
      <c r="AV611">
        <f>IFERROR(AU611*12/S611,"")</f>
      </c>
      <c r="AW611">
        <f>IFERROR(ROUND(100*(03_Assumptions!$B$18*MIN(AV611/03_Assumptions!$B$13,1)+03_Assumptions!$B$19*MIN(MAX(-AB611/0.25,0),1)+03_Assumptions!$B$20*IFERROR(INDEX(03_Assumptions!$B$28:$B$33,MATCH(AG611,03_Assumptions!$A$28:$A$33,0)),0.5)+03_Assumptions!$B$21*MIN(V611/180,1)+03_Assumptions!$B$22*(COUNTIF(AI611:AQ611,"Y")/9)),0),"")</f>
      </c>
      <c r="AX611"/>
      <c r="AY611"/>
      <c r="AZ611"/>
      <c r="BA611" t="inlineStr">
        <is>
          <t xml:space="preserve">https://images.milanuncios.com/api/v1/ma-ad-media-pro/images/7b61d5ee-b1ad-4b0c-a3a7-2a0b70acdfcc</t>
        </is>
      </c>
      <c r="BB611"/>
      <c r="BC611">
        <v>1</v>
      </c>
      <c r="BD611"/>
      <c r="BE611">
        <v>0</v>
      </c>
      <c r="BF611"/>
      <c r="BG611"/>
      <c r="BH611"/>
      <c r="BI611"/>
      <c r="BJ611"/>
      <c r="BK611"/>
      <c r="BL611" t="inlineStr">
        <is>
          <t xml:space="preserve">Ett rum i en delad studentlägenhet i centrala Granada (område Obispo Hurtado); minimal information tillgänglig bortom dess tillgänglighet.</t>
        </is>
      </c>
      <c r="BM611"/>
      <c r="BN611"/>
    </row>
    <row r="612">
      <c r="A612" t="inlineStr">
        <is>
          <t xml:space="preserve">MIL-612027802</t>
        </is>
      </c>
      <c r="B612" t="inlineStr">
        <is>
          <t xml:space="preserve">Milanuncios</t>
        </is>
      </c>
      <c r="C612" t="inlineStr">
        <is>
          <t xml:space="preserve">612027802</t>
        </is>
      </c>
      <c r="D612" t="inlineStr">
        <is>
          <t xml:space="preserve">https://www.milanuncios.com/pisos-compartidos-en-malaga-malaga/teatinos-av-plutarco-612027802.htm</t>
        </is>
      </c>
      <c r="E612" t="inlineStr">
        <is>
          <t xml:space="preserve">2026-08-29</t>
        </is>
      </c>
      <c r="F612" t="inlineStr">
        <is>
          <t xml:space="preserve">2026-08-31</t>
        </is>
      </c>
      <c r="G612" t="inlineStr">
        <is>
          <t xml:space="preserve">New</t>
        </is>
      </c>
      <c r="H612" t="inlineStr">
        <is>
          <t xml:space="preserve">Teatinos - Av. Plutarco</t>
        </is>
      </c>
      <c r="I612" t="inlineStr">
        <is>
          <t xml:space="preserve">Rent</t>
        </is>
      </c>
      <c r="J612" t="inlineStr">
        <is>
          <t xml:space="preserve">Compartir piso</t>
        </is>
      </c>
      <c r="K612" t="inlineStr">
        <is>
          <t xml:space="preserve">ES</t>
        </is>
      </c>
      <c r="L612"/>
      <c r="M612" t="inlineStr">
        <is>
          <t xml:space="preserve">Málaga</t>
        </is>
      </c>
      <c r="N612" t="inlineStr">
        <is>
          <t xml:space="preserve">Málaga</t>
        </is>
      </c>
      <c r="O612"/>
      <c r="P612"/>
      <c r="Q612"/>
      <c r="R612"/>
      <c r="S612">
        <v>255</v>
      </c>
      <c r="T612"/>
      <c r="U612">
        <f>IFERROR((S612-T612)/T612,"")</f>
      </c>
      <c r="V612">
        <v>3</v>
      </c>
      <c r="W612"/>
      <c r="X612"/>
      <c r="Y612"/>
      <c r="Z612">
        <f>IFERROR(S612/W612,"")</f>
      </c>
      <c r="AA612">
        <f>IFERROR(INDEX(04_Area_Stats!$C$5:$C$7,MATCH(N612,04_Area_Stats!$A$5:$A$7,0)),"")</f>
      </c>
      <c r="AB612">
        <f>IFERROR((Z612-AA612)/AA612,"")</f>
      </c>
      <c r="AC612">
        <v>2</v>
      </c>
      <c r="AD612"/>
      <c r="AE612"/>
      <c r="AF612"/>
      <c r="AG612"/>
      <c r="AH612"/>
      <c r="AI612"/>
      <c r="AJ612"/>
      <c r="AK612"/>
      <c r="AL612"/>
      <c r="AM612"/>
      <c r="AN612"/>
      <c r="AO612"/>
      <c r="AP612"/>
      <c r="AQ612"/>
      <c r="AR612"/>
      <c r="AS612"/>
      <c r="AT612">
        <f>IFERROR(INDEX(04_Area_Stats!$E$5:$E$7,MATCH(N612,04_Area_Stats!$A$5:$A$7,0)),"")</f>
      </c>
      <c r="AU612">
        <f>IFERROR(ROUND(W612*AT612,0),"")</f>
      </c>
      <c r="AV612">
        <f>IFERROR(AU612*12/S612,"")</f>
      </c>
      <c r="AW612">
        <f>IFERROR(ROUND(100*(03_Assumptions!$B$18*MIN(AV612/03_Assumptions!$B$13,1)+03_Assumptions!$B$19*MIN(MAX(-AB612/0.25,0),1)+03_Assumptions!$B$20*IFERROR(INDEX(03_Assumptions!$B$28:$B$33,MATCH(AG612,03_Assumptions!$A$28:$A$33,0)),0.5)+03_Assumptions!$B$21*MIN(V612/180,1)+03_Assumptions!$B$22*(COUNTIF(AI612:AQ612,"Y")/9)),0),"")</f>
      </c>
      <c r="AX612"/>
      <c r="AY612"/>
      <c r="AZ612"/>
      <c r="BA612"/>
      <c r="BB612"/>
      <c r="BC612">
        <v>1</v>
      </c>
      <c r="BD612"/>
      <c r="BE612">
        <v>0</v>
      </c>
      <c r="BF612"/>
      <c r="BG612"/>
      <c r="BH612"/>
      <c r="BI612"/>
      <c r="BJ612"/>
      <c r="BK612"/>
      <c r="BL612" t="inlineStr">
        <is>
          <t xml:space="preserve">Tvårums delat lägenhetshyra i Teatinos, Málaga, för närvarande bebott av två unga arbetande yrkesmän; minimal information tillgänglig på grund av saknade fotografier.</t>
        </is>
      </c>
      <c r="BM612" t="inlineStr">
        <is>
          <t xml:space="preserve">rooms</t>
        </is>
      </c>
      <c r="BN612"/>
    </row>
    <row r="613">
      <c r="A613" t="inlineStr">
        <is>
          <t xml:space="preserve">MIL-611905885</t>
        </is>
      </c>
      <c r="B613" t="inlineStr">
        <is>
          <t xml:space="preserve">Milanuncios</t>
        </is>
      </c>
      <c r="C613" t="inlineStr">
        <is>
          <t xml:space="preserve">611905885</t>
        </is>
      </c>
      <c r="D613" t="inlineStr">
        <is>
          <t xml:space="preserve">https://www.milanuncios.com/pisos-compartidos-en-los-morenos-albacete/zona-c-concepcion-611905885.htm</t>
        </is>
      </c>
      <c r="E613" t="inlineStr">
        <is>
          <t xml:space="preserve">2026-08-29</t>
        </is>
      </c>
      <c r="F613" t="inlineStr">
        <is>
          <t xml:space="preserve">2026-08-31</t>
        </is>
      </c>
      <c r="G613" t="inlineStr">
        <is>
          <t xml:space="preserve">New</t>
        </is>
      </c>
      <c r="H613" t="inlineStr">
        <is>
          <t xml:space="preserve">zona - C. Concepción</t>
        </is>
      </c>
      <c r="I613" t="inlineStr">
        <is>
          <t xml:space="preserve">Rent</t>
        </is>
      </c>
      <c r="J613" t="inlineStr">
        <is>
          <t xml:space="preserve">Compartir piso</t>
        </is>
      </c>
      <c r="K613" t="inlineStr">
        <is>
          <t xml:space="preserve">ES</t>
        </is>
      </c>
      <c r="L613"/>
      <c r="M613" t="inlineStr">
        <is>
          <t xml:space="preserve">Albacete</t>
        </is>
      </c>
      <c r="N613" t="inlineStr">
        <is>
          <t xml:space="preserve">Los Morenos</t>
        </is>
      </c>
      <c r="O613"/>
      <c r="P613"/>
      <c r="Q613"/>
      <c r="R613"/>
      <c r="S613">
        <v>1000</v>
      </c>
      <c r="T613"/>
      <c r="U613">
        <f>IFERROR((S613-T613)/T613,"")</f>
      </c>
      <c r="V613">
        <v>3</v>
      </c>
      <c r="W613"/>
      <c r="X613"/>
      <c r="Y613"/>
      <c r="Z613">
        <f>IFERROR(S613/W613,"")</f>
      </c>
      <c r="AA613">
        <f>IFERROR(INDEX(04_Area_Stats!$C$5:$C$7,MATCH(N613,04_Area_Stats!$A$5:$A$7,0)),"")</f>
      </c>
      <c r="AB613">
        <f>IFERROR((Z613-AA613)/AA613,"")</f>
      </c>
      <c r="AC613"/>
      <c r="AD613"/>
      <c r="AE613"/>
      <c r="AF613"/>
      <c r="AG613" t="inlineStr">
        <is>
          <t xml:space="preserve">Renovated</t>
        </is>
      </c>
      <c r="AH613"/>
      <c r="AI613"/>
      <c r="AJ613"/>
      <c r="AK613"/>
      <c r="AL613"/>
      <c r="AM613"/>
      <c r="AN613"/>
      <c r="AO613"/>
      <c r="AP613"/>
      <c r="AQ613"/>
      <c r="AR613"/>
      <c r="AS613"/>
      <c r="AT613">
        <f>IFERROR(INDEX(04_Area_Stats!$E$5:$E$7,MATCH(N613,04_Area_Stats!$A$5:$A$7,0)),"")</f>
      </c>
      <c r="AU613">
        <f>IFERROR(ROUND(W613*AT613,0),"")</f>
      </c>
      <c r="AV613">
        <f>IFERROR(AU613*12/S613,"")</f>
      </c>
      <c r="AW613">
        <f>IFERROR(ROUND(100*(03_Assumptions!$B$18*MIN(AV613/03_Assumptions!$B$13,1)+03_Assumptions!$B$19*MIN(MAX(-AB613/0.25,0),1)+03_Assumptions!$B$20*IFERROR(INDEX(03_Assumptions!$B$28:$B$33,MATCH(AG613,03_Assumptions!$A$28:$A$33,0)),0.5)+03_Assumptions!$B$21*MIN(V613/180,1)+03_Assumptions!$B$22*(COUNTIF(AI613:AQ613,"Y")/9)),0),"")</f>
      </c>
      <c r="AX613"/>
      <c r="AY613"/>
      <c r="AZ613"/>
      <c r="BA613"/>
      <c r="BB613"/>
      <c r="BC613">
        <v>1</v>
      </c>
      <c r="BD613"/>
      <c r="BE613">
        <v>0</v>
      </c>
      <c r="BF613"/>
      <c r="BG613"/>
      <c r="BH613"/>
      <c r="BI613"/>
      <c r="BJ613"/>
      <c r="BK613"/>
      <c r="BL613" t="inlineStr">
        <is>
          <t xml:space="preserve">Detta är ett annonsbud för rumuthyrning i en delad lägenhet för studenter eller unga arbetare i centrala Albacete från kursen 2026/2027; lägenheten är nyligen renoverad men inga specifika fastighetsdetaljer tillhandahålls.</t>
        </is>
      </c>
      <c r="BM613" t="inlineStr">
        <is>
          <t xml:space="preserve">condition</t>
        </is>
      </c>
      <c r="BN613"/>
    </row>
    <row r="614">
      <c r="A614" t="inlineStr">
        <is>
          <t xml:space="preserve">MIL-606526000</t>
        </is>
      </c>
      <c r="B614" t="inlineStr">
        <is>
          <t xml:space="preserve">Milanuncios</t>
        </is>
      </c>
      <c r="C614" t="inlineStr">
        <is>
          <t xml:space="preserve">606526000</t>
        </is>
      </c>
      <c r="D614" t="inlineStr">
        <is>
          <t xml:space="preserve">https://www.milanuncios.com/pisos-compartidos-en-madrid-madrid/madrid-capital-606526000.htm</t>
        </is>
      </c>
      <c r="E614" t="inlineStr">
        <is>
          <t xml:space="preserve">2026-08-29</t>
        </is>
      </c>
      <c r="F614" t="inlineStr">
        <is>
          <t xml:space="preserve">2026-08-31</t>
        </is>
      </c>
      <c r="G614" t="inlineStr">
        <is>
          <t xml:space="preserve">New</t>
        </is>
      </c>
      <c r="H614" t="inlineStr">
        <is>
          <t xml:space="preserve">Madrid Capital</t>
        </is>
      </c>
      <c r="I614" t="inlineStr">
        <is>
          <t xml:space="preserve">Rent</t>
        </is>
      </c>
      <c r="J614" t="inlineStr">
        <is>
          <t xml:space="preserve">Compartir piso</t>
        </is>
      </c>
      <c r="K614" t="inlineStr">
        <is>
          <t xml:space="preserve">ES</t>
        </is>
      </c>
      <c r="L614"/>
      <c r="M614" t="inlineStr">
        <is>
          <t xml:space="preserve">Madrid</t>
        </is>
      </c>
      <c r="N614" t="inlineStr">
        <is>
          <t xml:space="preserve">Madrid</t>
        </is>
      </c>
      <c r="O614"/>
      <c r="P614"/>
      <c r="Q614"/>
      <c r="R614"/>
      <c r="S614">
        <v>550</v>
      </c>
      <c r="T614"/>
      <c r="U614">
        <f>IFERROR((S614-T614)/T614,"")</f>
      </c>
      <c r="V614">
        <v>3</v>
      </c>
      <c r="W614"/>
      <c r="X614"/>
      <c r="Y614"/>
      <c r="Z614">
        <f>IFERROR(S614/W614,"")</f>
      </c>
      <c r="AA614">
        <f>IFERROR(INDEX(04_Area_Stats!$C$5:$C$7,MATCH(N614,04_Area_Stats!$A$5:$A$7,0)),"")</f>
      </c>
      <c r="AB614">
        <f>IFERROR((Z614-AA614)/AA614,"")</f>
      </c>
      <c r="AC614">
        <v>5</v>
      </c>
      <c r="AD614"/>
      <c r="AE614" t="inlineStr">
        <is>
          <t xml:space="preserve">5</t>
        </is>
      </c>
      <c r="AF614"/>
      <c r="AG614"/>
      <c r="AH614"/>
      <c r="AI614" t="inlineStr">
        <is>
          <t xml:space="preserve">Y</t>
        </is>
      </c>
      <c r="AJ614"/>
      <c r="AK614"/>
      <c r="AL614"/>
      <c r="AM614"/>
      <c r="AN614"/>
      <c r="AO614"/>
      <c r="AP614"/>
      <c r="AQ614" t="inlineStr">
        <is>
          <t xml:space="preserve">Y</t>
        </is>
      </c>
      <c r="AR614"/>
      <c r="AS614"/>
      <c r="AT614">
        <f>IFERROR(INDEX(04_Area_Stats!$E$5:$E$7,MATCH(N614,04_Area_Stats!$A$5:$A$7,0)),"")</f>
      </c>
      <c r="AU614">
        <f>IFERROR(ROUND(W614*AT614,0),"")</f>
      </c>
      <c r="AV614">
        <f>IFERROR(AU614*12/S614,"")</f>
      </c>
      <c r="AW614">
        <f>IFERROR(ROUND(100*(03_Assumptions!$B$18*MIN(AV614/03_Assumptions!$B$13,1)+03_Assumptions!$B$19*MIN(MAX(-AB614/0.25,0),1)+03_Assumptions!$B$20*IFERROR(INDEX(03_Assumptions!$B$28:$B$33,MATCH(AG614,03_Assumptions!$A$28:$A$33,0)),0.5)+03_Assumptions!$B$21*MIN(V614/180,1)+03_Assumptions!$B$22*(COUNTIF(AI614:AQ614,"Y")/9)),0),"")</f>
      </c>
      <c r="AX614"/>
      <c r="AY614"/>
      <c r="AZ614"/>
      <c r="BA614" t="inlineStr">
        <is>
          <t xml:space="preserve">https://images-re.milanuncios.com/images/ads/5a9c48c9-105d-413e-a8ba-80d775c19b8c</t>
        </is>
      </c>
      <c r="BB614"/>
      <c r="BC614">
        <v>1</v>
      </c>
      <c r="BD614"/>
      <c r="BE614">
        <v>0</v>
      </c>
      <c r="BF614"/>
      <c r="BG614"/>
      <c r="BH614"/>
      <c r="BI614"/>
      <c r="BJ614"/>
      <c r="BK614"/>
      <c r="BL614" t="inlineStr">
        <is>
          <t xml:space="preserve">Möblerad 5-rumslägenheten tillgänglig för rumuthyrning på femte våningen i en byggnad med hiss på C. Del Congosto i Madrid. Inkluderar diskmaskin och torktumlare.</t>
        </is>
      </c>
      <c r="BM614" t="inlineStr">
        <is>
          <t xml:space="preserve">rooms, floor, lift, furnished</t>
        </is>
      </c>
      <c r="BN614"/>
    </row>
    <row r="615">
      <c r="A615" t="inlineStr">
        <is>
          <t xml:space="preserve">MIL-611180965</t>
        </is>
      </c>
      <c r="B615" t="inlineStr">
        <is>
          <t xml:space="preserve">Milanuncios</t>
        </is>
      </c>
      <c r="C615" t="inlineStr">
        <is>
          <t xml:space="preserve">611180965</t>
        </is>
      </c>
      <c r="D615" t="inlineStr">
        <is>
          <t xml:space="preserve">https://www.milanuncios.com/pisos-compartidos-en-granada-granada/camino-ronda-611180965.htm</t>
        </is>
      </c>
      <c r="E615" t="inlineStr">
        <is>
          <t xml:space="preserve">2026-08-29</t>
        </is>
      </c>
      <c r="F615" t="inlineStr">
        <is>
          <t xml:space="preserve">2026-08-31</t>
        </is>
      </c>
      <c r="G615" t="inlineStr">
        <is>
          <t xml:space="preserve">New</t>
        </is>
      </c>
      <c r="H615" t="inlineStr">
        <is>
          <t xml:space="preserve">Camino Ronda</t>
        </is>
      </c>
      <c r="I615" t="inlineStr">
        <is>
          <t xml:space="preserve">Rent</t>
        </is>
      </c>
      <c r="J615" t="inlineStr">
        <is>
          <t xml:space="preserve">Compartir piso</t>
        </is>
      </c>
      <c r="K615" t="inlineStr">
        <is>
          <t xml:space="preserve">ES</t>
        </is>
      </c>
      <c r="L615"/>
      <c r="M615" t="inlineStr">
        <is>
          <t xml:space="preserve">Granada</t>
        </is>
      </c>
      <c r="N615" t="inlineStr">
        <is>
          <t xml:space="preserve">Granada</t>
        </is>
      </c>
      <c r="O615"/>
      <c r="P615"/>
      <c r="Q615"/>
      <c r="R615"/>
      <c r="S615">
        <v>280</v>
      </c>
      <c r="T615"/>
      <c r="U615">
        <f>IFERROR((S615-T615)/T615,"")</f>
      </c>
      <c r="V615">
        <v>3</v>
      </c>
      <c r="W615"/>
      <c r="X615"/>
      <c r="Y615"/>
      <c r="Z615">
        <f>IFERROR(S615/W615,"")</f>
      </c>
      <c r="AA615">
        <f>IFERROR(INDEX(04_Area_Stats!$C$5:$C$7,MATCH(N615,04_Area_Stats!$A$5:$A$7,0)),"")</f>
      </c>
      <c r="AB615">
        <f>IFERROR((Z615-AA615)/AA615,"")</f>
      </c>
      <c r="AC615">
        <v>2</v>
      </c>
      <c r="AD615"/>
      <c r="AE615"/>
      <c r="AF615"/>
      <c r="AG615" t="inlineStr">
        <is>
          <t xml:space="preserve">Good</t>
        </is>
      </c>
      <c r="AH615"/>
      <c r="AI615"/>
      <c r="AJ615"/>
      <c r="AK615"/>
      <c r="AL615"/>
      <c r="AM615"/>
      <c r="AN615" t="inlineStr">
        <is>
          <t xml:space="preserve">Y</t>
        </is>
      </c>
      <c r="AO615"/>
      <c r="AP615"/>
      <c r="AQ615"/>
      <c r="AR615"/>
      <c r="AS615"/>
      <c r="AT615">
        <f>IFERROR(INDEX(04_Area_Stats!$E$5:$E$7,MATCH(N615,04_Area_Stats!$A$5:$A$7,0)),"")</f>
      </c>
      <c r="AU615">
        <f>IFERROR(ROUND(W615*AT615,0),"")</f>
      </c>
      <c r="AV615">
        <f>IFERROR(AU615*12/S615,"")</f>
      </c>
      <c r="AW615">
        <f>IFERROR(ROUND(100*(03_Assumptions!$B$18*MIN(AV615/03_Assumptions!$B$13,1)+03_Assumptions!$B$19*MIN(MAX(-AB615/0.25,0),1)+03_Assumptions!$B$20*IFERROR(INDEX(03_Assumptions!$B$28:$B$33,MATCH(AG615,03_Assumptions!$A$28:$A$33,0)),0.5)+03_Assumptions!$B$21*MIN(V615/180,1)+03_Assumptions!$B$22*(COUNTIF(AI615:AQ615,"Y")/9)),0),"")</f>
      </c>
      <c r="AX615"/>
      <c r="AY615"/>
      <c r="AZ615"/>
      <c r="BA615" t="inlineStr">
        <is>
          <t xml:space="preserve">https://images.milanuncios.com/api/v1/ma-ad-media-pro/images/8b5720a2-97ac-4b79-b1be-9da1b7da8b2a</t>
        </is>
      </c>
      <c r="BB615"/>
      <c r="BC615">
        <v>1</v>
      </c>
      <c r="BD615"/>
      <c r="BE615">
        <v>0</v>
      </c>
      <c r="BF615"/>
      <c r="BG615"/>
      <c r="BH615"/>
      <c r="BI615"/>
      <c r="BJ615"/>
      <c r="BK615"/>
      <c r="BL615" t="inlineStr">
        <is>
          <t xml:space="preserve">Hyra av två studentrum i en delad lägenhet nära Granadas naturvetenskapliga fakultet, ljus och solig med inbyggd förvaring och en med balkong. Tillgänglig för visning denna vecka.</t>
        </is>
      </c>
      <c r="BM615" t="inlineStr">
        <is>
          <t xml:space="preserve">rooms, condition, balcony, storage</t>
        </is>
      </c>
      <c r="BN615"/>
    </row>
    <row r="616">
      <c r="A616" t="inlineStr">
        <is>
          <t xml:space="preserve">MIL-516444702</t>
        </is>
      </c>
      <c r="B616" t="inlineStr">
        <is>
          <t xml:space="preserve">Milanuncios</t>
        </is>
      </c>
      <c r="C616" t="inlineStr">
        <is>
          <t xml:space="preserve">516444702</t>
        </is>
      </c>
      <c r="D616" t="inlineStr">
        <is>
          <t xml:space="preserve">https://www.milanuncios.com/pisos-compartidos-en-barcelona-barcelona/barcelona-capital-516444702.htm</t>
        </is>
      </c>
      <c r="E616" t="inlineStr">
        <is>
          <t xml:space="preserve">2026-08-29</t>
        </is>
      </c>
      <c r="F616" t="inlineStr">
        <is>
          <t xml:space="preserve">2026-08-31</t>
        </is>
      </c>
      <c r="G616" t="inlineStr">
        <is>
          <t xml:space="preserve">New</t>
        </is>
      </c>
      <c r="H616" t="inlineStr">
        <is>
          <t xml:space="preserve">Barcelona Capital</t>
        </is>
      </c>
      <c r="I616" t="inlineStr">
        <is>
          <t xml:space="preserve">Rent</t>
        </is>
      </c>
      <c r="J616" t="inlineStr">
        <is>
          <t xml:space="preserve">Compartir piso</t>
        </is>
      </c>
      <c r="K616" t="inlineStr">
        <is>
          <t xml:space="preserve">ES</t>
        </is>
      </c>
      <c r="L616"/>
      <c r="M616" t="inlineStr">
        <is>
          <t xml:space="preserve">Barcelona</t>
        </is>
      </c>
      <c r="N616" t="inlineStr">
        <is>
          <t xml:space="preserve">Barcelona</t>
        </is>
      </c>
      <c r="O616"/>
      <c r="P616"/>
      <c r="Q616"/>
      <c r="R616"/>
      <c r="S616">
        <v>825</v>
      </c>
      <c r="T616"/>
      <c r="U616">
        <f>IFERROR((S616-T616)/T616,"")</f>
      </c>
      <c r="V616">
        <v>3</v>
      </c>
      <c r="W616"/>
      <c r="X616"/>
      <c r="Y616"/>
      <c r="Z616">
        <f>IFERROR(S616/W616,"")</f>
      </c>
      <c r="AA616">
        <f>IFERROR(INDEX(04_Area_Stats!$C$5:$C$7,MATCH(N616,04_Area_Stats!$A$5:$A$7,0)),"")</f>
      </c>
      <c r="AB616">
        <f>IFERROR((Z616-AA616)/AA616,"")</f>
      </c>
      <c r="AC616"/>
      <c r="AD616"/>
      <c r="AE616" t="inlineStr">
        <is>
          <t xml:space="preserve">5</t>
        </is>
      </c>
      <c r="AF616"/>
      <c r="AG616"/>
      <c r="AH616"/>
      <c r="AI616"/>
      <c r="AJ616"/>
      <c r="AK616"/>
      <c r="AL616"/>
      <c r="AM616"/>
      <c r="AN616"/>
      <c r="AO616"/>
      <c r="AP616"/>
      <c r="AQ616" t="inlineStr">
        <is>
          <t xml:space="preserve">Y</t>
        </is>
      </c>
      <c r="AR616"/>
      <c r="AS616"/>
      <c r="AT616">
        <f>IFERROR(INDEX(04_Area_Stats!$E$5:$E$7,MATCH(N616,04_Area_Stats!$A$5:$A$7,0)),"")</f>
      </c>
      <c r="AU616">
        <f>IFERROR(ROUND(W616*AT616,0),"")</f>
      </c>
      <c r="AV616">
        <f>IFERROR(AU616*12/S616,"")</f>
      </c>
      <c r="AW616">
        <f>IFERROR(ROUND(100*(03_Assumptions!$B$18*MIN(AV616/03_Assumptions!$B$13,1)+03_Assumptions!$B$19*MIN(MAX(-AB616/0.25,0),1)+03_Assumptions!$B$20*IFERROR(INDEX(03_Assumptions!$B$28:$B$33,MATCH(AG616,03_Assumptions!$A$28:$A$33,0)),0.5)+03_Assumptions!$B$21*MIN(V616/180,1)+03_Assumptions!$B$22*(COUNTIF(AI616:AQ616,"Y")/9)),0),"")</f>
      </c>
      <c r="AX616"/>
      <c r="AY616"/>
      <c r="AZ616"/>
      <c r="BA616" t="inlineStr">
        <is>
          <t xml:space="preserve">https://images-re.milanuncios.com/images/ads/7cc6009b-570c-4092-9a17-9d23c2f9b754</t>
        </is>
      </c>
      <c r="BB616"/>
      <c r="BC616">
        <v>1</v>
      </c>
      <c r="BD616"/>
      <c r="BE616">
        <v>0</v>
      </c>
      <c r="BF616"/>
      <c r="BG616"/>
      <c r="BH616"/>
      <c r="BI616"/>
      <c r="BJ616"/>
      <c r="BK616"/>
      <c r="BL616" t="inlineStr">
        <is>
          <t xml:space="preserve">En möblerad lägenhet med 5 rum för uthyrning på femte våningen i Barcelona's Plaza Pes de la Palla. Begränsad information finns tillgänglig om skick, bekvämligheter eller villkor.</t>
        </is>
      </c>
      <c r="BM616" t="inlineStr">
        <is>
          <t xml:space="preserve">floor, furnished</t>
        </is>
      </c>
      <c r="BN616"/>
    </row>
    <row r="617">
      <c r="A617" t="inlineStr">
        <is>
          <t xml:space="preserve">MIL-610791468</t>
        </is>
      </c>
      <c r="B617" t="inlineStr">
        <is>
          <t xml:space="preserve">Milanuncios</t>
        </is>
      </c>
      <c r="C617" t="inlineStr">
        <is>
          <t xml:space="preserve">610791468</t>
        </is>
      </c>
      <c r="D617" t="inlineStr">
        <is>
          <t xml:space="preserve">https://www.milanuncios.com/pisos-compartidos-en-albacete-albacete/zona-hospital-c-hellin-610791468.htm</t>
        </is>
      </c>
      <c r="E617" t="inlineStr">
        <is>
          <t xml:space="preserve">2026-08-29</t>
        </is>
      </c>
      <c r="F617" t="inlineStr">
        <is>
          <t xml:space="preserve">2026-08-31</t>
        </is>
      </c>
      <c r="G617" t="inlineStr">
        <is>
          <t xml:space="preserve">New</t>
        </is>
      </c>
      <c r="H617" t="inlineStr">
        <is>
          <t xml:space="preserve">Zona Hospital - C. Hellín</t>
        </is>
      </c>
      <c r="I617" t="inlineStr">
        <is>
          <t xml:space="preserve">Rent</t>
        </is>
      </c>
      <c r="J617" t="inlineStr">
        <is>
          <t xml:space="preserve">Compartir piso</t>
        </is>
      </c>
      <c r="K617" t="inlineStr">
        <is>
          <t xml:space="preserve">ES</t>
        </is>
      </c>
      <c r="L617"/>
      <c r="M617" t="inlineStr">
        <is>
          <t xml:space="preserve">Albacete</t>
        </is>
      </c>
      <c r="N617" t="inlineStr">
        <is>
          <t xml:space="preserve">Albacete</t>
        </is>
      </c>
      <c r="O617"/>
      <c r="P617"/>
      <c r="Q617"/>
      <c r="R617"/>
      <c r="S617">
        <v>250</v>
      </c>
      <c r="T617"/>
      <c r="U617">
        <f>IFERROR((S617-T617)/T617,"")</f>
      </c>
      <c r="V617">
        <v>3</v>
      </c>
      <c r="W617"/>
      <c r="X617"/>
      <c r="Y617"/>
      <c r="Z617">
        <f>IFERROR(S617/W617,"")</f>
      </c>
      <c r="AA617">
        <f>IFERROR(INDEX(04_Area_Stats!$C$5:$C$7,MATCH(N617,04_Area_Stats!$A$5:$A$7,0)),"")</f>
      </c>
      <c r="AB617">
        <f>IFERROR((Z617-AA617)/AA617,"")</f>
      </c>
      <c r="AC617"/>
      <c r="AD617"/>
      <c r="AE617"/>
      <c r="AF617"/>
      <c r="AG617"/>
      <c r="AH617"/>
      <c r="AI617"/>
      <c r="AJ617" t="inlineStr">
        <is>
          <t xml:space="preserve">Y</t>
        </is>
      </c>
      <c r="AK617"/>
      <c r="AL617"/>
      <c r="AM617"/>
      <c r="AN617"/>
      <c r="AO617"/>
      <c r="AP617"/>
      <c r="AQ617"/>
      <c r="AR617"/>
      <c r="AS617"/>
      <c r="AT617">
        <f>IFERROR(INDEX(04_Area_Stats!$E$5:$E$7,MATCH(N617,04_Area_Stats!$A$5:$A$7,0)),"")</f>
      </c>
      <c r="AU617">
        <f>IFERROR(ROUND(W617*AT617,0),"")</f>
      </c>
      <c r="AV617">
        <f>IFERROR(AU617*12/S617,"")</f>
      </c>
      <c r="AW617">
        <f>IFERROR(ROUND(100*(03_Assumptions!$B$18*MIN(AV617/03_Assumptions!$B$13,1)+03_Assumptions!$B$19*MIN(MAX(-AB617/0.25,0),1)+03_Assumptions!$B$20*IFERROR(INDEX(03_Assumptions!$B$28:$B$33,MATCH(AG617,03_Assumptions!$A$28:$A$33,0)),0.5)+03_Assumptions!$B$21*MIN(V617/180,1)+03_Assumptions!$B$22*(COUNTIF(AI617:AQ617,"Y")/9)),0),"")</f>
      </c>
      <c r="AX617"/>
      <c r="AY617"/>
      <c r="AZ617"/>
      <c r="BA617" t="inlineStr">
        <is>
          <t xml:space="preserve">https://images.milanuncios.com/api/v1/ma-ad-media-pro/images/3716ee85-3c7a-46be-9c45-f61fe3d17c72</t>
        </is>
      </c>
      <c r="BB617"/>
      <c r="BC617">
        <v>1</v>
      </c>
      <c r="BD617"/>
      <c r="BE617">
        <v>0</v>
      </c>
      <c r="BF617"/>
      <c r="BG617" t="inlineStr">
        <is>
          <t xml:space="preserve">TENANTED</t>
        </is>
      </c>
      <c r="BH617" t="inlineStr">
        <is>
          <t xml:space="preserve">Negotiable</t>
        </is>
      </c>
      <c r="BI617"/>
      <c r="BJ617" t="inlineStr">
        <is>
          <t xml:space="preserve">KITCHEN_BATH</t>
        </is>
      </c>
      <c r="BK617"/>
      <c r="BL617" t="inlineStr">
        <is>
          <t xml:space="preserve">En delad lägenhet för studenter med 4 rum, 2 nyrenoverade badrum, terrass och balkong nära universitetet. Söker en kvinnlig student att bo tillsammans med tre befintliga hyresgäster i Albacete.</t>
        </is>
      </c>
      <c r="BM617" t="inlineStr">
        <is>
          <t xml:space="preserve">terrace, balcony</t>
        </is>
      </c>
      <c r="BN617"/>
    </row>
    <row r="618">
      <c r="A618" t="inlineStr">
        <is>
          <t xml:space="preserve">MIL-585121078</t>
        </is>
      </c>
      <c r="B618" t="inlineStr">
        <is>
          <t xml:space="preserve">Milanuncios</t>
        </is>
      </c>
      <c r="C618" t="inlineStr">
        <is>
          <t xml:space="preserve">585121078</t>
        </is>
      </c>
      <c r="D618" t="inlineStr">
        <is>
          <t xml:space="preserve">https://www.milanuncios.com/pisos-compartidos-en-burjassot-valencia/burjassot-585121078.htm</t>
        </is>
      </c>
      <c r="E618" t="inlineStr">
        <is>
          <t xml:space="preserve">2026-08-29</t>
        </is>
      </c>
      <c r="F618" t="inlineStr">
        <is>
          <t xml:space="preserve">2026-08-31</t>
        </is>
      </c>
      <c r="G618" t="inlineStr">
        <is>
          <t xml:space="preserve">New</t>
        </is>
      </c>
      <c r="H618" t="inlineStr">
        <is>
          <t xml:space="preserve">Burjassot</t>
        </is>
      </c>
      <c r="I618" t="inlineStr">
        <is>
          <t xml:space="preserve">Rent</t>
        </is>
      </c>
      <c r="J618" t="inlineStr">
        <is>
          <t xml:space="preserve">Compartir piso</t>
        </is>
      </c>
      <c r="K618" t="inlineStr">
        <is>
          <t xml:space="preserve">ES</t>
        </is>
      </c>
      <c r="L618"/>
      <c r="M618" t="inlineStr">
        <is>
          <t xml:space="preserve">Valencia</t>
        </is>
      </c>
      <c r="N618" t="inlineStr">
        <is>
          <t xml:space="preserve">Burjassot</t>
        </is>
      </c>
      <c r="O618"/>
      <c r="P618"/>
      <c r="Q618"/>
      <c r="R618"/>
      <c r="S618">
        <v>500</v>
      </c>
      <c r="T618"/>
      <c r="U618">
        <f>IFERROR((S618-T618)/T618,"")</f>
      </c>
      <c r="V618">
        <v>3</v>
      </c>
      <c r="W618"/>
      <c r="X618"/>
      <c r="Y618"/>
      <c r="Z618">
        <f>IFERROR(S618/W618,"")</f>
      </c>
      <c r="AA618">
        <f>IFERROR(INDEX(04_Area_Stats!$C$5:$C$7,MATCH(N618,04_Area_Stats!$A$5:$A$7,0)),"")</f>
      </c>
      <c r="AB618">
        <f>IFERROR((Z618-AA618)/AA618,"")</f>
      </c>
      <c r="AC618">
        <v>5</v>
      </c>
      <c r="AD618"/>
      <c r="AE618"/>
      <c r="AF618"/>
      <c r="AG618" t="inlineStr">
        <is>
          <t xml:space="preserve">Good</t>
        </is>
      </c>
      <c r="AH618"/>
      <c r="AI618"/>
      <c r="AJ618"/>
      <c r="AK618"/>
      <c r="AL618"/>
      <c r="AM618"/>
      <c r="AN618"/>
      <c r="AO618"/>
      <c r="AP618"/>
      <c r="AQ618" t="inlineStr">
        <is>
          <t xml:space="preserve">Y</t>
        </is>
      </c>
      <c r="AR618"/>
      <c r="AS618"/>
      <c r="AT618">
        <f>IFERROR(INDEX(04_Area_Stats!$E$5:$E$7,MATCH(N618,04_Area_Stats!$A$5:$A$7,0)),"")</f>
      </c>
      <c r="AU618">
        <f>IFERROR(ROUND(W618*AT618,0),"")</f>
      </c>
      <c r="AV618">
        <f>IFERROR(AU618*12/S618,"")</f>
      </c>
      <c r="AW618">
        <f>IFERROR(ROUND(100*(03_Assumptions!$B$18*MIN(AV618/03_Assumptions!$B$13,1)+03_Assumptions!$B$19*MIN(MAX(-AB618/0.25,0),1)+03_Assumptions!$B$20*IFERROR(INDEX(03_Assumptions!$B$28:$B$33,MATCH(AG618,03_Assumptions!$A$28:$A$33,0)),0.5)+03_Assumptions!$B$21*MIN(V618/180,1)+03_Assumptions!$B$22*(COUNTIF(AI618:AQ618,"Y")/9)),0),"")</f>
      </c>
      <c r="AX618"/>
      <c r="AY618"/>
      <c r="AZ618"/>
      <c r="BA618" t="inlineStr">
        <is>
          <t xml:space="preserve">https://images-re.milanuncios.com/images/ads/b77d4fb2-d6b8-4268-8abe-6c00ffc7290a</t>
        </is>
      </c>
      <c r="BB618"/>
      <c r="BC618">
        <v>1</v>
      </c>
      <c r="BD618"/>
      <c r="BE618">
        <v>0</v>
      </c>
      <c r="BF618"/>
      <c r="BG618"/>
      <c r="BH618"/>
      <c r="BI618"/>
      <c r="BJ618"/>
      <c r="BK618"/>
      <c r="BL618" t="inlineStr">
        <is>
          <t xml:space="preserve">En delad lägenhet med 5 sovrum i Burjassot, Valencia, fullt möblerad med utrustad kök och delad tvättstuga. Fastigheten är i gott skick och väl belägen nära butiker och restauranger, erbjuden som säsongsuthyrning.</t>
        </is>
      </c>
      <c r="BM618" t="inlineStr">
        <is>
          <t xml:space="preserve">rooms, condition, furnished</t>
        </is>
      </c>
      <c r="BN618"/>
    </row>
    <row r="619">
      <c r="A619" t="inlineStr">
        <is>
          <t xml:space="preserve">MIL-601063558</t>
        </is>
      </c>
      <c r="B619" t="inlineStr">
        <is>
          <t xml:space="preserve">Milanuncios</t>
        </is>
      </c>
      <c r="C619" t="inlineStr">
        <is>
          <t xml:space="preserve">601063558</t>
        </is>
      </c>
      <c r="D619" t="inlineStr">
        <is>
          <t xml:space="preserve">https://www.milanuncios.com/pisos-compartidos-en-soria-soria/centro-p-o-de-la-florida-601063558.htm</t>
        </is>
      </c>
      <c r="E619" t="inlineStr">
        <is>
          <t xml:space="preserve">2026-08-29</t>
        </is>
      </c>
      <c r="F619" t="inlineStr">
        <is>
          <t xml:space="preserve">2026-08-31</t>
        </is>
      </c>
      <c r="G619" t="inlineStr">
        <is>
          <t xml:space="preserve">New</t>
        </is>
      </c>
      <c r="H619" t="inlineStr">
        <is>
          <t xml:space="preserve">Centro - P.º de la Florida</t>
        </is>
      </c>
      <c r="I619" t="inlineStr">
        <is>
          <t xml:space="preserve">Rent</t>
        </is>
      </c>
      <c r="J619" t="inlineStr">
        <is>
          <t xml:space="preserve">Compartir piso</t>
        </is>
      </c>
      <c r="K619" t="inlineStr">
        <is>
          <t xml:space="preserve">ES</t>
        </is>
      </c>
      <c r="L619"/>
      <c r="M619" t="inlineStr">
        <is>
          <t xml:space="preserve">Soria</t>
        </is>
      </c>
      <c r="N619" t="inlineStr">
        <is>
          <t xml:space="preserve">Soria</t>
        </is>
      </c>
      <c r="O619"/>
      <c r="P619"/>
      <c r="Q619"/>
      <c r="R619"/>
      <c r="S619">
        <v>290</v>
      </c>
      <c r="T619"/>
      <c r="U619">
        <f>IFERROR((S619-T619)/T619,"")</f>
      </c>
      <c r="V619">
        <v>3</v>
      </c>
      <c r="W619"/>
      <c r="X619"/>
      <c r="Y619"/>
      <c r="Z619">
        <f>IFERROR(S619/W619,"")</f>
      </c>
      <c r="AA619">
        <f>IFERROR(INDEX(04_Area_Stats!$C$5:$C$7,MATCH(N619,04_Area_Stats!$A$5:$A$7,0)),"")</f>
      </c>
      <c r="AB619">
        <f>IFERROR((Z619-AA619)/AA619,"")</f>
      </c>
      <c r="AC619"/>
      <c r="AD619"/>
      <c r="AE619"/>
      <c r="AF619"/>
      <c r="AG619"/>
      <c r="AH619"/>
      <c r="AI619"/>
      <c r="AJ619" t="inlineStr">
        <is>
          <t xml:space="preserve">Y</t>
        </is>
      </c>
      <c r="AK619"/>
      <c r="AL619"/>
      <c r="AM619"/>
      <c r="AN619"/>
      <c r="AO619"/>
      <c r="AP619"/>
      <c r="AQ619" t="inlineStr">
        <is>
          <t xml:space="preserve">Y</t>
        </is>
      </c>
      <c r="AR619"/>
      <c r="AS619"/>
      <c r="AT619">
        <f>IFERROR(INDEX(04_Area_Stats!$E$5:$E$7,MATCH(N619,04_Area_Stats!$A$5:$A$7,0)),"")</f>
      </c>
      <c r="AU619">
        <f>IFERROR(ROUND(W619*AT619,0),"")</f>
      </c>
      <c r="AV619">
        <f>IFERROR(AU619*12/S619,"")</f>
      </c>
      <c r="AW619">
        <f>IFERROR(ROUND(100*(03_Assumptions!$B$18*MIN(AV619/03_Assumptions!$B$13,1)+03_Assumptions!$B$19*MIN(MAX(-AB619/0.25,0),1)+03_Assumptions!$B$20*IFERROR(INDEX(03_Assumptions!$B$28:$B$33,MATCH(AG619,03_Assumptions!$A$28:$A$33,0)),0.5)+03_Assumptions!$B$21*MIN(V619/180,1)+03_Assumptions!$B$22*(COUNTIF(AI619:AQ619,"Y")/9)),0),"")</f>
      </c>
      <c r="AX619"/>
      <c r="AY619"/>
      <c r="AZ619"/>
      <c r="BA619" t="inlineStr">
        <is>
          <t xml:space="preserve">https://images.milanuncios.com/api/v1/ma-ad-media-pro/images/23c981c5-f642-4902-a17a-985251f741cd</t>
        </is>
      </c>
      <c r="BB619"/>
      <c r="BC619">
        <v>1</v>
      </c>
      <c r="BD619"/>
      <c r="BE619">
        <v>0</v>
      </c>
      <c r="BF619"/>
      <c r="BG619"/>
      <c r="BH619"/>
      <c r="BI619"/>
      <c r="BJ619"/>
      <c r="BK619"/>
      <c r="BL619" t="inlineStr">
        <is>
          <t xml:space="preserve">En delad 3-rumslägenhet i centrala Soria tillgänglig för uthyrning från läsåret 2026/27, helt möblerad och utrustad med central värme och varmvatten. Två rum är redan ockuperade av kvinnliga studenter, med ett rum tillgängligt för en student eller Erasmusstudent.</t>
        </is>
      </c>
      <c r="BM619" t="inlineStr">
        <is>
          <t xml:space="preserve">terrace, furnished</t>
        </is>
      </c>
      <c r="BN619"/>
    </row>
    <row r="620">
      <c r="A620" t="inlineStr">
        <is>
          <t xml:space="preserve">MIL-551461601</t>
        </is>
      </c>
      <c r="B620" t="inlineStr">
        <is>
          <t xml:space="preserve">Milanuncios</t>
        </is>
      </c>
      <c r="C620" t="inlineStr">
        <is>
          <t xml:space="preserve">551461601</t>
        </is>
      </c>
      <c r="D620" t="inlineStr">
        <is>
          <t xml:space="preserve">https://www.milanuncios.com/pisos-compartidos-en-elche-alicante/altabix-barrio-av-d-alacant-551461601.htm</t>
        </is>
      </c>
      <c r="E620" t="inlineStr">
        <is>
          <t xml:space="preserve">2026-08-29</t>
        </is>
      </c>
      <c r="F620" t="inlineStr">
        <is>
          <t xml:space="preserve">2026-08-31</t>
        </is>
      </c>
      <c r="G620" t="inlineStr">
        <is>
          <t xml:space="preserve">New</t>
        </is>
      </c>
      <c r="H620" t="inlineStr">
        <is>
          <t xml:space="preserve">Altabix Barrio - Av. d'Alacant</t>
        </is>
      </c>
      <c r="I620" t="inlineStr">
        <is>
          <t xml:space="preserve">Rent</t>
        </is>
      </c>
      <c r="J620" t="inlineStr">
        <is>
          <t xml:space="preserve">Compartir piso</t>
        </is>
      </c>
      <c r="K620" t="inlineStr">
        <is>
          <t xml:space="preserve">ES</t>
        </is>
      </c>
      <c r="L620"/>
      <c r="M620" t="inlineStr">
        <is>
          <t xml:space="preserve">Alicante</t>
        </is>
      </c>
      <c r="N620" t="inlineStr">
        <is>
          <t xml:space="preserve">Elche</t>
        </is>
      </c>
      <c r="O620"/>
      <c r="P620"/>
      <c r="Q620"/>
      <c r="R620"/>
      <c r="S620">
        <v>220</v>
      </c>
      <c r="T620"/>
      <c r="U620">
        <f>IFERROR((S620-T620)/T620,"")</f>
      </c>
      <c r="V620">
        <v>3</v>
      </c>
      <c r="W620"/>
      <c r="X620"/>
      <c r="Y620"/>
      <c r="Z620">
        <f>IFERROR(S620/W620,"")</f>
      </c>
      <c r="AA620">
        <f>IFERROR(INDEX(04_Area_Stats!$C$5:$C$7,MATCH(N620,04_Area_Stats!$A$5:$A$7,0)),"")</f>
      </c>
      <c r="AB620">
        <f>IFERROR((Z620-AA620)/AA620,"")</f>
      </c>
      <c r="AC620"/>
      <c r="AD620"/>
      <c r="AE620"/>
      <c r="AF620"/>
      <c r="AG620"/>
      <c r="AH620"/>
      <c r="AI620"/>
      <c r="AJ620"/>
      <c r="AK620"/>
      <c r="AL620"/>
      <c r="AM620"/>
      <c r="AN620"/>
      <c r="AO620"/>
      <c r="AP620"/>
      <c r="AQ620"/>
      <c r="AR620"/>
      <c r="AS620"/>
      <c r="AT620">
        <f>IFERROR(INDEX(04_Area_Stats!$E$5:$E$7,MATCH(N620,04_Area_Stats!$A$5:$A$7,0)),"")</f>
      </c>
      <c r="AU620">
        <f>IFERROR(ROUND(W620*AT620,0),"")</f>
      </c>
      <c r="AV620">
        <f>IFERROR(AU620*12/S620,"")</f>
      </c>
      <c r="AW620">
        <f>IFERROR(ROUND(100*(03_Assumptions!$B$18*MIN(AV620/03_Assumptions!$B$13,1)+03_Assumptions!$B$19*MIN(MAX(-AB620/0.25,0),1)+03_Assumptions!$B$20*IFERROR(INDEX(03_Assumptions!$B$28:$B$33,MATCH(AG620,03_Assumptions!$A$28:$A$33,0)),0.5)+03_Assumptions!$B$21*MIN(V620/180,1)+03_Assumptions!$B$22*(COUNTIF(AI620:AQ620,"Y")/9)),0),"")</f>
      </c>
      <c r="AX620"/>
      <c r="AY620"/>
      <c r="AZ620"/>
      <c r="BA620" t="inlineStr">
        <is>
          <t xml:space="preserve">https://images.milanuncios.com/api/v1/ma-ad-media-pro/images/2e2117a3-0e92-406f-b437-8304a385bf17</t>
        </is>
      </c>
      <c r="BB620"/>
      <c r="BC620">
        <v>1</v>
      </c>
      <c r="BD620"/>
      <c r="BE620">
        <v>0</v>
      </c>
      <c r="BF620"/>
      <c r="BG620"/>
      <c r="BH620"/>
      <c r="BI620"/>
      <c r="BJ620"/>
      <c r="BK620"/>
      <c r="BL620" t="inlineStr">
        <is>
          <t xml:space="preserve">En lägenhet med 4 rum och 2 badrum för studenter att dela i Elche nära Universidad Miguel Hernández, för närvarande med två boende och letar efter två till. Beskrivs som rymlig och fin med 220 euro per rum per månad.</t>
        </is>
      </c>
      <c r="BM620"/>
      <c r="BN620"/>
    </row>
    <row r="621">
      <c r="A621" t="inlineStr">
        <is>
          <t xml:space="preserve">MIL-546164252</t>
        </is>
      </c>
      <c r="B621" t="inlineStr">
        <is>
          <t xml:space="preserve">Milanuncios</t>
        </is>
      </c>
      <c r="C621" t="inlineStr">
        <is>
          <t xml:space="preserve">546164252</t>
        </is>
      </c>
      <c r="D621" t="inlineStr">
        <is>
          <t xml:space="preserve">https://www.milanuncios.com/pisos-compartidos-en-ronda-malaga/institutos-c-sevilla-546164252.htm</t>
        </is>
      </c>
      <c r="E621" t="inlineStr">
        <is>
          <t xml:space="preserve">2026-08-29</t>
        </is>
      </c>
      <c r="F621" t="inlineStr">
        <is>
          <t xml:space="preserve">2026-08-31</t>
        </is>
      </c>
      <c r="G621" t="inlineStr">
        <is>
          <t xml:space="preserve">New</t>
        </is>
      </c>
      <c r="H621" t="inlineStr">
        <is>
          <t xml:space="preserve">INSTITUTOS  - C. Sevilla</t>
        </is>
      </c>
      <c r="I621" t="inlineStr">
        <is>
          <t xml:space="preserve">Rent</t>
        </is>
      </c>
      <c r="J621" t="inlineStr">
        <is>
          <t xml:space="preserve">Compartir piso</t>
        </is>
      </c>
      <c r="K621" t="inlineStr">
        <is>
          <t xml:space="preserve">ES</t>
        </is>
      </c>
      <c r="L621"/>
      <c r="M621" t="inlineStr">
        <is>
          <t xml:space="preserve">Málaga</t>
        </is>
      </c>
      <c r="N621" t="inlineStr">
        <is>
          <t xml:space="preserve">Ronda</t>
        </is>
      </c>
      <c r="O621"/>
      <c r="P621"/>
      <c r="Q621"/>
      <c r="R621"/>
      <c r="S621">
        <v>180</v>
      </c>
      <c r="T621"/>
      <c r="U621">
        <f>IFERROR((S621-T621)/T621,"")</f>
      </c>
      <c r="V621">
        <v>3</v>
      </c>
      <c r="W621"/>
      <c r="X621"/>
      <c r="Y621"/>
      <c r="Z621">
        <f>IFERROR(S621/W621,"")</f>
      </c>
      <c r="AA621">
        <f>IFERROR(INDEX(04_Area_Stats!$C$5:$C$7,MATCH(N621,04_Area_Stats!$A$5:$A$7,0)),"")</f>
      </c>
      <c r="AB621">
        <f>IFERROR((Z621-AA621)/AA621,"")</f>
      </c>
      <c r="AC621"/>
      <c r="AD621"/>
      <c r="AE621"/>
      <c r="AF621"/>
      <c r="AG621"/>
      <c r="AH621"/>
      <c r="AI621"/>
      <c r="AJ621"/>
      <c r="AK621"/>
      <c r="AL621"/>
      <c r="AM621"/>
      <c r="AN621"/>
      <c r="AO621"/>
      <c r="AP621"/>
      <c r="AQ621"/>
      <c r="AR621"/>
      <c r="AS621"/>
      <c r="AT621">
        <f>IFERROR(INDEX(04_Area_Stats!$E$5:$E$7,MATCH(N621,04_Area_Stats!$A$5:$A$7,0)),"")</f>
      </c>
      <c r="AU621">
        <f>IFERROR(ROUND(W621*AT621,0),"")</f>
      </c>
      <c r="AV621">
        <f>IFERROR(AU621*12/S621,"")</f>
      </c>
      <c r="AW621">
        <f>IFERROR(ROUND(100*(03_Assumptions!$B$18*MIN(AV621/03_Assumptions!$B$13,1)+03_Assumptions!$B$19*MIN(MAX(-AB621/0.25,0),1)+03_Assumptions!$B$20*IFERROR(INDEX(03_Assumptions!$B$28:$B$33,MATCH(AG621,03_Assumptions!$A$28:$A$33,0)),0.5)+03_Assumptions!$B$21*MIN(V621/180,1)+03_Assumptions!$B$22*(COUNTIF(AI621:AQ621,"Y")/9)),0),"")</f>
      </c>
      <c r="AX621"/>
      <c r="AY621"/>
      <c r="AZ621"/>
      <c r="BA621" t="inlineStr">
        <is>
          <t xml:space="preserve">https://images.milanuncios.com/api/v1/ma-ad-media-pro/images/5905d03c-224b-4d4a-8dc8-8ddd846388fc</t>
        </is>
      </c>
      <c r="BB621"/>
      <c r="BC621">
        <v>1</v>
      </c>
      <c r="BD621"/>
      <c r="BE621">
        <v>0</v>
      </c>
      <c r="BF621"/>
      <c r="BG621"/>
      <c r="BH621"/>
      <c r="BI621"/>
      <c r="BJ621"/>
      <c r="BK621"/>
      <c r="BL621" t="inlineStr">
        <is>
          <t xml:space="preserve">Rum att hyra i en delad lägenhet i Ronda endast för kvinnliga studenter, för läsåret september till juni. Beläget nära busshållplatsen och nära gymnasieskolor, till 180 euro per månad plus 170 euro per månad i utgifter.</t>
        </is>
      </c>
      <c r="BM621"/>
      <c r="BN621"/>
    </row>
    <row r="622">
      <c r="A622" t="inlineStr">
        <is>
          <t xml:space="preserve">MIL-542654801</t>
        </is>
      </c>
      <c r="B622" t="inlineStr">
        <is>
          <t xml:space="preserve">Milanuncios</t>
        </is>
      </c>
      <c r="C622" t="inlineStr">
        <is>
          <t xml:space="preserve">542654801</t>
        </is>
      </c>
      <c r="D622" t="inlineStr">
        <is>
          <t xml:space="preserve">https://www.milanuncios.com/pisos-compartidos-en-lugo-lugo/lamas-de-prado-rua-serra-ganidoira-542654801.htm</t>
        </is>
      </c>
      <c r="E622" t="inlineStr">
        <is>
          <t xml:space="preserve">2026-08-29</t>
        </is>
      </c>
      <c r="F622" t="inlineStr">
        <is>
          <t xml:space="preserve">2026-08-31</t>
        </is>
      </c>
      <c r="G622" t="inlineStr">
        <is>
          <t xml:space="preserve">New</t>
        </is>
      </c>
      <c r="H622" t="inlineStr">
        <is>
          <t xml:space="preserve">Lamas de Prado - Rúa Serra Gañidoira</t>
        </is>
      </c>
      <c r="I622" t="inlineStr">
        <is>
          <t xml:space="preserve">Rent</t>
        </is>
      </c>
      <c r="J622" t="inlineStr">
        <is>
          <t xml:space="preserve">Compartir piso</t>
        </is>
      </c>
      <c r="K622" t="inlineStr">
        <is>
          <t xml:space="preserve">ES</t>
        </is>
      </c>
      <c r="L622"/>
      <c r="M622" t="inlineStr">
        <is>
          <t xml:space="preserve">Lugo</t>
        </is>
      </c>
      <c r="N622" t="inlineStr">
        <is>
          <t xml:space="preserve">Lugo</t>
        </is>
      </c>
      <c r="O622"/>
      <c r="P622"/>
      <c r="Q622"/>
      <c r="R622"/>
      <c r="S622">
        <v>385</v>
      </c>
      <c r="T622"/>
      <c r="U622">
        <f>IFERROR((S622-T622)/T622,"")</f>
      </c>
      <c r="V622">
        <v>3</v>
      </c>
      <c r="W622"/>
      <c r="X622"/>
      <c r="Y622"/>
      <c r="Z622">
        <f>IFERROR(S622/W622,"")</f>
      </c>
      <c r="AA622">
        <f>IFERROR(INDEX(04_Area_Stats!$C$5:$C$7,MATCH(N622,04_Area_Stats!$A$5:$A$7,0)),"")</f>
      </c>
      <c r="AB622">
        <f>IFERROR((Z622-AA622)/AA622,"")</f>
      </c>
      <c r="AC622"/>
      <c r="AD622"/>
      <c r="AE622"/>
      <c r="AF622"/>
      <c r="AG622"/>
      <c r="AH622"/>
      <c r="AI622"/>
      <c r="AJ622"/>
      <c r="AK622"/>
      <c r="AL622"/>
      <c r="AM622"/>
      <c r="AN622"/>
      <c r="AO622"/>
      <c r="AP622"/>
      <c r="AQ622"/>
      <c r="AR622"/>
      <c r="AS622"/>
      <c r="AT622">
        <f>IFERROR(INDEX(04_Area_Stats!$E$5:$E$7,MATCH(N622,04_Area_Stats!$A$5:$A$7,0)),"")</f>
      </c>
      <c r="AU622">
        <f>IFERROR(ROUND(W622*AT622,0),"")</f>
      </c>
      <c r="AV622">
        <f>IFERROR(AU622*12/S622,"")</f>
      </c>
      <c r="AW622">
        <f>IFERROR(ROUND(100*(03_Assumptions!$B$18*MIN(AV622/03_Assumptions!$B$13,1)+03_Assumptions!$B$19*MIN(MAX(-AB622/0.25,0),1)+03_Assumptions!$B$20*IFERROR(INDEX(03_Assumptions!$B$28:$B$33,MATCH(AG622,03_Assumptions!$A$28:$A$33,0)),0.5)+03_Assumptions!$B$21*MIN(V622/180,1)+03_Assumptions!$B$22*(COUNTIF(AI622:AQ622,"Y")/9)),0),"")</f>
      </c>
      <c r="AX622"/>
      <c r="AY622"/>
      <c r="AZ622"/>
      <c r="BA622" t="inlineStr">
        <is>
          <t xml:space="preserve">https://images.milanuncios.com/api/v1/ma-ad-media-pro/images/37813558-3e46-4f33-a235-dd2c31ee47a7</t>
        </is>
      </c>
      <c r="BB622"/>
      <c r="BC622">
        <v>1</v>
      </c>
      <c r="BD622"/>
      <c r="BE622">
        <v>0</v>
      </c>
      <c r="BF622"/>
      <c r="BG622"/>
      <c r="BH622"/>
      <c r="BI622"/>
      <c r="BJ622"/>
      <c r="BK622"/>
      <c r="BL622" t="inlineStr">
        <is>
          <t xml:space="preserve">Nyligen renoverad lägenhet för uthyrning av enskilda rum i Lugo med möblerade dubbelrum, hiss och lätt parkering. Alla utgifter och gemensam städning varannan vecka är inkluderad i hyran (385–485€ per månad per rum).</t>
        </is>
      </c>
      <c r="BM622"/>
      <c r="BN622"/>
    </row>
    <row r="623">
      <c r="A623" t="inlineStr">
        <is>
          <t xml:space="preserve">MIL-612005929</t>
        </is>
      </c>
      <c r="B623" t="inlineStr">
        <is>
          <t xml:space="preserve">Milanuncios</t>
        </is>
      </c>
      <c r="C623" t="inlineStr">
        <is>
          <t xml:space="preserve">612005929</t>
        </is>
      </c>
      <c r="D623" t="inlineStr">
        <is>
          <t xml:space="preserve">https://www.milanuncios.com/pisos-compartidos-en-granada-granada/facultad-de-ciencias-cam-de-ronda-612005929.htm</t>
        </is>
      </c>
      <c r="E623" t="inlineStr">
        <is>
          <t xml:space="preserve">2026-08-29</t>
        </is>
      </c>
      <c r="F623" t="inlineStr">
        <is>
          <t xml:space="preserve">2026-08-31</t>
        </is>
      </c>
      <c r="G623" t="inlineStr">
        <is>
          <t xml:space="preserve">New</t>
        </is>
      </c>
      <c r="H623" t="inlineStr">
        <is>
          <t xml:space="preserve">Facultad de Ciencias - Cam. de Ronda</t>
        </is>
      </c>
      <c r="I623" t="inlineStr">
        <is>
          <t xml:space="preserve">Rent</t>
        </is>
      </c>
      <c r="J623" t="inlineStr">
        <is>
          <t xml:space="preserve">Compartir piso</t>
        </is>
      </c>
      <c r="K623" t="inlineStr">
        <is>
          <t xml:space="preserve">ES</t>
        </is>
      </c>
      <c r="L623"/>
      <c r="M623" t="inlineStr">
        <is>
          <t xml:space="preserve">Granada</t>
        </is>
      </c>
      <c r="N623" t="inlineStr">
        <is>
          <t xml:space="preserve">Granada</t>
        </is>
      </c>
      <c r="O623"/>
      <c r="P623"/>
      <c r="Q623"/>
      <c r="R623"/>
      <c r="S623">
        <v>250</v>
      </c>
      <c r="T623"/>
      <c r="U623">
        <f>IFERROR((S623-T623)/T623,"")</f>
      </c>
      <c r="V623">
        <v>3</v>
      </c>
      <c r="W623"/>
      <c r="X623"/>
      <c r="Y623"/>
      <c r="Z623">
        <f>IFERROR(S623/W623,"")</f>
      </c>
      <c r="AA623">
        <f>IFERROR(INDEX(04_Area_Stats!$C$5:$C$7,MATCH(N623,04_Area_Stats!$A$5:$A$7,0)),"")</f>
      </c>
      <c r="AB623">
        <f>IFERROR((Z623-AA623)/AA623,"")</f>
      </c>
      <c r="AC623"/>
      <c r="AD623"/>
      <c r="AE623"/>
      <c r="AF623"/>
      <c r="AG623"/>
      <c r="AH623"/>
      <c r="AI623"/>
      <c r="AJ623"/>
      <c r="AK623"/>
      <c r="AL623"/>
      <c r="AM623"/>
      <c r="AN623"/>
      <c r="AO623"/>
      <c r="AP623"/>
      <c r="AQ623"/>
      <c r="AR623"/>
      <c r="AS623"/>
      <c r="AT623">
        <f>IFERROR(INDEX(04_Area_Stats!$E$5:$E$7,MATCH(N623,04_Area_Stats!$A$5:$A$7,0)),"")</f>
      </c>
      <c r="AU623">
        <f>IFERROR(ROUND(W623*AT623,0),"")</f>
      </c>
      <c r="AV623">
        <f>IFERROR(AU623*12/S623,"")</f>
      </c>
      <c r="AW623">
        <f>IFERROR(ROUND(100*(03_Assumptions!$B$18*MIN(AV623/03_Assumptions!$B$13,1)+03_Assumptions!$B$19*MIN(MAX(-AB623/0.25,0),1)+03_Assumptions!$B$20*IFERROR(INDEX(03_Assumptions!$B$28:$B$33,MATCH(AG623,03_Assumptions!$A$28:$A$33,0)),0.5)+03_Assumptions!$B$21*MIN(V623/180,1)+03_Assumptions!$B$22*(COUNTIF(AI623:AQ623,"Y")/9)),0),"")</f>
      </c>
      <c r="AX623"/>
      <c r="AY623"/>
      <c r="AZ623"/>
      <c r="BA623" t="inlineStr">
        <is>
          <t xml:space="preserve">https://images.milanuncios.com/api/v1/ma-ad-media-pro/images/737edb3c-8a94-410c-b33c-7888bf6e3186</t>
        </is>
      </c>
      <c r="BB623"/>
      <c r="BC623">
        <v>1</v>
      </c>
      <c r="BD623"/>
      <c r="BE623">
        <v>0</v>
      </c>
      <c r="BF623"/>
      <c r="BG623"/>
      <c r="BH623"/>
      <c r="BI623"/>
      <c r="BJ623"/>
      <c r="BK623"/>
      <c r="BL623" t="inlineStr">
        <is>
          <t xml:space="preserve">Rum i delad lägenhet vid Facultad de Ciencias i Granada; begränsad information tillgänglig. Detaljer om storlek, bekvämligheter och specifika hyresvillkor anges inte i annonsen.</t>
        </is>
      </c>
      <c r="BM623"/>
      <c r="BN623"/>
    </row>
    <row r="624">
      <c r="A624" t="inlineStr">
        <is>
          <t xml:space="preserve">MIL-611892145</t>
        </is>
      </c>
      <c r="B624" t="inlineStr">
        <is>
          <t xml:space="preserve">Milanuncios</t>
        </is>
      </c>
      <c r="C624" t="inlineStr">
        <is>
          <t xml:space="preserve">611892145</t>
        </is>
      </c>
      <c r="D624" t="inlineStr">
        <is>
          <t xml:space="preserve">https://www.milanuncios.com/pisos-compartidos-en-el-matorral-las_palmas/el-matorral-c-tabajoste-611892145.htm</t>
        </is>
      </c>
      <c r="E624" t="inlineStr">
        <is>
          <t xml:space="preserve">2026-08-29</t>
        </is>
      </c>
      <c r="F624" t="inlineStr">
        <is>
          <t xml:space="preserve">2026-08-31</t>
        </is>
      </c>
      <c r="G624" t="inlineStr">
        <is>
          <t xml:space="preserve">New</t>
        </is>
      </c>
      <c r="H624" t="inlineStr">
        <is>
          <t xml:space="preserve">El Matorral - C. Tabajoste</t>
        </is>
      </c>
      <c r="I624" t="inlineStr">
        <is>
          <t xml:space="preserve">Rent</t>
        </is>
      </c>
      <c r="J624" t="inlineStr">
        <is>
          <t xml:space="preserve">Compartir piso</t>
        </is>
      </c>
      <c r="K624" t="inlineStr">
        <is>
          <t xml:space="preserve">ES</t>
        </is>
      </c>
      <c r="L624"/>
      <c r="M624" t="inlineStr">
        <is>
          <t xml:space="preserve">Las Palmas</t>
        </is>
      </c>
      <c r="N624" t="inlineStr">
        <is>
          <t xml:space="preserve">El Matorral</t>
        </is>
      </c>
      <c r="O624"/>
      <c r="P624"/>
      <c r="Q624"/>
      <c r="R624"/>
      <c r="S624">
        <v>400</v>
      </c>
      <c r="T624"/>
      <c r="U624">
        <f>IFERROR((S624-T624)/T624,"")</f>
      </c>
      <c r="V624">
        <v>3</v>
      </c>
      <c r="W624"/>
      <c r="X624"/>
      <c r="Y624"/>
      <c r="Z624">
        <f>IFERROR(S624/W624,"")</f>
      </c>
      <c r="AA624">
        <f>IFERROR(INDEX(04_Area_Stats!$C$5:$C$7,MATCH(N624,04_Area_Stats!$A$5:$A$7,0)),"")</f>
      </c>
      <c r="AB624">
        <f>IFERROR((Z624-AA624)/AA624,"")</f>
      </c>
      <c r="AC624"/>
      <c r="AD624"/>
      <c r="AE624"/>
      <c r="AF624"/>
      <c r="AG624"/>
      <c r="AH624"/>
      <c r="AI624"/>
      <c r="AJ624"/>
      <c r="AK624"/>
      <c r="AL624"/>
      <c r="AM624"/>
      <c r="AN624"/>
      <c r="AO624"/>
      <c r="AP624"/>
      <c r="AQ624"/>
      <c r="AR624"/>
      <c r="AS624"/>
      <c r="AT624">
        <f>IFERROR(INDEX(04_Area_Stats!$E$5:$E$7,MATCH(N624,04_Area_Stats!$A$5:$A$7,0)),"")</f>
      </c>
      <c r="AU624">
        <f>IFERROR(ROUND(W624*AT624,0),"")</f>
      </c>
      <c r="AV624">
        <f>IFERROR(AU624*12/S624,"")</f>
      </c>
      <c r="AW624">
        <f>IFERROR(ROUND(100*(03_Assumptions!$B$18*MIN(AV624/03_Assumptions!$B$13,1)+03_Assumptions!$B$19*MIN(MAX(-AB624/0.25,0),1)+03_Assumptions!$B$20*IFERROR(INDEX(03_Assumptions!$B$28:$B$33,MATCH(AG624,03_Assumptions!$A$28:$A$33,0)),0.5)+03_Assumptions!$B$21*MIN(V624/180,1)+03_Assumptions!$B$22*(COUNTIF(AI624:AQ624,"Y")/9)),0),"")</f>
      </c>
      <c r="AX624"/>
      <c r="AY624"/>
      <c r="AZ624"/>
      <c r="BA624"/>
      <c r="BB624"/>
      <c r="BC624">
        <v>1</v>
      </c>
      <c r="BD624"/>
      <c r="BE624">
        <v>0</v>
      </c>
      <c r="BF624"/>
      <c r="BG624"/>
      <c r="BH624"/>
      <c r="BI624"/>
      <c r="BJ624"/>
      <c r="BK624"/>
      <c r="BL624" t="inlineStr">
        <is>
          <t xml:space="preserve">Rumuthyrning i en delad 3-rumslägenhet i El Matorral med krav på rena, arbetande hyresgäster som respekterar gemensamma faciliteter och sina boendesamarbetspartners. Mycket lite teknisk information finns tillgänglig om fastigheten.</t>
        </is>
      </c>
      <c r="BM624"/>
      <c r="BN624"/>
    </row>
    <row r="625">
      <c r="A625" t="inlineStr">
        <is>
          <t xml:space="preserve">MIL-611615206</t>
        </is>
      </c>
      <c r="B625" t="inlineStr">
        <is>
          <t xml:space="preserve">Milanuncios</t>
        </is>
      </c>
      <c r="C625" t="inlineStr">
        <is>
          <t xml:space="preserve">611615206</t>
        </is>
      </c>
      <c r="D625" t="inlineStr">
        <is>
          <t xml:space="preserve">https://www.milanuncios.com/pisos-compartidos-en-cordoba-cordoba/ciudad-jardin-c-infanta-dona-maria-611615206.htm</t>
        </is>
      </c>
      <c r="E625" t="inlineStr">
        <is>
          <t xml:space="preserve">2026-08-29</t>
        </is>
      </c>
      <c r="F625" t="inlineStr">
        <is>
          <t xml:space="preserve">2026-08-31</t>
        </is>
      </c>
      <c r="G625" t="inlineStr">
        <is>
          <t xml:space="preserve">New</t>
        </is>
      </c>
      <c r="H625" t="inlineStr">
        <is>
          <t xml:space="preserve">Ciudad Jardín - C. Infanta Doña María</t>
        </is>
      </c>
      <c r="I625" t="inlineStr">
        <is>
          <t xml:space="preserve">Rent</t>
        </is>
      </c>
      <c r="J625" t="inlineStr">
        <is>
          <t xml:space="preserve">Compartir piso</t>
        </is>
      </c>
      <c r="K625" t="inlineStr">
        <is>
          <t xml:space="preserve">ES</t>
        </is>
      </c>
      <c r="L625"/>
      <c r="M625" t="inlineStr">
        <is>
          <t xml:space="preserve">Córdoba</t>
        </is>
      </c>
      <c r="N625" t="inlineStr">
        <is>
          <t xml:space="preserve">Córdoba</t>
        </is>
      </c>
      <c r="O625"/>
      <c r="P625"/>
      <c r="Q625"/>
      <c r="R625"/>
      <c r="S625">
        <v>170</v>
      </c>
      <c r="T625"/>
      <c r="U625">
        <f>IFERROR((S625-T625)/T625,"")</f>
      </c>
      <c r="V625">
        <v>3</v>
      </c>
      <c r="W625"/>
      <c r="X625"/>
      <c r="Y625"/>
      <c r="Z625">
        <f>IFERROR(S625/W625,"")</f>
      </c>
      <c r="AA625">
        <f>IFERROR(INDEX(04_Area_Stats!$C$5:$C$7,MATCH(N625,04_Area_Stats!$A$5:$A$7,0)),"")</f>
      </c>
      <c r="AB625">
        <f>IFERROR((Z625-AA625)/AA625,"")</f>
      </c>
      <c r="AC625"/>
      <c r="AD625"/>
      <c r="AE625"/>
      <c r="AF625"/>
      <c r="AG625"/>
      <c r="AH625"/>
      <c r="AI625"/>
      <c r="AJ625"/>
      <c r="AK625"/>
      <c r="AL625"/>
      <c r="AM625"/>
      <c r="AN625"/>
      <c r="AO625"/>
      <c r="AP625"/>
      <c r="AQ625"/>
      <c r="AR625"/>
      <c r="AS625"/>
      <c r="AT625">
        <f>IFERROR(INDEX(04_Area_Stats!$E$5:$E$7,MATCH(N625,04_Area_Stats!$A$5:$A$7,0)),"")</f>
      </c>
      <c r="AU625">
        <f>IFERROR(ROUND(W625*AT625,0),"")</f>
      </c>
      <c r="AV625">
        <f>IFERROR(AU625*12/S625,"")</f>
      </c>
      <c r="AW625">
        <f>IFERROR(ROUND(100*(03_Assumptions!$B$18*MIN(AV625/03_Assumptions!$B$13,1)+03_Assumptions!$B$19*MIN(MAX(-AB625/0.25,0),1)+03_Assumptions!$B$20*IFERROR(INDEX(03_Assumptions!$B$28:$B$33,MATCH(AG625,03_Assumptions!$A$28:$A$33,0)),0.5)+03_Assumptions!$B$21*MIN(V625/180,1)+03_Assumptions!$B$22*(COUNTIF(AI625:AQ625,"Y")/9)),0),"")</f>
      </c>
      <c r="AX625"/>
      <c r="AY625"/>
      <c r="AZ625"/>
      <c r="BA625" t="inlineStr">
        <is>
          <t xml:space="preserve">https://images.milanuncios.com/api/v1/ma-ad-media-pro/images/1f9a128c-aeec-4f27-bfad-dbbe8f7869ba</t>
        </is>
      </c>
      <c r="BB625"/>
      <c r="BC625">
        <v>1</v>
      </c>
      <c r="BD625"/>
      <c r="BE625">
        <v>0</v>
      </c>
      <c r="BF625"/>
      <c r="BG625"/>
      <c r="BH625"/>
      <c r="BI625"/>
      <c r="BJ625"/>
      <c r="BK625"/>
      <c r="BL625" t="inlineStr">
        <is>
          <t xml:space="preserve">Detta är hyran för ett rum i en delad lägenhet i Ciudad Jardín, Córdoba, utformad för kvinnliga studenter i en miljö utan rök och husdjur. Egendomen är ljus, belägen på en huvudaveny nära busshållplatser och supermarknader, med gemenskapsavgifter och vatten inkluderade i hyran.</t>
        </is>
      </c>
      <c r="BM625"/>
      <c r="BN625"/>
    </row>
    <row r="626">
      <c r="A626" t="inlineStr">
        <is>
          <t xml:space="preserve">MIL-600890364</t>
        </is>
      </c>
      <c r="B626" t="inlineStr">
        <is>
          <t xml:space="preserve">Milanuncios</t>
        </is>
      </c>
      <c r="C626" t="inlineStr">
        <is>
          <t xml:space="preserve">600890364</t>
        </is>
      </c>
      <c r="D626" t="inlineStr">
        <is>
          <t xml:space="preserve">https://www.milanuncios.com/pisos-compartidos-en-bilbao-vizcaya/bilbao-600890364.htm</t>
        </is>
      </c>
      <c r="E626" t="inlineStr">
        <is>
          <t xml:space="preserve">2026-08-29</t>
        </is>
      </c>
      <c r="F626" t="inlineStr">
        <is>
          <t xml:space="preserve">2026-08-31</t>
        </is>
      </c>
      <c r="G626" t="inlineStr">
        <is>
          <t xml:space="preserve">New</t>
        </is>
      </c>
      <c r="H626" t="inlineStr">
        <is>
          <t xml:space="preserve">Bilbao</t>
        </is>
      </c>
      <c r="I626" t="inlineStr">
        <is>
          <t xml:space="preserve">Rent</t>
        </is>
      </c>
      <c r="J626" t="inlineStr">
        <is>
          <t xml:space="preserve">Compartir piso</t>
        </is>
      </c>
      <c r="K626" t="inlineStr">
        <is>
          <t xml:space="preserve">ES</t>
        </is>
      </c>
      <c r="L626"/>
      <c r="M626" t="inlineStr">
        <is>
          <t xml:space="preserve">Bizkaia</t>
        </is>
      </c>
      <c r="N626" t="inlineStr">
        <is>
          <t xml:space="preserve">Bilbao</t>
        </is>
      </c>
      <c r="O626"/>
      <c r="P626"/>
      <c r="Q626"/>
      <c r="R626"/>
      <c r="S626">
        <v>580</v>
      </c>
      <c r="T626"/>
      <c r="U626">
        <f>IFERROR((S626-T626)/T626,"")</f>
      </c>
      <c r="V626">
        <v>3</v>
      </c>
      <c r="W626"/>
      <c r="X626"/>
      <c r="Y626"/>
      <c r="Z626">
        <f>IFERROR(S626/W626,"")</f>
      </c>
      <c r="AA626">
        <f>IFERROR(INDEX(04_Area_Stats!$C$5:$C$7,MATCH(N626,04_Area_Stats!$A$5:$A$7,0)),"")</f>
      </c>
      <c r="AB626">
        <f>IFERROR((Z626-AA626)/AA626,"")</f>
      </c>
      <c r="AC626">
        <v>4</v>
      </c>
      <c r="AD626"/>
      <c r="AE626"/>
      <c r="AF626"/>
      <c r="AG626" t="inlineStr">
        <is>
          <t xml:space="preserve">Good</t>
        </is>
      </c>
      <c r="AH626"/>
      <c r="AI626"/>
      <c r="AJ626"/>
      <c r="AK626"/>
      <c r="AL626"/>
      <c r="AM626"/>
      <c r="AN626"/>
      <c r="AO626"/>
      <c r="AP626"/>
      <c r="AQ626" t="inlineStr">
        <is>
          <t xml:space="preserve">Y</t>
        </is>
      </c>
      <c r="AR626"/>
      <c r="AS626"/>
      <c r="AT626">
        <f>IFERROR(INDEX(04_Area_Stats!$E$5:$E$7,MATCH(N626,04_Area_Stats!$A$5:$A$7,0)),"")</f>
      </c>
      <c r="AU626">
        <f>IFERROR(ROUND(W626*AT626,0),"")</f>
      </c>
      <c r="AV626">
        <f>IFERROR(AU626*12/S626,"")</f>
      </c>
      <c r="AW626">
        <f>IFERROR(ROUND(100*(03_Assumptions!$B$18*MIN(AV626/03_Assumptions!$B$13,1)+03_Assumptions!$B$19*MIN(MAX(-AB626/0.25,0),1)+03_Assumptions!$B$20*IFERROR(INDEX(03_Assumptions!$B$28:$B$33,MATCH(AG626,03_Assumptions!$A$28:$A$33,0)),0.5)+03_Assumptions!$B$21*MIN(V626/180,1)+03_Assumptions!$B$22*(COUNTIF(AI626:AQ626,"Y")/9)),0),"")</f>
      </c>
      <c r="AX626"/>
      <c r="AY626"/>
      <c r="AZ626"/>
      <c r="BA626" t="inlineStr">
        <is>
          <t xml:space="preserve">https://images-re.milanuncios.com/images/ads/10b03f2d-56ee-495c-ab14-a52e9e49e6a6</t>
        </is>
      </c>
      <c r="BB626"/>
      <c r="BC626">
        <v>1</v>
      </c>
      <c r="BD626"/>
      <c r="BE626">
        <v>0</v>
      </c>
      <c r="BF626"/>
      <c r="BG626"/>
      <c r="BH626"/>
      <c r="BI626"/>
      <c r="BJ626"/>
      <c r="BK626"/>
      <c r="BL626" t="inlineStr">
        <is>
          <t xml:space="preserve">Detta är ett rumboende (ett rum i en 4-rumsvåning) i Zorrotza, Bilbao, helt möblerat med vitvaror inklusive tvättmaskin, diskmaskin och ugn. Fastigheten är i gott skick, lämplig för yrkesarbetare och studenter, och ligger nära butiker och restauranger med enkel tillgång till lokala tjänster.</t>
        </is>
      </c>
      <c r="BM626" t="inlineStr">
        <is>
          <t xml:space="preserve">rooms, condition, furnished</t>
        </is>
      </c>
      <c r="BN626"/>
    </row>
    <row r="627">
      <c r="A627" t="inlineStr">
        <is>
          <t xml:space="preserve">MIL-610194522</t>
        </is>
      </c>
      <c r="B627" t="inlineStr">
        <is>
          <t xml:space="preserve">Milanuncios</t>
        </is>
      </c>
      <c r="C627" t="inlineStr">
        <is>
          <t xml:space="preserve">610194522</t>
        </is>
      </c>
      <c r="D627" t="inlineStr">
        <is>
          <t xml:space="preserve">https://www.milanuncios.com/pisos-compartidos-en-santander-cantabria/los-castros-c-honduras-610194522.htm</t>
        </is>
      </c>
      <c r="E627" t="inlineStr">
        <is>
          <t xml:space="preserve">2026-08-29</t>
        </is>
      </c>
      <c r="F627" t="inlineStr">
        <is>
          <t xml:space="preserve">2026-08-31</t>
        </is>
      </c>
      <c r="G627" t="inlineStr">
        <is>
          <t xml:space="preserve">New</t>
        </is>
      </c>
      <c r="H627" t="inlineStr">
        <is>
          <t xml:space="preserve">Los Castros - C. Honduras</t>
        </is>
      </c>
      <c r="I627" t="inlineStr">
        <is>
          <t xml:space="preserve">Rent</t>
        </is>
      </c>
      <c r="J627" t="inlineStr">
        <is>
          <t xml:space="preserve">Compartir piso</t>
        </is>
      </c>
      <c r="K627" t="inlineStr">
        <is>
          <t xml:space="preserve">ES</t>
        </is>
      </c>
      <c r="L627"/>
      <c r="M627" t="inlineStr">
        <is>
          <t xml:space="preserve">Cantabria</t>
        </is>
      </c>
      <c r="N627" t="inlineStr">
        <is>
          <t xml:space="preserve">Santander</t>
        </is>
      </c>
      <c r="O627"/>
      <c r="P627"/>
      <c r="Q627"/>
      <c r="R627"/>
      <c r="S627">
        <v>300</v>
      </c>
      <c r="T627"/>
      <c r="U627">
        <f>IFERROR((S627-T627)/T627,"")</f>
      </c>
      <c r="V627">
        <v>3</v>
      </c>
      <c r="W627"/>
      <c r="X627"/>
      <c r="Y627"/>
      <c r="Z627">
        <f>IFERROR(S627/W627,"")</f>
      </c>
      <c r="AA627">
        <f>IFERROR(INDEX(04_Area_Stats!$C$5:$C$7,MATCH(N627,04_Area_Stats!$A$5:$A$7,0)),"")</f>
      </c>
      <c r="AB627">
        <f>IFERROR((Z627-AA627)/AA627,"")</f>
      </c>
      <c r="AC627"/>
      <c r="AD627"/>
      <c r="AE627"/>
      <c r="AF627"/>
      <c r="AG627"/>
      <c r="AH627"/>
      <c r="AI627"/>
      <c r="AJ627"/>
      <c r="AK627"/>
      <c r="AL627"/>
      <c r="AM627"/>
      <c r="AN627"/>
      <c r="AO627"/>
      <c r="AP627"/>
      <c r="AQ627"/>
      <c r="AR627"/>
      <c r="AS627"/>
      <c r="AT627">
        <f>IFERROR(INDEX(04_Area_Stats!$E$5:$E$7,MATCH(N627,04_Area_Stats!$A$5:$A$7,0)),"")</f>
      </c>
      <c r="AU627">
        <f>IFERROR(ROUND(W627*AT627,0),"")</f>
      </c>
      <c r="AV627">
        <f>IFERROR(AU627*12/S627,"")</f>
      </c>
      <c r="AW627">
        <f>IFERROR(ROUND(100*(03_Assumptions!$B$18*MIN(AV627/03_Assumptions!$B$13,1)+03_Assumptions!$B$19*MIN(MAX(-AB627/0.25,0),1)+03_Assumptions!$B$20*IFERROR(INDEX(03_Assumptions!$B$28:$B$33,MATCH(AG627,03_Assumptions!$A$28:$A$33,0)),0.5)+03_Assumptions!$B$21*MIN(V627/180,1)+03_Assumptions!$B$22*(COUNTIF(AI627:AQ627,"Y")/9)),0),"")</f>
      </c>
      <c r="AX627"/>
      <c r="AY627"/>
      <c r="AZ627"/>
      <c r="BA627"/>
      <c r="BB627"/>
      <c r="BC627">
        <v>1</v>
      </c>
      <c r="BD627"/>
      <c r="BE627">
        <v>0</v>
      </c>
      <c r="BF627"/>
      <c r="BG627"/>
      <c r="BH627"/>
      <c r="BI627"/>
      <c r="BJ627"/>
      <c r="BK627"/>
      <c r="BL627"/>
      <c r="BM627"/>
      <c r="BN627"/>
    </row>
    <row r="628">
      <c r="A628" t="inlineStr">
        <is>
          <t xml:space="preserve">MIL-526230054</t>
        </is>
      </c>
      <c r="B628" t="inlineStr">
        <is>
          <t xml:space="preserve">Milanuncios</t>
        </is>
      </c>
      <c r="C628" t="inlineStr">
        <is>
          <t xml:space="preserve">526230054</t>
        </is>
      </c>
      <c r="D628" t="inlineStr">
        <is>
          <t xml:space="preserve">https://www.milanuncios.com/pisos-compartidos-en-cuenca-cuenca/centro-526230054.htm</t>
        </is>
      </c>
      <c r="E628" t="inlineStr">
        <is>
          <t xml:space="preserve">2026-08-29</t>
        </is>
      </c>
      <c r="F628" t="inlineStr">
        <is>
          <t xml:space="preserve">2026-08-31</t>
        </is>
      </c>
      <c r="G628" t="inlineStr">
        <is>
          <t xml:space="preserve">New</t>
        </is>
      </c>
      <c r="H628" t="inlineStr">
        <is>
          <t xml:space="preserve">Centro</t>
        </is>
      </c>
      <c r="I628" t="inlineStr">
        <is>
          <t xml:space="preserve">Rent</t>
        </is>
      </c>
      <c r="J628" t="inlineStr">
        <is>
          <t xml:space="preserve">Compartir piso</t>
        </is>
      </c>
      <c r="K628" t="inlineStr">
        <is>
          <t xml:space="preserve">ES</t>
        </is>
      </c>
      <c r="L628"/>
      <c r="M628" t="inlineStr">
        <is>
          <t xml:space="preserve">Cuenca</t>
        </is>
      </c>
      <c r="N628" t="inlineStr">
        <is>
          <t xml:space="preserve">Cuenca</t>
        </is>
      </c>
      <c r="O628"/>
      <c r="P628"/>
      <c r="Q628"/>
      <c r="R628"/>
      <c r="S628">
        <v>135000</v>
      </c>
      <c r="T628"/>
      <c r="U628">
        <f>IFERROR((S628-T628)/T628,"")</f>
      </c>
      <c r="V628">
        <v>3</v>
      </c>
      <c r="W628"/>
      <c r="X628"/>
      <c r="Y628"/>
      <c r="Z628">
        <f>IFERROR(S628/W628,"")</f>
      </c>
      <c r="AA628">
        <f>IFERROR(INDEX(04_Area_Stats!$C$5:$C$7,MATCH(N628,04_Area_Stats!$A$5:$A$7,0)),"")</f>
      </c>
      <c r="AB628">
        <f>IFERROR((Z628-AA628)/AA628,"")</f>
      </c>
      <c r="AC628">
        <v>3</v>
      </c>
      <c r="AD628"/>
      <c r="AE628"/>
      <c r="AF628"/>
      <c r="AG628"/>
      <c r="AH628"/>
      <c r="AI628"/>
      <c r="AJ628"/>
      <c r="AK628"/>
      <c r="AL628"/>
      <c r="AM628"/>
      <c r="AN628"/>
      <c r="AO628"/>
      <c r="AP628"/>
      <c r="AQ628"/>
      <c r="AR628"/>
      <c r="AS628"/>
      <c r="AT628">
        <f>IFERROR(INDEX(04_Area_Stats!$E$5:$E$7,MATCH(N628,04_Area_Stats!$A$5:$A$7,0)),"")</f>
      </c>
      <c r="AU628">
        <f>IFERROR(ROUND(W628*AT628,0),"")</f>
      </c>
      <c r="AV628">
        <f>IFERROR(AU628*12/S628,"")</f>
      </c>
      <c r="AW628">
        <f>IFERROR(ROUND(100*(03_Assumptions!$B$18*MIN(AV628/03_Assumptions!$B$13,1)+03_Assumptions!$B$19*MIN(MAX(-AB628/0.25,0),1)+03_Assumptions!$B$20*IFERROR(INDEX(03_Assumptions!$B$28:$B$33,MATCH(AG628,03_Assumptions!$A$28:$A$33,0)),0.5)+03_Assumptions!$B$21*MIN(V628/180,1)+03_Assumptions!$B$22*(COUNTIF(AI628:AQ628,"Y")/9)),0),"")</f>
      </c>
      <c r="AX628"/>
      <c r="AY628"/>
      <c r="AZ628"/>
      <c r="BA628"/>
      <c r="BB628"/>
      <c r="BC628">
        <v>1</v>
      </c>
      <c r="BD628"/>
      <c r="BE628">
        <v>0</v>
      </c>
      <c r="BF628"/>
      <c r="BG628"/>
      <c r="BH628"/>
      <c r="BI628"/>
      <c r="BJ628"/>
      <c r="BK628"/>
      <c r="BL628" t="inlineStr">
        <is>
          <t xml:space="preserve">Mycket begränsad information tillgänglig: en lägenhet med 3 sovrum listad för försäljning i Centro-området i Cuenca. Ingen information ges om skick, storlek eller bekvämligheter.</t>
        </is>
      </c>
      <c r="BM628" t="inlineStr">
        <is>
          <t xml:space="preserve">rooms</t>
        </is>
      </c>
      <c r="BN628"/>
    </row>
    <row r="629">
      <c r="A629" t="inlineStr">
        <is>
          <t xml:space="preserve">YAE-jht::real-estate::48654-112370418</t>
        </is>
      </c>
      <c r="B629" t="inlineStr">
        <is>
          <t xml:space="preserve">Yaencontre</t>
        </is>
      </c>
      <c r="C629" t="inlineStr">
        <is>
          <t xml:space="preserve">jht::real-estate::48654-112370418</t>
        </is>
      </c>
      <c r="D629" t="inlineStr">
        <is>
          <t xml:space="preserve">https://yaencontre.com/venta/piso/inmueble-48654-112370418</t>
        </is>
      </c>
      <c r="E629" t="inlineStr">
        <is>
          <t xml:space="preserve">2026-08-29</t>
        </is>
      </c>
      <c r="F629" t="inlineStr">
        <is>
          <t xml:space="preserve">2026-08-31</t>
        </is>
      </c>
      <c r="G629" t="inlineStr">
        <is>
          <t xml:space="preserve">New</t>
        </is>
      </c>
      <c r="H629" t="inlineStr">
        <is>
          <t xml:space="preserve">Ático en venta, Río Real en Rio Real-Los Monteros en Marbella</t>
        </is>
      </c>
      <c r="I629" t="inlineStr">
        <is>
          <t xml:space="preserve">Sale</t>
        </is>
      </c>
      <c r="J629" t="inlineStr">
        <is>
          <t xml:space="preserve">FLAT</t>
        </is>
      </c>
      <c r="K629" t="inlineStr">
        <is>
          <t xml:space="preserve">ES</t>
        </is>
      </c>
      <c r="L629"/>
      <c r="M629"/>
      <c r="N629" t="inlineStr">
        <is>
          <t xml:space="preserve">Marbella</t>
        </is>
      </c>
      <c r="O629" t="inlineStr">
        <is>
          <t xml:space="preserve">Rio Real-Los Monteros</t>
        </is>
      </c>
      <c r="P629"/>
      <c r="Q629" t="inlineStr">
        <is>
          <t xml:space="preserve">36.5165807</t>
        </is>
      </c>
      <c r="R629" t="inlineStr">
        <is>
          <t xml:space="preserve">-4.8416953</t>
        </is>
      </c>
      <c r="S629">
        <v>698000</v>
      </c>
      <c r="T629"/>
      <c r="U629">
        <f>IFERROR((S629-T629)/T629,"")</f>
      </c>
      <c r="V629">
        <v>3</v>
      </c>
      <c r="W629" t="inlineStr">
        <is>
          <t xml:space="preserve">125.00</t>
        </is>
      </c>
      <c r="X629"/>
      <c r="Y629"/>
      <c r="Z629">
        <f>IFERROR(S629/W629,"")</f>
      </c>
      <c r="AA629">
        <f>IFERROR(INDEX(04_Area_Stats!$C$5:$C$7,MATCH(N629,04_Area_Stats!$A$5:$A$7,0)),"")</f>
      </c>
      <c r="AB629">
        <f>IFERROR((Z629-AA629)/AA629,"")</f>
      </c>
      <c r="AC629">
        <v>2</v>
      </c>
      <c r="AD629">
        <v>2</v>
      </c>
      <c r="AE629" t="inlineStr">
        <is>
          <t xml:space="preserve">penthouse</t>
        </is>
      </c>
      <c r="AF629"/>
      <c r="AG629" t="inlineStr">
        <is>
          <t xml:space="preserve">Good</t>
        </is>
      </c>
      <c r="AH629"/>
      <c r="AI629"/>
      <c r="AJ629" t="inlineStr">
        <is>
          <t xml:space="preserve">Y</t>
        </is>
      </c>
      <c r="AK629"/>
      <c r="AL629"/>
      <c r="AM629"/>
      <c r="AN629"/>
      <c r="AO629"/>
      <c r="AP629"/>
      <c r="AQ629"/>
      <c r="AR629"/>
      <c r="AS629"/>
      <c r="AT629">
        <f>IFERROR(INDEX(04_Area_Stats!$E$5:$E$7,MATCH(N629,04_Area_Stats!$A$5:$A$7,0)),"")</f>
      </c>
      <c r="AU629">
        <f>IFERROR(ROUND(W629*AT629,0),"")</f>
      </c>
      <c r="AV629">
        <f>IFERROR(AU629*12/S629,"")</f>
      </c>
      <c r="AW629">
        <f>IFERROR(ROUND(100*(03_Assumptions!$B$18*MIN(AV629/03_Assumptions!$B$13,1)+03_Assumptions!$B$19*MIN(MAX(-AB629/0.25,0),1)+03_Assumptions!$B$20*IFERROR(INDEX(03_Assumptions!$B$28:$B$33,MATCH(AG629,03_Assumptions!$A$28:$A$33,0)),0.5)+03_Assumptions!$B$21*MIN(V629/180,1)+03_Assumptions!$B$22*(COUNTIF(AI629:AQ629,"Y")/9)),0),"")</f>
      </c>
      <c r="AX629"/>
      <c r="AY629"/>
      <c r="AZ629"/>
      <c r="BA629" t="inlineStr">
        <is>
          <t xml:space="preserve">https://media.yaencontre.com/img/photo/w1024/48654/48654-57421925-1514272908.jpg</t>
        </is>
      </c>
      <c r="BB629"/>
      <c r="BC629">
        <v>1</v>
      </c>
      <c r="BD629"/>
      <c r="BE629">
        <v>0</v>
      </c>
      <c r="BF629"/>
      <c r="BG629"/>
      <c r="BH629"/>
      <c r="BI629"/>
      <c r="BJ629"/>
      <c r="BK629"/>
      <c r="BL629" t="inlineStr">
        <is>
          <t xml:space="preserve">Detta är en nybyggd lyxpenthouses-utveckling i Marbellas Río Real-område, med 2–3 sovrum enheter och privata terrasser designade i samtida stil med fokus på komfort och naturligt ljus. Beskrivningen är ofullständig, vilket begränsar bedömningen av specifika enhetspecifikationer.</t>
        </is>
      </c>
      <c r="BM629" t="inlineStr">
        <is>
          <t xml:space="preserve">floor, terrace</t>
        </is>
      </c>
      <c r="BN629"/>
    </row>
    <row r="630">
      <c r="A630" t="inlineStr">
        <is>
          <t xml:space="preserve">YAE-jht::real-estate::42243-112321965</t>
        </is>
      </c>
      <c r="B630" t="inlineStr">
        <is>
          <t xml:space="preserve">Yaencontre</t>
        </is>
      </c>
      <c r="C630" t="inlineStr">
        <is>
          <t xml:space="preserve">jht::real-estate::42243-112321965</t>
        </is>
      </c>
      <c r="D630" t="inlineStr">
        <is>
          <t xml:space="preserve">https://yaencontre.com/venta/piso/inmueble-42243-112321965</t>
        </is>
      </c>
      <c r="E630" t="inlineStr">
        <is>
          <t xml:space="preserve">2026-08-29</t>
        </is>
      </c>
      <c r="F630" t="inlineStr">
        <is>
          <t xml:space="preserve">2026-08-31</t>
        </is>
      </c>
      <c r="G630" t="inlineStr">
        <is>
          <t xml:space="preserve">New</t>
        </is>
      </c>
      <c r="H630" t="inlineStr">
        <is>
          <t xml:space="preserve">Dúplex en venta, Nagüeles en Nagüeles-Milla de Oro en Marbella</t>
        </is>
      </c>
      <c r="I630" t="inlineStr">
        <is>
          <t xml:space="preserve">Sale</t>
        </is>
      </c>
      <c r="J630" t="inlineStr">
        <is>
          <t xml:space="preserve">FLAT</t>
        </is>
      </c>
      <c r="K630" t="inlineStr">
        <is>
          <t xml:space="preserve">ES</t>
        </is>
      </c>
      <c r="L630"/>
      <c r="M630"/>
      <c r="N630" t="inlineStr">
        <is>
          <t xml:space="preserve">Marbella</t>
        </is>
      </c>
      <c r="O630" t="inlineStr">
        <is>
          <t xml:space="preserve">Nagüeles-Milla de Oro</t>
        </is>
      </c>
      <c r="P630"/>
      <c r="Q630" t="inlineStr">
        <is>
          <t xml:space="preserve">36.5283448</t>
        </is>
      </c>
      <c r="R630" t="inlineStr">
        <is>
          <t xml:space="preserve">-4.9291543</t>
        </is>
      </c>
      <c r="S630">
        <v>1390000</v>
      </c>
      <c r="T630"/>
      <c r="U630">
        <f>IFERROR((S630-T630)/T630,"")</f>
      </c>
      <c r="V630">
        <v>3</v>
      </c>
      <c r="W630" t="inlineStr">
        <is>
          <t xml:space="preserve">315.00</t>
        </is>
      </c>
      <c r="X630"/>
      <c r="Y630"/>
      <c r="Z630">
        <f>IFERROR(S630/W630,"")</f>
      </c>
      <c r="AA630">
        <f>IFERROR(INDEX(04_Area_Stats!$C$5:$C$7,MATCH(N630,04_Area_Stats!$A$5:$A$7,0)),"")</f>
      </c>
      <c r="AB630">
        <f>IFERROR((Z630-AA630)/AA630,"")</f>
      </c>
      <c r="AC630">
        <v>3</v>
      </c>
      <c r="AD630">
        <v>3</v>
      </c>
      <c r="AE630"/>
      <c r="AF630"/>
      <c r="AG630" t="inlineStr">
        <is>
          <t xml:space="preserve">Good</t>
        </is>
      </c>
      <c r="AH630"/>
      <c r="AI630"/>
      <c r="AJ630"/>
      <c r="AK630"/>
      <c r="AL630"/>
      <c r="AM630"/>
      <c r="AN630"/>
      <c r="AO630"/>
      <c r="AP630"/>
      <c r="AQ630"/>
      <c r="AR630"/>
      <c r="AS630"/>
      <c r="AT630">
        <f>IFERROR(INDEX(04_Area_Stats!$E$5:$E$7,MATCH(N630,04_Area_Stats!$A$5:$A$7,0)),"")</f>
      </c>
      <c r="AU630">
        <f>IFERROR(ROUND(W630*AT630,0),"")</f>
      </c>
      <c r="AV630">
        <f>IFERROR(AU630*12/S630,"")</f>
      </c>
      <c r="AW630">
        <f>IFERROR(ROUND(100*(03_Assumptions!$B$18*MIN(AV630/03_Assumptions!$B$13,1)+03_Assumptions!$B$19*MIN(MAX(-AB630/0.25,0),1)+03_Assumptions!$B$20*IFERROR(INDEX(03_Assumptions!$B$28:$B$33,MATCH(AG630,03_Assumptions!$A$28:$A$33,0)),0.5)+03_Assumptions!$B$21*MIN(V630/180,1)+03_Assumptions!$B$22*(COUNTIF(AI630:AQ630,"Y")/9)),0),"")</f>
      </c>
      <c r="AX630"/>
      <c r="AY630"/>
      <c r="AZ630"/>
      <c r="BA630" t="inlineStr">
        <is>
          <t xml:space="preserve">https://media.yaencontre.com/img/photo/w1024/42243/42243-57395596-1512970487.jpg</t>
        </is>
      </c>
      <c r="BB630"/>
      <c r="BC630">
        <v>1</v>
      </c>
      <c r="BD630"/>
      <c r="BE630">
        <v>0</v>
      </c>
      <c r="BF630"/>
      <c r="BG630"/>
      <c r="BH630"/>
      <c r="BI630" t="inlineStr">
        <is>
          <t xml:space="preserve">Una rara oportunidad de adquirir un amplio ático dúplex</t>
        </is>
      </c>
      <c r="BJ630"/>
      <c r="BK630"/>
      <c r="BL630" t="inlineStr">
        <is>
          <t xml:space="preserve">Beskrivningen är ofullständig och avbryts mitt i en mening, och ger minimal information om denna penthouseduplex i Nagüeles, Marbella. Annonsen nämner dess läge i Jardines Colgantes inom Marbella Hill Club och beskriver det som en sällsynt möjlighet, men saknar väsentliga detaljer om rum, storlek, skick eller andra nyckelegenskaper.</t>
        </is>
      </c>
      <c r="BM630"/>
      <c r="BN630"/>
    </row>
    <row r="631">
      <c r="A631" t="inlineStr">
        <is>
          <t xml:space="preserve">YAE-jht::real-estate::51559-112318037</t>
        </is>
      </c>
      <c r="B631" t="inlineStr">
        <is>
          <t xml:space="preserve">Yaencontre</t>
        </is>
      </c>
      <c r="C631" t="inlineStr">
        <is>
          <t xml:space="preserve">jht::real-estate::51559-112318037</t>
        </is>
      </c>
      <c r="D631" t="inlineStr">
        <is>
          <t xml:space="preserve">https://yaencontre.com/venta/piso/inmueble-51559-112318037</t>
        </is>
      </c>
      <c r="E631" t="inlineStr">
        <is>
          <t xml:space="preserve">2026-08-29</t>
        </is>
      </c>
      <c r="F631" t="inlineStr">
        <is>
          <t xml:space="preserve">2026-08-31</t>
        </is>
      </c>
      <c r="G631" t="inlineStr">
        <is>
          <t xml:space="preserve">New</t>
        </is>
      </c>
      <c r="H631" t="inlineStr">
        <is>
          <t xml:space="preserve">Ático en venta en calle Cortes, Guadalmina Alta en San Pedro de Alcántara en Marbella</t>
        </is>
      </c>
      <c r="I631" t="inlineStr">
        <is>
          <t xml:space="preserve">Sale</t>
        </is>
      </c>
      <c r="J631" t="inlineStr">
        <is>
          <t xml:space="preserve">FLAT</t>
        </is>
      </c>
      <c r="K631" t="inlineStr">
        <is>
          <t xml:space="preserve">ES</t>
        </is>
      </c>
      <c r="L631"/>
      <c r="M631"/>
      <c r="N631" t="inlineStr">
        <is>
          <t xml:space="preserve">Marbella</t>
        </is>
      </c>
      <c r="O631" t="inlineStr">
        <is>
          <t xml:space="preserve">San Pedro de Alcántara</t>
        </is>
      </c>
      <c r="P631"/>
      <c r="Q631" t="inlineStr">
        <is>
          <t xml:space="preserve">36.4822190</t>
        </is>
      </c>
      <c r="R631" t="inlineStr">
        <is>
          <t xml:space="preserve">-5.0054939</t>
        </is>
      </c>
      <c r="S631">
        <v>1695000</v>
      </c>
      <c r="T631"/>
      <c r="U631">
        <f>IFERROR((S631-T631)/T631,"")</f>
      </c>
      <c r="V631">
        <v>3</v>
      </c>
      <c r="W631" t="inlineStr">
        <is>
          <t xml:space="preserve">248.00</t>
        </is>
      </c>
      <c r="X631"/>
      <c r="Y631"/>
      <c r="Z631">
        <f>IFERROR(S631/W631,"")</f>
      </c>
      <c r="AA631">
        <f>IFERROR(INDEX(04_Area_Stats!$C$5:$C$7,MATCH(N631,04_Area_Stats!$A$5:$A$7,0)),"")</f>
      </c>
      <c r="AB631">
        <f>IFERROR((Z631-AA631)/AA631,"")</f>
      </c>
      <c r="AC631">
        <v>4</v>
      </c>
      <c r="AD631">
        <v>4</v>
      </c>
      <c r="AE631"/>
      <c r="AF631"/>
      <c r="AG631"/>
      <c r="AH631"/>
      <c r="AI631" t="inlineStr">
        <is>
          <t xml:space="preserve">Y</t>
        </is>
      </c>
      <c r="AJ631" t="inlineStr">
        <is>
          <t xml:space="preserve">Y</t>
        </is>
      </c>
      <c r="AK631"/>
      <c r="AL631"/>
      <c r="AM631"/>
      <c r="AN631"/>
      <c r="AO631"/>
      <c r="AP631"/>
      <c r="AQ631"/>
      <c r="AR631"/>
      <c r="AS631"/>
      <c r="AT631">
        <f>IFERROR(INDEX(04_Area_Stats!$E$5:$E$7,MATCH(N631,04_Area_Stats!$A$5:$A$7,0)),"")</f>
      </c>
      <c r="AU631">
        <f>IFERROR(ROUND(W631*AT631,0),"")</f>
      </c>
      <c r="AV631">
        <f>IFERROR(AU631*12/S631,"")</f>
      </c>
      <c r="AW631">
        <f>IFERROR(ROUND(100*(03_Assumptions!$B$18*MIN(AV631/03_Assumptions!$B$13,1)+03_Assumptions!$B$19*MIN(MAX(-AB631/0.25,0),1)+03_Assumptions!$B$20*IFERROR(INDEX(03_Assumptions!$B$28:$B$33,MATCH(AG631,03_Assumptions!$A$28:$A$33,0)),0.5)+03_Assumptions!$B$21*MIN(V631/180,1)+03_Assumptions!$B$22*(COUNTIF(AI631:AQ631,"Y")/9)),0),"")</f>
      </c>
      <c r="AX631"/>
      <c r="AY631"/>
      <c r="AZ631"/>
      <c r="BA631" t="inlineStr">
        <is>
          <t xml:space="preserve">https://media.yaencontre.com/img/photo/w1024/51559/51559-57393195-1512873408.jpg</t>
        </is>
      </c>
      <c r="BB631"/>
      <c r="BC631">
        <v>1</v>
      </c>
      <c r="BD631"/>
      <c r="BE631">
        <v>0</v>
      </c>
      <c r="BF631"/>
      <c r="BG631"/>
      <c r="BH631"/>
      <c r="BI631" t="inlineStr">
        <is>
          <t xml:space="preserve">Magnifica oportunidad de compra</t>
        </is>
      </c>
      <c r="BJ631"/>
      <c r="BK631"/>
      <c r="BL631" t="inlineStr">
        <is>
          <t xml:space="preserve">En penthouslägenhet i ett ikoniskt hus i Guadalmina Alta, nära Royal Golf Club. Egenskapen har två stora terrasser med sydläge, men de flesta detaljer är oklara på grund av den ofullständiga beskrivningen.</t>
        </is>
      </c>
      <c r="BM631" t="inlineStr">
        <is>
          <t xml:space="preserve">terrace</t>
        </is>
      </c>
      <c r="BN631"/>
    </row>
    <row r="632">
      <c r="A632" t="inlineStr">
        <is>
          <t xml:space="preserve">YAE-jht::real-estate::52966-112288297</t>
        </is>
      </c>
      <c r="B632" t="inlineStr">
        <is>
          <t xml:space="preserve">Yaencontre</t>
        </is>
      </c>
      <c r="C632" t="inlineStr">
        <is>
          <t xml:space="preserve">jht::real-estate::52966-112288297</t>
        </is>
      </c>
      <c r="D632" t="inlineStr">
        <is>
          <t xml:space="preserve">https://yaencontre.com/venta/piso/inmueble-52966-112288297</t>
        </is>
      </c>
      <c r="E632" t="inlineStr">
        <is>
          <t xml:space="preserve">2026-08-29</t>
        </is>
      </c>
      <c r="F632" t="inlineStr">
        <is>
          <t xml:space="preserve">2026-08-31</t>
        </is>
      </c>
      <c r="G632" t="inlineStr">
        <is>
          <t xml:space="preserve">New</t>
        </is>
      </c>
      <c r="H632" t="inlineStr">
        <is>
          <t xml:space="preserve">Dúplex en venta, La Carolina-Guadalpín en Nagüeles-Milla de Oro en Marbella</t>
        </is>
      </c>
      <c r="I632" t="inlineStr">
        <is>
          <t xml:space="preserve">Sale</t>
        </is>
      </c>
      <c r="J632" t="inlineStr">
        <is>
          <t xml:space="preserve">FLAT</t>
        </is>
      </c>
      <c r="K632" t="inlineStr">
        <is>
          <t xml:space="preserve">ES</t>
        </is>
      </c>
      <c r="L632"/>
      <c r="M632"/>
      <c r="N632" t="inlineStr">
        <is>
          <t xml:space="preserve">Marbella</t>
        </is>
      </c>
      <c r="O632" t="inlineStr">
        <is>
          <t xml:space="preserve">Nagüeles-Milla de Oro</t>
        </is>
      </c>
      <c r="P632"/>
      <c r="Q632" t="inlineStr">
        <is>
          <t xml:space="preserve">36.5107392</t>
        </is>
      </c>
      <c r="R632" t="inlineStr">
        <is>
          <t xml:space="preserve">-4.9092296</t>
        </is>
      </c>
      <c r="S632">
        <v>590000</v>
      </c>
      <c r="T632"/>
      <c r="U632">
        <f>IFERROR((S632-T632)/T632,"")</f>
      </c>
      <c r="V632">
        <v>3</v>
      </c>
      <c r="W632" t="inlineStr">
        <is>
          <t xml:space="preserve">116.00</t>
        </is>
      </c>
      <c r="X632"/>
      <c r="Y632"/>
      <c r="Z632">
        <f>IFERROR(S632/W632,"")</f>
      </c>
      <c r="AA632">
        <f>IFERROR(INDEX(04_Area_Stats!$C$5:$C$7,MATCH(N632,04_Area_Stats!$A$5:$A$7,0)),"")</f>
      </c>
      <c r="AB632">
        <f>IFERROR((Z632-AA632)/AA632,"")</f>
      </c>
      <c r="AC632">
        <v>2</v>
      </c>
      <c r="AD632">
        <v>2</v>
      </c>
      <c r="AE632"/>
      <c r="AF632"/>
      <c r="AG632"/>
      <c r="AH632"/>
      <c r="AI632" t="inlineStr">
        <is>
          <t xml:space="preserve">Y</t>
        </is>
      </c>
      <c r="AJ632"/>
      <c r="AK632" t="inlineStr">
        <is>
          <t xml:space="preserve">Y</t>
        </is>
      </c>
      <c r="AL632" t="inlineStr">
        <is>
          <t xml:space="preserve">Y</t>
        </is>
      </c>
      <c r="AM632"/>
      <c r="AN632"/>
      <c r="AO632"/>
      <c r="AP632"/>
      <c r="AQ632"/>
      <c r="AR632"/>
      <c r="AS632"/>
      <c r="AT632">
        <f>IFERROR(INDEX(04_Area_Stats!$E$5:$E$7,MATCH(N632,04_Area_Stats!$A$5:$A$7,0)),"")</f>
      </c>
      <c r="AU632">
        <f>IFERROR(ROUND(W632*AT632,0),"")</f>
      </c>
      <c r="AV632">
        <f>IFERROR(AU632*12/S632,"")</f>
      </c>
      <c r="AW632">
        <f>IFERROR(ROUND(100*(03_Assumptions!$B$18*MIN(AV632/03_Assumptions!$B$13,1)+03_Assumptions!$B$19*MIN(MAX(-AB632/0.25,0),1)+03_Assumptions!$B$20*IFERROR(INDEX(03_Assumptions!$B$28:$B$33,MATCH(AG632,03_Assumptions!$A$28:$A$33,0)),0.5)+03_Assumptions!$B$21*MIN(V632/180,1)+03_Assumptions!$B$22*(COUNTIF(AI632:AQ632,"Y")/9)),0),"")</f>
      </c>
      <c r="AX632"/>
      <c r="AY632"/>
      <c r="AZ632"/>
      <c r="BA632" t="inlineStr">
        <is>
          <t xml:space="preserve">https://media.yaencontre.com/img/photo/w1024/52966/52966-57407371-1513435402.jpg</t>
        </is>
      </c>
      <c r="BB632"/>
      <c r="BC632">
        <v>1</v>
      </c>
      <c r="BD632"/>
      <c r="BE632">
        <v>0</v>
      </c>
      <c r="BF632"/>
      <c r="BG632"/>
      <c r="BH632"/>
      <c r="BI632"/>
      <c r="BJ632"/>
      <c r="BK632"/>
      <c r="BL632" t="inlineStr">
        <is>
          <t xml:space="preserve">En hörnplacerad penthouseduplex i Hacienda Nagüeles II på Marbellas Guldkust, fem minuter gång från stranden. Beskrivningen är ofullständig och innehåller begränsad information.</t>
        </is>
      </c>
      <c r="BM632" t="inlineStr">
        <is>
          <t xml:space="preserve">pool, garden</t>
        </is>
      </c>
      <c r="BN632"/>
    </row>
    <row r="633">
      <c r="A633" t="inlineStr">
        <is>
          <t xml:space="preserve">YAE-jht::real-estate::49718-112397990</t>
        </is>
      </c>
      <c r="B633" t="inlineStr">
        <is>
          <t xml:space="preserve">Yaencontre</t>
        </is>
      </c>
      <c r="C633" t="inlineStr">
        <is>
          <t xml:space="preserve">jht::real-estate::49718-112397990</t>
        </is>
      </c>
      <c r="D633" t="inlineStr">
        <is>
          <t xml:space="preserve">https://yaencontre.com/venta/piso/inmueble-49718-112397990</t>
        </is>
      </c>
      <c r="E633" t="inlineStr">
        <is>
          <t xml:space="preserve">2026-08-29</t>
        </is>
      </c>
      <c r="F633" t="inlineStr">
        <is>
          <t xml:space="preserve">2026-08-31</t>
        </is>
      </c>
      <c r="G633" t="inlineStr">
        <is>
          <t xml:space="preserve">New</t>
        </is>
      </c>
      <c r="H633" t="inlineStr">
        <is>
          <t xml:space="preserve">Estudio en venta en calle Camilo Jose Cela, Playa de la Fontanilla en Marbella Pueblo en Marbella</t>
        </is>
      </c>
      <c r="I633" t="inlineStr">
        <is>
          <t xml:space="preserve">Sale</t>
        </is>
      </c>
      <c r="J633" t="inlineStr">
        <is>
          <t xml:space="preserve">FLAT</t>
        </is>
      </c>
      <c r="K633" t="inlineStr">
        <is>
          <t xml:space="preserve">ES</t>
        </is>
      </c>
      <c r="L633"/>
      <c r="M633"/>
      <c r="N633" t="inlineStr">
        <is>
          <t xml:space="preserve">Marbella</t>
        </is>
      </c>
      <c r="O633" t="inlineStr">
        <is>
          <t xml:space="preserve">Marbella Pueblo</t>
        </is>
      </c>
      <c r="P633"/>
      <c r="Q633" t="inlineStr">
        <is>
          <t xml:space="preserve">36.5078895</t>
        </is>
      </c>
      <c r="R633" t="inlineStr">
        <is>
          <t xml:space="preserve">-4.8951379</t>
        </is>
      </c>
      <c r="S633">
        <v>360000</v>
      </c>
      <c r="T633"/>
      <c r="U633">
        <f>IFERROR((S633-T633)/T633,"")</f>
      </c>
      <c r="V633">
        <v>3</v>
      </c>
      <c r="W633" t="inlineStr">
        <is>
          <t xml:space="preserve">31.00</t>
        </is>
      </c>
      <c r="X633"/>
      <c r="Y633"/>
      <c r="Z633">
        <f>IFERROR(S633/W633,"")</f>
      </c>
      <c r="AA633">
        <f>IFERROR(INDEX(04_Area_Stats!$C$5:$C$7,MATCH(N633,04_Area_Stats!$A$5:$A$7,0)),"")</f>
      </c>
      <c r="AB633">
        <f>IFERROR((Z633-AA633)/AA633,"")</f>
      </c>
      <c r="AC633">
        <v>0</v>
      </c>
      <c r="AD633">
        <v>1</v>
      </c>
      <c r="AE633"/>
      <c r="AF633"/>
      <c r="AG633" t="inlineStr">
        <is>
          <t xml:space="preserve">Renovated</t>
        </is>
      </c>
      <c r="AH633"/>
      <c r="AI633"/>
      <c r="AJ633"/>
      <c r="AK633" t="inlineStr">
        <is>
          <t xml:space="preserve">N</t>
        </is>
      </c>
      <c r="AL633"/>
      <c r="AM633"/>
      <c r="AN633"/>
      <c r="AO633" t="inlineStr">
        <is>
          <t xml:space="preserve">Y</t>
        </is>
      </c>
      <c r="AP633"/>
      <c r="AQ633"/>
      <c r="AR633"/>
      <c r="AS633"/>
      <c r="AT633">
        <f>IFERROR(INDEX(04_Area_Stats!$E$5:$E$7,MATCH(N633,04_Area_Stats!$A$5:$A$7,0)),"")</f>
      </c>
      <c r="AU633">
        <f>IFERROR(ROUND(W633*AT633,0),"")</f>
      </c>
      <c r="AV633">
        <f>IFERROR(AU633*12/S633,"")</f>
      </c>
      <c r="AW633">
        <f>IFERROR(ROUND(100*(03_Assumptions!$B$18*MIN(AV633/03_Assumptions!$B$13,1)+03_Assumptions!$B$19*MIN(MAX(-AB633/0.25,0),1)+03_Assumptions!$B$20*IFERROR(INDEX(03_Assumptions!$B$28:$B$33,MATCH(AG633,03_Assumptions!$A$28:$A$33,0)),0.5)+03_Assumptions!$B$21*MIN(V633/180,1)+03_Assumptions!$B$22*(COUNTIF(AI633:AQ633,"Y")/9)),0),"")</f>
      </c>
      <c r="AX633"/>
      <c r="AY633"/>
      <c r="AZ633"/>
      <c r="BA633" t="inlineStr">
        <is>
          <t xml:space="preserve">https://media.yaencontre.com/img/photo/w1024/49718/49718-57437607-1515044037.jpg</t>
        </is>
      </c>
      <c r="BB633"/>
      <c r="BC633">
        <v>1</v>
      </c>
      <c r="BD633"/>
      <c r="BE633">
        <v>0</v>
      </c>
      <c r="BF633"/>
      <c r="BG633"/>
      <c r="BH633"/>
      <c r="BI633"/>
      <c r="BJ633" t="inlineStr">
        <is>
          <t xml:space="preserve">COSMETIC</t>
        </is>
      </c>
      <c r="BK633"/>
      <c r="BL633" t="inlineStr">
        <is>
          <t xml:space="preserve">En fullständigt renoverad ettvärelses studio på 31 m² i en prestigiös byggnad första linjen vid stranden i Marbella, med direkt tillgång till havet. Den tillhandahållna beskrivningen verkar ofullständig.</t>
        </is>
      </c>
      <c r="BM633" t="inlineStr">
        <is>
          <t xml:space="preserve">condition, garden</t>
        </is>
      </c>
      <c r="BN633"/>
    </row>
    <row r="634">
      <c r="A634" t="inlineStr">
        <is>
          <t xml:space="preserve">YAE-jht::real-estate::93070-112311814</t>
        </is>
      </c>
      <c r="B634" t="inlineStr">
        <is>
          <t xml:space="preserve">Yaencontre</t>
        </is>
      </c>
      <c r="C634" t="inlineStr">
        <is>
          <t xml:space="preserve">jht::real-estate::93070-112311814</t>
        </is>
      </c>
      <c r="D634" t="inlineStr">
        <is>
          <t xml:space="preserve">https://yaencontre.com/venta/piso/inmueble-93070-112311814</t>
        </is>
      </c>
      <c r="E634" t="inlineStr">
        <is>
          <t xml:space="preserve">2026-08-29</t>
        </is>
      </c>
      <c r="F634" t="inlineStr">
        <is>
          <t xml:space="preserve">2026-08-31</t>
        </is>
      </c>
      <c r="G634" t="inlineStr">
        <is>
          <t xml:space="preserve">New</t>
        </is>
      </c>
      <c r="H634" t="inlineStr">
        <is>
          <t xml:space="preserve">Ático en venta en urbanización Andalucia J, Los Naranjos en Nueva Andalucía en Marbella</t>
        </is>
      </c>
      <c r="I634" t="inlineStr">
        <is>
          <t xml:space="preserve">Sale</t>
        </is>
      </c>
      <c r="J634" t="inlineStr">
        <is>
          <t xml:space="preserve">FLAT</t>
        </is>
      </c>
      <c r="K634" t="inlineStr">
        <is>
          <t xml:space="preserve">ES</t>
        </is>
      </c>
      <c r="L634"/>
      <c r="M634"/>
      <c r="N634" t="inlineStr">
        <is>
          <t xml:space="preserve">Marbella</t>
        </is>
      </c>
      <c r="O634" t="inlineStr">
        <is>
          <t xml:space="preserve">Nueva Andalucía</t>
        </is>
      </c>
      <c r="P634"/>
      <c r="Q634" t="inlineStr">
        <is>
          <t xml:space="preserve">36.5178400</t>
        </is>
      </c>
      <c r="R634" t="inlineStr">
        <is>
          <t xml:space="preserve">-4.9789600</t>
        </is>
      </c>
      <c r="S634">
        <v>750000</v>
      </c>
      <c r="T634"/>
      <c r="U634">
        <f>IFERROR((S634-T634)/T634,"")</f>
      </c>
      <c r="V634">
        <v>3</v>
      </c>
      <c r="W634" t="inlineStr">
        <is>
          <t xml:space="preserve">150.00</t>
        </is>
      </c>
      <c r="X634"/>
      <c r="Y634"/>
      <c r="Z634">
        <f>IFERROR(S634/W634,"")</f>
      </c>
      <c r="AA634">
        <f>IFERROR(INDEX(04_Area_Stats!$C$5:$C$7,MATCH(N634,04_Area_Stats!$A$5:$A$7,0)),"")</f>
      </c>
      <c r="AB634">
        <f>IFERROR((Z634-AA634)/AA634,"")</f>
      </c>
      <c r="AC634">
        <v>3</v>
      </c>
      <c r="AD634">
        <v>2</v>
      </c>
      <c r="AE634" t="inlineStr">
        <is>
          <t xml:space="preserve">Ático</t>
        </is>
      </c>
      <c r="AF634"/>
      <c r="AG634" t="inlineStr">
        <is>
          <t xml:space="preserve">Renovated</t>
        </is>
      </c>
      <c r="AH634"/>
      <c r="AI634"/>
      <c r="AJ634"/>
      <c r="AK634"/>
      <c r="AL634"/>
      <c r="AM634"/>
      <c r="AN634"/>
      <c r="AO634"/>
      <c r="AP634"/>
      <c r="AQ634"/>
      <c r="AR634"/>
      <c r="AS634"/>
      <c r="AT634">
        <f>IFERROR(INDEX(04_Area_Stats!$E$5:$E$7,MATCH(N634,04_Area_Stats!$A$5:$A$7,0)),"")</f>
      </c>
      <c r="AU634">
        <f>IFERROR(ROUND(W634*AT634,0),"")</f>
      </c>
      <c r="AV634">
        <f>IFERROR(AU634*12/S634,"")</f>
      </c>
      <c r="AW634">
        <f>IFERROR(ROUND(100*(03_Assumptions!$B$18*MIN(AV634/03_Assumptions!$B$13,1)+03_Assumptions!$B$19*MIN(MAX(-AB634/0.25,0),1)+03_Assumptions!$B$20*IFERROR(INDEX(03_Assumptions!$B$28:$B$33,MATCH(AG634,03_Assumptions!$A$28:$A$33,0)),0.5)+03_Assumptions!$B$21*MIN(V634/180,1)+03_Assumptions!$B$22*(COUNTIF(AI634:AQ634,"Y")/9)),0),"")</f>
      </c>
      <c r="AX634"/>
      <c r="AY634"/>
      <c r="AZ634"/>
      <c r="BA634" t="inlineStr">
        <is>
          <t xml:space="preserve">https://media.yaencontre.com/img/photo/w1024/93070/93070-57389134-1512729193.jpg</t>
        </is>
      </c>
      <c r="BB634"/>
      <c r="BC634">
        <v>1</v>
      </c>
      <c r="BD634"/>
      <c r="BE634">
        <v>0</v>
      </c>
      <c r="BF634"/>
      <c r="BG634"/>
      <c r="BH634"/>
      <c r="BI634"/>
      <c r="BJ634" t="inlineStr">
        <is>
          <t xml:space="preserve">FULL</t>
        </is>
      </c>
      <c r="BK634"/>
      <c r="BL634" t="inlineStr">
        <is>
          <t xml:space="preserve">En renoverad trerumsatakomslutning i en eksklusiv nybyggnation i Nueva Andalucía med utsikt över tre förstklassiga golfbanor i Marbellas Golf Valley. Samtida skandinavisk inredning med ekparkett och öppen planlösning, men beskrivningen är ofullständig.</t>
        </is>
      </c>
      <c r="BM634" t="inlineStr">
        <is>
          <t xml:space="preserve">floor, condition</t>
        </is>
      </c>
      <c r="BN634"/>
    </row>
    <row r="635">
      <c r="A635" t="inlineStr">
        <is>
          <t xml:space="preserve">YAE-jht::real-estate::62076-112394032</t>
        </is>
      </c>
      <c r="B635" t="inlineStr">
        <is>
          <t xml:space="preserve">Yaencontre</t>
        </is>
      </c>
      <c r="C635" t="inlineStr">
        <is>
          <t xml:space="preserve">jht::real-estate::62076-112394032</t>
        </is>
      </c>
      <c r="D635" t="inlineStr">
        <is>
          <t xml:space="preserve">https://yaencontre.com/venta/piso/inmueble-62076-112394032</t>
        </is>
      </c>
      <c r="E635" t="inlineStr">
        <is>
          <t xml:space="preserve">2026-08-29</t>
        </is>
      </c>
      <c r="F635" t="inlineStr">
        <is>
          <t xml:space="preserve">2026-08-31</t>
        </is>
      </c>
      <c r="G635" t="inlineStr">
        <is>
          <t xml:space="preserve">New</t>
        </is>
      </c>
      <c r="H635" t="inlineStr">
        <is>
          <t xml:space="preserve">Piso en venta, Nueva Andalucía en Nueva Andalucía en Marbella</t>
        </is>
      </c>
      <c r="I635" t="inlineStr">
        <is>
          <t xml:space="preserve">Sale</t>
        </is>
      </c>
      <c r="J635" t="inlineStr">
        <is>
          <t xml:space="preserve">FLAT</t>
        </is>
      </c>
      <c r="K635" t="inlineStr">
        <is>
          <t xml:space="preserve">ES</t>
        </is>
      </c>
      <c r="L635"/>
      <c r="M635"/>
      <c r="N635" t="inlineStr">
        <is>
          <t xml:space="preserve">Marbella</t>
        </is>
      </c>
      <c r="O635" t="inlineStr">
        <is>
          <t xml:space="preserve">Nueva Andalucía</t>
        </is>
      </c>
      <c r="P635"/>
      <c r="Q635" t="inlineStr">
        <is>
          <t xml:space="preserve">36.4910872</t>
        </is>
      </c>
      <c r="R635" t="inlineStr">
        <is>
          <t xml:space="preserve">-4.9591838</t>
        </is>
      </c>
      <c r="S635">
        <v>580000</v>
      </c>
      <c r="T635"/>
      <c r="U635">
        <f>IFERROR((S635-T635)/T635,"")</f>
      </c>
      <c r="V635">
        <v>3</v>
      </c>
      <c r="W635" t="inlineStr">
        <is>
          <t xml:space="preserve">119.00</t>
        </is>
      </c>
      <c r="X635"/>
      <c r="Y635"/>
      <c r="Z635">
        <f>IFERROR(S635/W635,"")</f>
      </c>
      <c r="AA635">
        <f>IFERROR(INDEX(04_Area_Stats!$C$5:$C$7,MATCH(N635,04_Area_Stats!$A$5:$A$7,0)),"")</f>
      </c>
      <c r="AB635">
        <f>IFERROR((Z635-AA635)/AA635,"")</f>
      </c>
      <c r="AC635">
        <v>2</v>
      </c>
      <c r="AD635">
        <v>1</v>
      </c>
      <c r="AE635"/>
      <c r="AF635"/>
      <c r="AG635" t="inlineStr">
        <is>
          <t xml:space="preserve">Good</t>
        </is>
      </c>
      <c r="AH635"/>
      <c r="AI635"/>
      <c r="AJ635" t="inlineStr">
        <is>
          <t xml:space="preserve">Y</t>
        </is>
      </c>
      <c r="AK635"/>
      <c r="AL635"/>
      <c r="AM635"/>
      <c r="AN635"/>
      <c r="AO635"/>
      <c r="AP635"/>
      <c r="AQ635"/>
      <c r="AR635"/>
      <c r="AS635"/>
      <c r="AT635">
        <f>IFERROR(INDEX(04_Area_Stats!$E$5:$E$7,MATCH(N635,04_Area_Stats!$A$5:$A$7,0)),"")</f>
      </c>
      <c r="AU635">
        <f>IFERROR(ROUND(W635*AT635,0),"")</f>
      </c>
      <c r="AV635">
        <f>IFERROR(AU635*12/S635,"")</f>
      </c>
      <c r="AW635">
        <f>IFERROR(ROUND(100*(03_Assumptions!$B$18*MIN(AV635/03_Assumptions!$B$13,1)+03_Assumptions!$B$19*MIN(MAX(-AB635/0.25,0),1)+03_Assumptions!$B$20*IFERROR(INDEX(03_Assumptions!$B$28:$B$33,MATCH(AG635,03_Assumptions!$A$28:$A$33,0)),0.5)+03_Assumptions!$B$21*MIN(V635/180,1)+03_Assumptions!$B$22*(COUNTIF(AI635:AQ635,"Y")/9)),0),"")</f>
      </c>
      <c r="AX635"/>
      <c r="AY635"/>
      <c r="AZ635"/>
      <c r="BA635" t="inlineStr">
        <is>
          <t xml:space="preserve">https://media.yaencontre.com/img/photo/w1024/62076/62076-57437204-1515032152.jpg</t>
        </is>
      </c>
      <c r="BB635"/>
      <c r="BC635">
        <v>1</v>
      </c>
      <c r="BD635"/>
      <c r="BE635">
        <v>0</v>
      </c>
      <c r="BF635"/>
      <c r="BG635"/>
      <c r="BH635"/>
      <c r="BI635"/>
      <c r="BJ635"/>
      <c r="BK635"/>
      <c r="BL635" t="inlineStr">
        <is>
          <t xml:space="preserve">En ny lägenhet med 2 sovrum, terrass och eldstad i Nueva Andalucía, Marbella, väl belägen nära Puerto Banús och lokala tjänster. Beskrivningen är ofullständig och saknar väsentlig information som antal badrum, yta och pris.</t>
        </is>
      </c>
      <c r="BM635" t="inlineStr">
        <is>
          <t xml:space="preserve">condition, terrace</t>
        </is>
      </c>
      <c r="BN635"/>
    </row>
    <row r="636">
      <c r="A636" t="inlineStr">
        <is>
          <t xml:space="preserve">YAE-jht::real-estate::93151-112324137</t>
        </is>
      </c>
      <c r="B636" t="inlineStr">
        <is>
          <t xml:space="preserve">Yaencontre</t>
        </is>
      </c>
      <c r="C636" t="inlineStr">
        <is>
          <t xml:space="preserve">jht::real-estate::93151-112324137</t>
        </is>
      </c>
      <c r="D636" t="inlineStr">
        <is>
          <t xml:space="preserve">https://yaencontre.com/venta/piso/inmueble-93151-112324137</t>
        </is>
      </c>
      <c r="E636" t="inlineStr">
        <is>
          <t xml:space="preserve">2026-08-29</t>
        </is>
      </c>
      <c r="F636" t="inlineStr">
        <is>
          <t xml:space="preserve">2026-08-31</t>
        </is>
      </c>
      <c r="G636" t="inlineStr">
        <is>
          <t xml:space="preserve">New</t>
        </is>
      </c>
      <c r="H636" t="inlineStr">
        <is>
          <t xml:space="preserve">Piso en venta, Rodeo Alto-Guadaiza-La Campana en Nueva Andalucía en Marbella</t>
        </is>
      </c>
      <c r="I636" t="inlineStr">
        <is>
          <t xml:space="preserve">Sale</t>
        </is>
      </c>
      <c r="J636" t="inlineStr">
        <is>
          <t xml:space="preserve">FLAT</t>
        </is>
      </c>
      <c r="K636" t="inlineStr">
        <is>
          <t xml:space="preserve">ES</t>
        </is>
      </c>
      <c r="L636"/>
      <c r="M636"/>
      <c r="N636" t="inlineStr">
        <is>
          <t xml:space="preserve">Marbella</t>
        </is>
      </c>
      <c r="O636" t="inlineStr">
        <is>
          <t xml:space="preserve">Nueva Andalucía</t>
        </is>
      </c>
      <c r="P636"/>
      <c r="Q636" t="inlineStr">
        <is>
          <t xml:space="preserve">36.4976071</t>
        </is>
      </c>
      <c r="R636" t="inlineStr">
        <is>
          <t xml:space="preserve">-4.9779035</t>
        </is>
      </c>
      <c r="S636">
        <v>410000</v>
      </c>
      <c r="T636"/>
      <c r="U636">
        <f>IFERROR((S636-T636)/T636,"")</f>
      </c>
      <c r="V636">
        <v>3</v>
      </c>
      <c r="W636" t="inlineStr">
        <is>
          <t xml:space="preserve">90.00</t>
        </is>
      </c>
      <c r="X636"/>
      <c r="Y636"/>
      <c r="Z636">
        <f>IFERROR(S636/W636,"")</f>
      </c>
      <c r="AA636">
        <f>IFERROR(INDEX(04_Area_Stats!$C$5:$C$7,MATCH(N636,04_Area_Stats!$A$5:$A$7,0)),"")</f>
      </c>
      <c r="AB636">
        <f>IFERROR((Z636-AA636)/AA636,"")</f>
      </c>
      <c r="AC636">
        <v>2</v>
      </c>
      <c r="AD636">
        <v>2</v>
      </c>
      <c r="AE636" t="inlineStr">
        <is>
          <t xml:space="preserve">Ground</t>
        </is>
      </c>
      <c r="AF636"/>
      <c r="AG636"/>
      <c r="AH636"/>
      <c r="AI636"/>
      <c r="AJ636" t="inlineStr">
        <is>
          <t xml:space="preserve">Y</t>
        </is>
      </c>
      <c r="AK636"/>
      <c r="AL636"/>
      <c r="AM636"/>
      <c r="AN636"/>
      <c r="AO636"/>
      <c r="AP636"/>
      <c r="AQ636"/>
      <c r="AR636"/>
      <c r="AS636"/>
      <c r="AT636">
        <f>IFERROR(INDEX(04_Area_Stats!$E$5:$E$7,MATCH(N636,04_Area_Stats!$A$5:$A$7,0)),"")</f>
      </c>
      <c r="AU636">
        <f>IFERROR(ROUND(W636*AT636,0),"")</f>
      </c>
      <c r="AV636">
        <f>IFERROR(AU636*12/S636,"")</f>
      </c>
      <c r="AW636">
        <f>IFERROR(ROUND(100*(03_Assumptions!$B$18*MIN(AV636/03_Assumptions!$B$13,1)+03_Assumptions!$B$19*MIN(MAX(-AB636/0.25,0),1)+03_Assumptions!$B$20*IFERROR(INDEX(03_Assumptions!$B$28:$B$33,MATCH(AG636,03_Assumptions!$A$28:$A$33,0)),0.5)+03_Assumptions!$B$21*MIN(V636/180,1)+03_Assumptions!$B$22*(COUNTIF(AI636:AQ636,"Y")/9)),0),"")</f>
      </c>
      <c r="AX636"/>
      <c r="AY636"/>
      <c r="AZ636"/>
      <c r="BA636" t="inlineStr">
        <is>
          <t xml:space="preserve">https://media.yaencontre.com/img/photo/w1024/93151/93151-57396703-1513037834.jpg</t>
        </is>
      </c>
      <c r="BB636"/>
      <c r="BC636">
        <v>1</v>
      </c>
      <c r="BD636"/>
      <c r="BE636">
        <v>0</v>
      </c>
      <c r="BF636"/>
      <c r="BG636"/>
      <c r="BH636"/>
      <c r="BI636"/>
      <c r="BJ636"/>
      <c r="BK636"/>
      <c r="BL636" t="inlineStr">
        <is>
          <t xml:space="preserve">Lägenhet på bottenvåningen med 2 sovrum, 2 badrum och 90 m² i Nueva Andalucía, Marbella, nära golf, hamn och skolor. Skick och bekvämligheter beskrivs inte i denna begränsade annonsbeskrivning.</t>
        </is>
      </c>
      <c r="BM636" t="inlineStr">
        <is>
          <t xml:space="preserve">floor, terrace</t>
        </is>
      </c>
      <c r="BN636"/>
    </row>
    <row r="637">
      <c r="A637" t="inlineStr">
        <is>
          <t xml:space="preserve">YAE-jht::real-estate::83067-promo-5-112379438</t>
        </is>
      </c>
      <c r="B637" t="inlineStr">
        <is>
          <t xml:space="preserve">Yaencontre</t>
        </is>
      </c>
      <c r="C637" t="inlineStr">
        <is>
          <t xml:space="preserve">jht::real-estate::83067-promo-5-112379438</t>
        </is>
      </c>
      <c r="D637" t="inlineStr">
        <is>
          <t xml:space="preserve">https://yaencontre.com/venta/piso/inmueble-83067-Promo-5-112379438</t>
        </is>
      </c>
      <c r="E637" t="inlineStr">
        <is>
          <t xml:space="preserve">2026-08-29</t>
        </is>
      </c>
      <c r="F637" t="inlineStr">
        <is>
          <t xml:space="preserve">2026-08-31</t>
        </is>
      </c>
      <c r="G637" t="inlineStr">
        <is>
          <t xml:space="preserve">New</t>
        </is>
      </c>
      <c r="H637" t="inlineStr">
        <is>
          <t xml:space="preserve">Piso en venta en avenida Pablo Ruiz Picasso, San Pedro Pueblo en San Pedro de Alcántara en Marbella</t>
        </is>
      </c>
      <c r="I637" t="inlineStr">
        <is>
          <t xml:space="preserve">Sale</t>
        </is>
      </c>
      <c r="J637" t="inlineStr">
        <is>
          <t xml:space="preserve">FLAT</t>
        </is>
      </c>
      <c r="K637" t="inlineStr">
        <is>
          <t xml:space="preserve">ES</t>
        </is>
      </c>
      <c r="L637"/>
      <c r="M637"/>
      <c r="N637" t="inlineStr">
        <is>
          <t xml:space="preserve">Marbella</t>
        </is>
      </c>
      <c r="O637" t="inlineStr">
        <is>
          <t xml:space="preserve">San Pedro de Alcántara</t>
        </is>
      </c>
      <c r="P637"/>
      <c r="Q637" t="inlineStr">
        <is>
          <t xml:space="preserve">36.4913660</t>
        </is>
      </c>
      <c r="R637" t="inlineStr">
        <is>
          <t xml:space="preserve">-4.9923526</t>
        </is>
      </c>
      <c r="S637">
        <v>667600</v>
      </c>
      <c r="T637"/>
      <c r="U637">
        <f>IFERROR((S637-T637)/T637,"")</f>
      </c>
      <c r="V637">
        <v>3</v>
      </c>
      <c r="W637" t="inlineStr">
        <is>
          <t xml:space="preserve">122.00</t>
        </is>
      </c>
      <c r="X637"/>
      <c r="Y637"/>
      <c r="Z637">
        <f>IFERROR(S637/W637,"")</f>
      </c>
      <c r="AA637">
        <f>IFERROR(INDEX(04_Area_Stats!$C$5:$C$7,MATCH(N637,04_Area_Stats!$A$5:$A$7,0)),"")</f>
      </c>
      <c r="AB637">
        <f>IFERROR((Z637-AA637)/AA637,"")</f>
      </c>
      <c r="AC637">
        <v>3</v>
      </c>
      <c r="AD637">
        <v>2</v>
      </c>
      <c r="AE637"/>
      <c r="AF637"/>
      <c r="AG637" t="inlineStr">
        <is>
          <t xml:space="preserve">New build</t>
        </is>
      </c>
      <c r="AH637"/>
      <c r="AI637" t="inlineStr">
        <is>
          <t xml:space="preserve">Y</t>
        </is>
      </c>
      <c r="AJ637"/>
      <c r="AK637" t="inlineStr">
        <is>
          <t xml:space="preserve">Y</t>
        </is>
      </c>
      <c r="AL637"/>
      <c r="AM637" t="inlineStr">
        <is>
          <t xml:space="preserve">Y</t>
        </is>
      </c>
      <c r="AN637" t="inlineStr">
        <is>
          <t xml:space="preserve">Y</t>
        </is>
      </c>
      <c r="AO637"/>
      <c r="AP637"/>
      <c r="AQ637"/>
      <c r="AR637"/>
      <c r="AS637"/>
      <c r="AT637">
        <f>IFERROR(INDEX(04_Area_Stats!$E$5:$E$7,MATCH(N637,04_Area_Stats!$A$5:$A$7,0)),"")</f>
      </c>
      <c r="AU637">
        <f>IFERROR(ROUND(W637*AT637,0),"")</f>
      </c>
      <c r="AV637">
        <f>IFERROR(AU637*12/S637,"")</f>
      </c>
      <c r="AW637">
        <f>IFERROR(ROUND(100*(03_Assumptions!$B$18*MIN(AV637/03_Assumptions!$B$13,1)+03_Assumptions!$B$19*MIN(MAX(-AB637/0.25,0),1)+03_Assumptions!$B$20*IFERROR(INDEX(03_Assumptions!$B$28:$B$33,MATCH(AG637,03_Assumptions!$A$28:$A$33,0)),0.5)+03_Assumptions!$B$21*MIN(V637/180,1)+03_Assumptions!$B$22*(COUNTIF(AI637:AQ637,"Y")/9)),0),"")</f>
      </c>
      <c r="AX637"/>
      <c r="AY637"/>
      <c r="AZ637"/>
      <c r="BA637" t="inlineStr">
        <is>
          <t xml:space="preserve">https://media.yaencontre.com/img/photo/w1024/promo_83067-5/files/83067-57427759-1514554172.jpg</t>
        </is>
      </c>
      <c r="BB637"/>
      <c r="BC637">
        <v>1</v>
      </c>
      <c r="BD637"/>
      <c r="BE637">
        <v>0</v>
      </c>
      <c r="BF637"/>
      <c r="BG637"/>
      <c r="BH637"/>
      <c r="BI637"/>
      <c r="BJ637"/>
      <c r="BK637"/>
      <c r="BL637" t="inlineStr">
        <is>
          <t xml:space="preserve">Detta är en utvecklingsannonering för bostadskomplexet ARMONÍA i San Pedro de Alcántara, Marbella, bestående av 35 bostäder, garage, förråd och kommersiella lokaler, men utan detaljer om den enskilda lägenheten som erbjuds.</t>
        </is>
      </c>
      <c r="BM637" t="inlineStr">
        <is>
          <t xml:space="preserve">garden, parking, storage</t>
        </is>
      </c>
      <c r="BN637"/>
    </row>
    <row r="638">
      <c r="A638" t="inlineStr">
        <is>
          <t xml:space="preserve">YAE-jht::real-estate::69466-112379200</t>
        </is>
      </c>
      <c r="B638" t="inlineStr">
        <is>
          <t xml:space="preserve">Yaencontre</t>
        </is>
      </c>
      <c r="C638" t="inlineStr">
        <is>
          <t xml:space="preserve">jht::real-estate::69466-112379200</t>
        </is>
      </c>
      <c r="D638" t="inlineStr">
        <is>
          <t xml:space="preserve">https://yaencontre.com/venta/piso/inmueble-69466-112379200</t>
        </is>
      </c>
      <c r="E638" t="inlineStr">
        <is>
          <t xml:space="preserve">2026-08-29</t>
        </is>
      </c>
      <c r="F638" t="inlineStr">
        <is>
          <t xml:space="preserve">2026-08-31</t>
        </is>
      </c>
      <c r="G638" t="inlineStr">
        <is>
          <t xml:space="preserve">New</t>
        </is>
      </c>
      <c r="H638" t="inlineStr">
        <is>
          <t xml:space="preserve">Piso en venta, Las Lomas de Río Verde en Nagüeles-Milla de Oro en Marbella</t>
        </is>
      </c>
      <c r="I638" t="inlineStr">
        <is>
          <t xml:space="preserve">Sale</t>
        </is>
      </c>
      <c r="J638" t="inlineStr">
        <is>
          <t xml:space="preserve">FLAT</t>
        </is>
      </c>
      <c r="K638" t="inlineStr">
        <is>
          <t xml:space="preserve">ES</t>
        </is>
      </c>
      <c r="L638"/>
      <c r="M638"/>
      <c r="N638" t="inlineStr">
        <is>
          <t xml:space="preserve">Marbella</t>
        </is>
      </c>
      <c r="O638" t="inlineStr">
        <is>
          <t xml:space="preserve">Nagüeles-Milla de Oro</t>
        </is>
      </c>
      <c r="P638"/>
      <c r="Q638" t="inlineStr">
        <is>
          <t xml:space="preserve">36.4972142</t>
        </is>
      </c>
      <c r="R638" t="inlineStr">
        <is>
          <t xml:space="preserve">-4.9440307</t>
        </is>
      </c>
      <c r="S638">
        <v>405000</v>
      </c>
      <c r="T638"/>
      <c r="U638">
        <f>IFERROR((S638-T638)/T638,"")</f>
      </c>
      <c r="V638">
        <v>3</v>
      </c>
      <c r="W638" t="inlineStr">
        <is>
          <t xml:space="preserve">46.00</t>
        </is>
      </c>
      <c r="X638"/>
      <c r="Y638"/>
      <c r="Z638">
        <f>IFERROR(S638/W638,"")</f>
      </c>
      <c r="AA638">
        <f>IFERROR(INDEX(04_Area_Stats!$C$5:$C$7,MATCH(N638,04_Area_Stats!$A$5:$A$7,0)),"")</f>
      </c>
      <c r="AB638">
        <f>IFERROR((Z638-AA638)/AA638,"")</f>
      </c>
      <c r="AC638">
        <v>2</v>
      </c>
      <c r="AD638">
        <v>1</v>
      </c>
      <c r="AE638"/>
      <c r="AF638"/>
      <c r="AG638" t="inlineStr">
        <is>
          <t xml:space="preserve">Renovated</t>
        </is>
      </c>
      <c r="AH638"/>
      <c r="AI638" t="inlineStr">
        <is>
          <t xml:space="preserve">Y</t>
        </is>
      </c>
      <c r="AJ638"/>
      <c r="AK638"/>
      <c r="AL638"/>
      <c r="AM638"/>
      <c r="AN638"/>
      <c r="AO638" t="inlineStr">
        <is>
          <t xml:space="preserve">Y</t>
        </is>
      </c>
      <c r="AP638" t="inlineStr">
        <is>
          <t xml:space="preserve">Y</t>
        </is>
      </c>
      <c r="AQ638"/>
      <c r="AR638"/>
      <c r="AS638"/>
      <c r="AT638">
        <f>IFERROR(INDEX(04_Area_Stats!$E$5:$E$7,MATCH(N638,04_Area_Stats!$A$5:$A$7,0)),"")</f>
      </c>
      <c r="AU638">
        <f>IFERROR(ROUND(W638*AT638,0),"")</f>
      </c>
      <c r="AV638">
        <f>IFERROR(AU638*12/S638,"")</f>
      </c>
      <c r="AW638">
        <f>IFERROR(ROUND(100*(03_Assumptions!$B$18*MIN(AV638/03_Assumptions!$B$13,1)+03_Assumptions!$B$19*MIN(MAX(-AB638/0.25,0),1)+03_Assumptions!$B$20*IFERROR(INDEX(03_Assumptions!$B$28:$B$33,MATCH(AG638,03_Assumptions!$A$28:$A$33,0)),0.5)+03_Assumptions!$B$21*MIN(V638/180,1)+03_Assumptions!$B$22*(COUNTIF(AI638:AQ638,"Y")/9)),0),"")</f>
      </c>
      <c r="AX638"/>
      <c r="AY638"/>
      <c r="AZ638"/>
      <c r="BA638" t="inlineStr">
        <is>
          <t xml:space="preserve">https://media.yaencontre.com/img/photo/w1024/69466/69466-57426926-1514523492.jpg</t>
        </is>
      </c>
      <c r="BB638"/>
      <c r="BC638">
        <v>1</v>
      </c>
      <c r="BD638"/>
      <c r="BE638">
        <v>0</v>
      </c>
      <c r="BF638"/>
      <c r="BG638"/>
      <c r="BH638"/>
      <c r="BI638"/>
      <c r="BJ638"/>
      <c r="BK638"/>
      <c r="BL638" t="inlineStr">
        <is>
          <t xml:space="preserve">Renoverad lägenhet i det exklusiva området Milla de Oro i Marbella, beläget endast 200 meter från stranden med turistlicens. Mycket begränsad information tillgänglig från den ofullständiga beskrivningen.</t>
        </is>
      </c>
      <c r="BM638" t="inlineStr">
        <is>
          <t xml:space="preserve">condition</t>
        </is>
      </c>
      <c r="BN638"/>
    </row>
    <row r="639">
      <c r="A639" t="inlineStr">
        <is>
          <t xml:space="preserve">YAE-jht::real-estate::75416-112338685</t>
        </is>
      </c>
      <c r="B639" t="inlineStr">
        <is>
          <t xml:space="preserve">Yaencontre</t>
        </is>
      </c>
      <c r="C639" t="inlineStr">
        <is>
          <t xml:space="preserve">jht::real-estate::75416-112338685</t>
        </is>
      </c>
      <c r="D639" t="inlineStr">
        <is>
          <t xml:space="preserve">https://yaencontre.com/venta/piso/inmueble-75416-112338685</t>
        </is>
      </c>
      <c r="E639" t="inlineStr">
        <is>
          <t xml:space="preserve">2026-08-29</t>
        </is>
      </c>
      <c r="F639" t="inlineStr">
        <is>
          <t xml:space="preserve">2026-08-31</t>
        </is>
      </c>
      <c r="G639" t="inlineStr">
        <is>
          <t xml:space="preserve">New</t>
        </is>
      </c>
      <c r="H639" t="inlineStr">
        <is>
          <t xml:space="preserve">Piso en venta, Huerta Belón-Calvario en Marbella Pueblo en Marbella</t>
        </is>
      </c>
      <c r="I639" t="inlineStr">
        <is>
          <t xml:space="preserve">Sale</t>
        </is>
      </c>
      <c r="J639" t="inlineStr">
        <is>
          <t xml:space="preserve">FLAT</t>
        </is>
      </c>
      <c r="K639" t="inlineStr">
        <is>
          <t xml:space="preserve">ES</t>
        </is>
      </c>
      <c r="L639"/>
      <c r="M639"/>
      <c r="N639" t="inlineStr">
        <is>
          <t xml:space="preserve">Marbella</t>
        </is>
      </c>
      <c r="O639" t="inlineStr">
        <is>
          <t xml:space="preserve">Marbella Pueblo</t>
        </is>
      </c>
      <c r="P639"/>
      <c r="Q639" t="inlineStr">
        <is>
          <t xml:space="preserve">36.5158235</t>
        </is>
      </c>
      <c r="R639" t="inlineStr">
        <is>
          <t xml:space="preserve">-4.8961111</t>
        </is>
      </c>
      <c r="S639">
        <v>360000</v>
      </c>
      <c r="T639"/>
      <c r="U639">
        <f>IFERROR((S639-T639)/T639,"")</f>
      </c>
      <c r="V639">
        <v>3</v>
      </c>
      <c r="W639" t="inlineStr">
        <is>
          <t xml:space="preserve">110.00</t>
        </is>
      </c>
      <c r="X639"/>
      <c r="Y639"/>
      <c r="Z639">
        <f>IFERROR(S639/W639,"")</f>
      </c>
      <c r="AA639">
        <f>IFERROR(INDEX(04_Area_Stats!$C$5:$C$7,MATCH(N639,04_Area_Stats!$A$5:$A$7,0)),"")</f>
      </c>
      <c r="AB639">
        <f>IFERROR((Z639-AA639)/AA639,"")</f>
      </c>
      <c r="AC639">
        <v>2</v>
      </c>
      <c r="AD639">
        <v>2</v>
      </c>
      <c r="AE639" t="inlineStr">
        <is>
          <t xml:space="preserve">Ground floor</t>
        </is>
      </c>
      <c r="AF639"/>
      <c r="AG639" t="inlineStr">
        <is>
          <t xml:space="preserve">Good</t>
        </is>
      </c>
      <c r="AH639"/>
      <c r="AI639"/>
      <c r="AJ639"/>
      <c r="AK639"/>
      <c r="AL639"/>
      <c r="AM639"/>
      <c r="AN639"/>
      <c r="AO639"/>
      <c r="AP639" t="inlineStr">
        <is>
          <t xml:space="preserve">Y</t>
        </is>
      </c>
      <c r="AQ639"/>
      <c r="AR639"/>
      <c r="AS639"/>
      <c r="AT639">
        <f>IFERROR(INDEX(04_Area_Stats!$E$5:$E$7,MATCH(N639,04_Area_Stats!$A$5:$A$7,0)),"")</f>
      </c>
      <c r="AU639">
        <f>IFERROR(ROUND(W639*AT639,0),"")</f>
      </c>
      <c r="AV639">
        <f>IFERROR(AU639*12/S639,"")</f>
      </c>
      <c r="AW639">
        <f>IFERROR(ROUND(100*(03_Assumptions!$B$18*MIN(AV639/03_Assumptions!$B$13,1)+03_Assumptions!$B$19*MIN(MAX(-AB639/0.25,0),1)+03_Assumptions!$B$20*IFERROR(INDEX(03_Assumptions!$B$28:$B$33,MATCH(AG639,03_Assumptions!$A$28:$A$33,0)),0.5)+03_Assumptions!$B$21*MIN(V639/180,1)+03_Assumptions!$B$22*(COUNTIF(AI639:AQ639,"Y")/9)),0),"")</f>
      </c>
      <c r="AX639"/>
      <c r="AY639"/>
      <c r="AZ639"/>
      <c r="BA639" t="inlineStr">
        <is>
          <t xml:space="preserve">https://media.yaencontre.com/img/photo/w1024/75416/75416-57405859-1513363561.jpg</t>
        </is>
      </c>
      <c r="BB639"/>
      <c r="BC639">
        <v>1</v>
      </c>
      <c r="BD639"/>
      <c r="BE639">
        <v>0</v>
      </c>
      <c r="BF639"/>
      <c r="BG639"/>
      <c r="BH639"/>
      <c r="BI639"/>
      <c r="BJ639"/>
      <c r="BK639"/>
      <c r="BL639" t="inlineStr">
        <is>
          <t xml:space="preserve">Tvåvåningarslägenheten på markplan med 2 sovrum och 2 badrum i Marbella med 110 m² bostadsyta i ett lugnt och etablerat bostadsområde. Annonsen är ofullständig och saknar information om skick, bekvämligheter och pris.</t>
        </is>
      </c>
      <c r="BM639" t="inlineStr">
        <is>
          <t xml:space="preserve">floor</t>
        </is>
      </c>
      <c r="BN639"/>
    </row>
    <row r="640">
      <c r="A640" t="inlineStr">
        <is>
          <t xml:space="preserve">YAE-jht::real-estate::50080-112358013</t>
        </is>
      </c>
      <c r="B640" t="inlineStr">
        <is>
          <t xml:space="preserve">Yaencontre</t>
        </is>
      </c>
      <c r="C640" t="inlineStr">
        <is>
          <t xml:space="preserve">jht::real-estate::50080-112358013</t>
        </is>
      </c>
      <c r="D640" t="inlineStr">
        <is>
          <t xml:space="preserve">https://yaencontre.com/venta/piso/inmueble-50080-112358013</t>
        </is>
      </c>
      <c r="E640" t="inlineStr">
        <is>
          <t xml:space="preserve">2026-08-29</t>
        </is>
      </c>
      <c r="F640" t="inlineStr">
        <is>
          <t xml:space="preserve">2026-08-31</t>
        </is>
      </c>
      <c r="G640" t="inlineStr">
        <is>
          <t xml:space="preserve">New</t>
        </is>
      </c>
      <c r="H640" t="inlineStr">
        <is>
          <t xml:space="preserve">Dúplex en venta, Los Naranjos en Nueva Andalucía en Marbella</t>
        </is>
      </c>
      <c r="I640" t="inlineStr">
        <is>
          <t xml:space="preserve">Sale</t>
        </is>
      </c>
      <c r="J640" t="inlineStr">
        <is>
          <t xml:space="preserve">FLAT</t>
        </is>
      </c>
      <c r="K640" t="inlineStr">
        <is>
          <t xml:space="preserve">ES</t>
        </is>
      </c>
      <c r="L640"/>
      <c r="M640"/>
      <c r="N640" t="inlineStr">
        <is>
          <t xml:space="preserve">Marbella</t>
        </is>
      </c>
      <c r="O640" t="inlineStr">
        <is>
          <t xml:space="preserve">Nueva Andalucía</t>
        </is>
      </c>
      <c r="P640"/>
      <c r="Q640" t="inlineStr">
        <is>
          <t xml:space="preserve">36.5225480</t>
        </is>
      </c>
      <c r="R640" t="inlineStr">
        <is>
          <t xml:space="preserve">-4.9696296</t>
        </is>
      </c>
      <c r="S640">
        <v>1695000</v>
      </c>
      <c r="T640"/>
      <c r="U640">
        <f>IFERROR((S640-T640)/T640,"")</f>
      </c>
      <c r="V640">
        <v>3</v>
      </c>
      <c r="W640" t="inlineStr">
        <is>
          <t xml:space="preserve">129.00</t>
        </is>
      </c>
      <c r="X640"/>
      <c r="Y640"/>
      <c r="Z640">
        <f>IFERROR(S640/W640,"")</f>
      </c>
      <c r="AA640">
        <f>IFERROR(INDEX(04_Area_Stats!$C$5:$C$7,MATCH(N640,04_Area_Stats!$A$5:$A$7,0)),"")</f>
      </c>
      <c r="AB640">
        <f>IFERROR((Z640-AA640)/AA640,"")</f>
      </c>
      <c r="AC640">
        <v>3</v>
      </c>
      <c r="AD640">
        <v>3</v>
      </c>
      <c r="AE640"/>
      <c r="AF640"/>
      <c r="AG640" t="inlineStr">
        <is>
          <t xml:space="preserve">Renovated</t>
        </is>
      </c>
      <c r="AH640"/>
      <c r="AI640" t="inlineStr">
        <is>
          <t xml:space="preserve">Y</t>
        </is>
      </c>
      <c r="AJ640" t="inlineStr">
        <is>
          <t xml:space="preserve">Y</t>
        </is>
      </c>
      <c r="AK640"/>
      <c r="AL640"/>
      <c r="AM640"/>
      <c r="AN640"/>
      <c r="AO640" t="inlineStr">
        <is>
          <t xml:space="preserve">Y</t>
        </is>
      </c>
      <c r="AP640"/>
      <c r="AQ640"/>
      <c r="AR640"/>
      <c r="AS640"/>
      <c r="AT640">
        <f>IFERROR(INDEX(04_Area_Stats!$E$5:$E$7,MATCH(N640,04_Area_Stats!$A$5:$A$7,0)),"")</f>
      </c>
      <c r="AU640">
        <f>IFERROR(ROUND(W640*AT640,0),"")</f>
      </c>
      <c r="AV640">
        <f>IFERROR(AU640*12/S640,"")</f>
      </c>
      <c r="AW640">
        <f>IFERROR(ROUND(100*(03_Assumptions!$B$18*MIN(AV640/03_Assumptions!$B$13,1)+03_Assumptions!$B$19*MIN(MAX(-AB640/0.25,0),1)+03_Assumptions!$B$20*IFERROR(INDEX(03_Assumptions!$B$28:$B$33,MATCH(AG640,03_Assumptions!$A$28:$A$33,0)),0.5)+03_Assumptions!$B$21*MIN(V640/180,1)+03_Assumptions!$B$22*(COUNTIF(AI640:AQ640,"Y")/9)),0),"")</f>
      </c>
      <c r="AX640"/>
      <c r="AY640"/>
      <c r="AZ640"/>
      <c r="BA640" t="inlineStr">
        <is>
          <t xml:space="preserve">https://media.yaencontre.com/img/photo/w1024/50080/50080-57415922-1513893839.jpg</t>
        </is>
      </c>
      <c r="BB640"/>
      <c r="BC640">
        <v>1</v>
      </c>
      <c r="BD640"/>
      <c r="BE640">
        <v>0</v>
      </c>
      <c r="BF640"/>
      <c r="BG640"/>
      <c r="BH640"/>
      <c r="BI640"/>
      <c r="BJ640"/>
      <c r="BK640"/>
      <c r="BL640" t="inlineStr">
        <is>
          <t xml:space="preserve">En renoverad 3-rums, 3-badrums duplex-takvåning i Nueva Andalucía, Marbella, med 129 m² byggd yta och en generös 64 m² terrass i söderläge nära havet och golfbanan. Det utmärkta skicket och den förstklassiga placeringen nära hamn, affärer och strand gör detta till en högkvalitativ Costa del Sol-fastighet.</t>
        </is>
      </c>
      <c r="BM640" t="inlineStr">
        <is>
          <t xml:space="preserve">condition, terrace</t>
        </is>
      </c>
      <c r="BN640"/>
    </row>
    <row r="641">
      <c r="A641" t="inlineStr">
        <is>
          <t xml:space="preserve">YAE-jht::real-estate::49402-112395463</t>
        </is>
      </c>
      <c r="B641" t="inlineStr">
        <is>
          <t xml:space="preserve">Yaencontre</t>
        </is>
      </c>
      <c r="C641" t="inlineStr">
        <is>
          <t xml:space="preserve">jht::real-estate::49402-112395463</t>
        </is>
      </c>
      <c r="D641" t="inlineStr">
        <is>
          <t xml:space="preserve">https://yaencontre.com/venta/piso/inmueble-49402-112395463</t>
        </is>
      </c>
      <c r="E641" t="inlineStr">
        <is>
          <t xml:space="preserve">2026-08-29</t>
        </is>
      </c>
      <c r="F641" t="inlineStr">
        <is>
          <t xml:space="preserve">2026-08-31</t>
        </is>
      </c>
      <c r="G641" t="inlineStr">
        <is>
          <t xml:space="preserve">New</t>
        </is>
      </c>
      <c r="H641" t="inlineStr">
        <is>
          <t xml:space="preserve">Piso en venta, Nueva Andalucía en Nueva Andalucía en Marbella</t>
        </is>
      </c>
      <c r="I641" t="inlineStr">
        <is>
          <t xml:space="preserve">Sale</t>
        </is>
      </c>
      <c r="J641" t="inlineStr">
        <is>
          <t xml:space="preserve">FLAT</t>
        </is>
      </c>
      <c r="K641" t="inlineStr">
        <is>
          <t xml:space="preserve">ES</t>
        </is>
      </c>
      <c r="L641"/>
      <c r="M641"/>
      <c r="N641" t="inlineStr">
        <is>
          <t xml:space="preserve">Marbella</t>
        </is>
      </c>
      <c r="O641" t="inlineStr">
        <is>
          <t xml:space="preserve">Nueva Andalucía</t>
        </is>
      </c>
      <c r="P641"/>
      <c r="Q641" t="inlineStr">
        <is>
          <t xml:space="preserve">36.4943769</t>
        </is>
      </c>
      <c r="R641" t="inlineStr">
        <is>
          <t xml:space="preserve">-4.9639404</t>
        </is>
      </c>
      <c r="S641">
        <v>825000</v>
      </c>
      <c r="T641"/>
      <c r="U641">
        <f>IFERROR((S641-T641)/T641,"")</f>
      </c>
      <c r="V641">
        <v>3</v>
      </c>
      <c r="W641" t="inlineStr">
        <is>
          <t xml:space="preserve">137.00</t>
        </is>
      </c>
      <c r="X641"/>
      <c r="Y641"/>
      <c r="Z641">
        <f>IFERROR(S641/W641,"")</f>
      </c>
      <c r="AA641">
        <f>IFERROR(INDEX(04_Area_Stats!$C$5:$C$7,MATCH(N641,04_Area_Stats!$A$5:$A$7,0)),"")</f>
      </c>
      <c r="AB641">
        <f>IFERROR((Z641-AA641)/AA641,"")</f>
      </c>
      <c r="AC641">
        <v>3</v>
      </c>
      <c r="AD641">
        <v>3</v>
      </c>
      <c r="AE641"/>
      <c r="AF641"/>
      <c r="AG641"/>
      <c r="AH641"/>
      <c r="AI641" t="inlineStr">
        <is>
          <t xml:space="preserve">Y</t>
        </is>
      </c>
      <c r="AJ641"/>
      <c r="AK641"/>
      <c r="AL641"/>
      <c r="AM641"/>
      <c r="AN641"/>
      <c r="AO641"/>
      <c r="AP641" t="inlineStr">
        <is>
          <t xml:space="preserve">Y</t>
        </is>
      </c>
      <c r="AQ641"/>
      <c r="AR641"/>
      <c r="AS641"/>
      <c r="AT641">
        <f>IFERROR(INDEX(04_Area_Stats!$E$5:$E$7,MATCH(N641,04_Area_Stats!$A$5:$A$7,0)),"")</f>
      </c>
      <c r="AU641">
        <f>IFERROR(ROUND(W641*AT641,0),"")</f>
      </c>
      <c r="AV641">
        <f>IFERROR(AU641*12/S641,"")</f>
      </c>
      <c r="AW641">
        <f>IFERROR(ROUND(100*(03_Assumptions!$B$18*MIN(AV641/03_Assumptions!$B$13,1)+03_Assumptions!$B$19*MIN(MAX(-AB641/0.25,0),1)+03_Assumptions!$B$20*IFERROR(INDEX(03_Assumptions!$B$28:$B$33,MATCH(AG641,03_Assumptions!$A$28:$A$33,0)),0.5)+03_Assumptions!$B$21*MIN(V641/180,1)+03_Assumptions!$B$22*(COUNTIF(AI641:AQ641,"Y")/9)),0),"")</f>
      </c>
      <c r="AX641"/>
      <c r="AY641"/>
      <c r="AZ641"/>
      <c r="BA641" t="inlineStr">
        <is>
          <t xml:space="preserve">https://media.yaencontre.com/img/photo/w1024/49402/49402-57436624-1515012892.jpg</t>
        </is>
      </c>
      <c r="BB641"/>
      <c r="BC641">
        <v>1</v>
      </c>
      <c r="BD641"/>
      <c r="BE641">
        <v>0</v>
      </c>
      <c r="BF641"/>
      <c r="BG641"/>
      <c r="BH641"/>
      <c r="BI641"/>
      <c r="BJ641"/>
      <c r="BK641"/>
      <c r="BL641"/>
      <c r="BM641"/>
      <c r="BN641"/>
    </row>
    <row r="642">
      <c r="A642" t="inlineStr">
        <is>
          <t xml:space="preserve">YAE-jht::real-estate::85691-112377275</t>
        </is>
      </c>
      <c r="B642" t="inlineStr">
        <is>
          <t xml:space="preserve">Yaencontre</t>
        </is>
      </c>
      <c r="C642" t="inlineStr">
        <is>
          <t xml:space="preserve">jht::real-estate::85691-112377275</t>
        </is>
      </c>
      <c r="D642" t="inlineStr">
        <is>
          <t xml:space="preserve">https://yaencontre.com/venta/piso/inmueble-85691-112377275</t>
        </is>
      </c>
      <c r="E642" t="inlineStr">
        <is>
          <t xml:space="preserve">2026-08-29</t>
        </is>
      </c>
      <c r="F642" t="inlineStr">
        <is>
          <t xml:space="preserve">2026-08-31</t>
        </is>
      </c>
      <c r="G642" t="inlineStr">
        <is>
          <t xml:space="preserve">New</t>
        </is>
      </c>
      <c r="H642" t="inlineStr">
        <is>
          <t xml:space="preserve">Piso en venta, San Pedro Pueblo en San Pedro de Alcántara en Marbella</t>
        </is>
      </c>
      <c r="I642" t="inlineStr">
        <is>
          <t xml:space="preserve">Sale</t>
        </is>
      </c>
      <c r="J642" t="inlineStr">
        <is>
          <t xml:space="preserve">FLAT</t>
        </is>
      </c>
      <c r="K642" t="inlineStr">
        <is>
          <t xml:space="preserve">ES</t>
        </is>
      </c>
      <c r="L642"/>
      <c r="M642"/>
      <c r="N642" t="inlineStr">
        <is>
          <t xml:space="preserve">Marbella</t>
        </is>
      </c>
      <c r="O642" t="inlineStr">
        <is>
          <t xml:space="preserve">San Pedro de Alcántara</t>
        </is>
      </c>
      <c r="P642"/>
      <c r="Q642" t="inlineStr">
        <is>
          <t xml:space="preserve">36.4817710</t>
        </is>
      </c>
      <c r="R642" t="inlineStr">
        <is>
          <t xml:space="preserve">-4.9916474</t>
        </is>
      </c>
      <c r="S642">
        <v>370000</v>
      </c>
      <c r="T642"/>
      <c r="U642">
        <f>IFERROR((S642-T642)/T642,"")</f>
      </c>
      <c r="V642">
        <v>3</v>
      </c>
      <c r="W642" t="inlineStr">
        <is>
          <t xml:space="preserve">105.00</t>
        </is>
      </c>
      <c r="X642"/>
      <c r="Y642"/>
      <c r="Z642">
        <f>IFERROR(S642/W642,"")</f>
      </c>
      <c r="AA642">
        <f>IFERROR(INDEX(04_Area_Stats!$C$5:$C$7,MATCH(N642,04_Area_Stats!$A$5:$A$7,0)),"")</f>
      </c>
      <c r="AB642">
        <f>IFERROR((Z642-AA642)/AA642,"")</f>
      </c>
      <c r="AC642">
        <v>3</v>
      </c>
      <c r="AD642">
        <v>2</v>
      </c>
      <c r="AE642"/>
      <c r="AF642"/>
      <c r="AG642"/>
      <c r="AH642"/>
      <c r="AI642"/>
      <c r="AJ642" t="inlineStr">
        <is>
          <t xml:space="preserve">Y</t>
        </is>
      </c>
      <c r="AK642"/>
      <c r="AL642"/>
      <c r="AM642"/>
      <c r="AN642"/>
      <c r="AO642"/>
      <c r="AP642"/>
      <c r="AQ642"/>
      <c r="AR642"/>
      <c r="AS642"/>
      <c r="AT642">
        <f>IFERROR(INDEX(04_Area_Stats!$E$5:$E$7,MATCH(N642,04_Area_Stats!$A$5:$A$7,0)),"")</f>
      </c>
      <c r="AU642">
        <f>IFERROR(ROUND(W642*AT642,0),"")</f>
      </c>
      <c r="AV642">
        <f>IFERROR(AU642*12/S642,"")</f>
      </c>
      <c r="AW642">
        <f>IFERROR(ROUND(100*(03_Assumptions!$B$18*MIN(AV642/03_Assumptions!$B$13,1)+03_Assumptions!$B$19*MIN(MAX(-AB642/0.25,0),1)+03_Assumptions!$B$20*IFERROR(INDEX(03_Assumptions!$B$28:$B$33,MATCH(AG642,03_Assumptions!$A$28:$A$33,0)),0.5)+03_Assumptions!$B$21*MIN(V642/180,1)+03_Assumptions!$B$22*(COUNTIF(AI642:AQ642,"Y")/9)),0),"")</f>
      </c>
      <c r="AX642"/>
      <c r="AY642"/>
      <c r="AZ642"/>
      <c r="BA642" t="inlineStr">
        <is>
          <t xml:space="preserve">https://media.yaencontre.com/img/photo/w1024/85691/85691-57425784-1514477051.jpg</t>
        </is>
      </c>
      <c r="BB642"/>
      <c r="BC642">
        <v>1</v>
      </c>
      <c r="BD642"/>
      <c r="BE642">
        <v>0</v>
      </c>
      <c r="BF642"/>
      <c r="BG642"/>
      <c r="BH642"/>
      <c r="BI642"/>
      <c r="BJ642"/>
      <c r="BK642"/>
      <c r="BL642" t="inlineStr">
        <is>
          <t xml:space="preserve">Det här är en lägenhet på 110 m² med tre dubbelrum och en terrass belägen på Avenida de la Constitución i centrum av San Pedro de Alcántara, Marbella. Beskrivningen är avskuren och det finns lite ytterligare information för att bedöma dess skick eller särskilda egenskaper.</t>
        </is>
      </c>
      <c r="BM642" t="inlineStr">
        <is>
          <t xml:space="preserve">terrace</t>
        </is>
      </c>
      <c r="BN642"/>
    </row>
    <row r="643">
      <c r="A643" t="inlineStr">
        <is>
          <t xml:space="preserve">YAE-jht::real-estate::42200-112319042</t>
        </is>
      </c>
      <c r="B643" t="inlineStr">
        <is>
          <t xml:space="preserve">Yaencontre</t>
        </is>
      </c>
      <c r="C643" t="inlineStr">
        <is>
          <t xml:space="preserve">jht::real-estate::42200-112319042</t>
        </is>
      </c>
      <c r="D643" t="inlineStr">
        <is>
          <t xml:space="preserve">https://yaencontre.com/venta/piso/inmueble-42200-112319042</t>
        </is>
      </c>
      <c r="E643" t="inlineStr">
        <is>
          <t xml:space="preserve">2026-08-29</t>
        </is>
      </c>
      <c r="F643" t="inlineStr">
        <is>
          <t xml:space="preserve">2026-08-31</t>
        </is>
      </c>
      <c r="G643" t="inlineStr">
        <is>
          <t xml:space="preserve">New</t>
        </is>
      </c>
      <c r="H643" t="inlineStr">
        <is>
          <t xml:space="preserve">Piso en venta en calle Príncipe Alfonso de Hohenlohe, Las Lomas de Río Verde en Nagüeles-Milla de Oro en Marbella</t>
        </is>
      </c>
      <c r="I643" t="inlineStr">
        <is>
          <t xml:space="preserve">Sale</t>
        </is>
      </c>
      <c r="J643" t="inlineStr">
        <is>
          <t xml:space="preserve">FLAT</t>
        </is>
      </c>
      <c r="K643" t="inlineStr">
        <is>
          <t xml:space="preserve">ES</t>
        </is>
      </c>
      <c r="L643"/>
      <c r="M643"/>
      <c r="N643" t="inlineStr">
        <is>
          <t xml:space="preserve">Marbella</t>
        </is>
      </c>
      <c r="O643" t="inlineStr">
        <is>
          <t xml:space="preserve">Nagüeles-Milla de Oro</t>
        </is>
      </c>
      <c r="P643"/>
      <c r="Q643" t="inlineStr">
        <is>
          <t xml:space="preserve">36.5002655</t>
        </is>
      </c>
      <c r="R643" t="inlineStr">
        <is>
          <t xml:space="preserve">-4.9372481</t>
        </is>
      </c>
      <c r="S643">
        <v>679000</v>
      </c>
      <c r="T643"/>
      <c r="U643">
        <f>IFERROR((S643-T643)/T643,"")</f>
      </c>
      <c r="V643">
        <v>3</v>
      </c>
      <c r="W643" t="inlineStr">
        <is>
          <t xml:space="preserve">98.00</t>
        </is>
      </c>
      <c r="X643"/>
      <c r="Y643"/>
      <c r="Z643">
        <f>IFERROR(S643/W643,"")</f>
      </c>
      <c r="AA643">
        <f>IFERROR(INDEX(04_Area_Stats!$C$5:$C$7,MATCH(N643,04_Area_Stats!$A$5:$A$7,0)),"")</f>
      </c>
      <c r="AB643">
        <f>IFERROR((Z643-AA643)/AA643,"")</f>
      </c>
      <c r="AC643">
        <v>2</v>
      </c>
      <c r="AD643">
        <v>2</v>
      </c>
      <c r="AE643" t="inlineStr">
        <is>
          <t xml:space="preserve">2</t>
        </is>
      </c>
      <c r="AF643"/>
      <c r="AG643"/>
      <c r="AH643"/>
      <c r="AI643"/>
      <c r="AJ643"/>
      <c r="AK643"/>
      <c r="AL643"/>
      <c r="AM643"/>
      <c r="AN643"/>
      <c r="AO643" t="inlineStr">
        <is>
          <t xml:space="preserve">Y</t>
        </is>
      </c>
      <c r="AP643"/>
      <c r="AQ643"/>
      <c r="AR643"/>
      <c r="AS643"/>
      <c r="AT643">
        <f>IFERROR(INDEX(04_Area_Stats!$E$5:$E$7,MATCH(N643,04_Area_Stats!$A$5:$A$7,0)),"")</f>
      </c>
      <c r="AU643">
        <f>IFERROR(ROUND(W643*AT643,0),"")</f>
      </c>
      <c r="AV643">
        <f>IFERROR(AU643*12/S643,"")</f>
      </c>
      <c r="AW643">
        <f>IFERROR(ROUND(100*(03_Assumptions!$B$18*MIN(AV643/03_Assumptions!$B$13,1)+03_Assumptions!$B$19*MIN(MAX(-AB643/0.25,0),1)+03_Assumptions!$B$20*IFERROR(INDEX(03_Assumptions!$B$28:$B$33,MATCH(AG643,03_Assumptions!$A$28:$A$33,0)),0.5)+03_Assumptions!$B$21*MIN(V643/180,1)+03_Assumptions!$B$22*(COUNTIF(AI643:AQ643,"Y")/9)),0),"")</f>
      </c>
      <c r="AX643"/>
      <c r="AY643"/>
      <c r="AZ643"/>
      <c r="BA643" t="inlineStr">
        <is>
          <t xml:space="preserve">https://media.yaencontre.com/img/photo/w1024/42200/42200-57393879-1512901710.jpg</t>
        </is>
      </c>
      <c r="BB643"/>
      <c r="BC643">
        <v>1</v>
      </c>
      <c r="BD643"/>
      <c r="BE643">
        <v>0</v>
      </c>
      <c r="BF643"/>
      <c r="BG643"/>
      <c r="BH643"/>
      <c r="BI643" t="inlineStr">
        <is>
          <t xml:space="preserve">excelente oportunidad</t>
        </is>
      </c>
      <c r="BJ643"/>
      <c r="BK643"/>
      <c r="BL643" t="inlineStr">
        <is>
          <t xml:space="preserve">En rymlig lägenhet i det prestigefulla området Milla de Oro i Marbella, på andra våningen med västlig orientering. Beskrivningen är ofullständig och avbryts mitt i meningen, vilket ger otillräcklig information utöver läge och grundläggande orientering.</t>
        </is>
      </c>
      <c r="BM643" t="inlineStr">
        <is>
          <t xml:space="preserve">floor</t>
        </is>
      </c>
      <c r="BN643"/>
    </row>
    <row r="644">
      <c r="A644" t="inlineStr">
        <is>
          <t xml:space="preserve">YAE-jht::real-estate::42612-112321247</t>
        </is>
      </c>
      <c r="B644" t="inlineStr">
        <is>
          <t xml:space="preserve">Yaencontre</t>
        </is>
      </c>
      <c r="C644" t="inlineStr">
        <is>
          <t xml:space="preserve">jht::real-estate::42612-112321247</t>
        </is>
      </c>
      <c r="D644" t="inlineStr">
        <is>
          <t xml:space="preserve">https://yaencontre.com/venta/piso/inmueble-42612-112321247</t>
        </is>
      </c>
      <c r="E644" t="inlineStr">
        <is>
          <t xml:space="preserve">2026-08-29</t>
        </is>
      </c>
      <c r="F644" t="inlineStr">
        <is>
          <t xml:space="preserve">2026-08-31</t>
        </is>
      </c>
      <c r="G644" t="inlineStr">
        <is>
          <t xml:space="preserve">New</t>
        </is>
      </c>
      <c r="H644" t="inlineStr">
        <is>
          <t xml:space="preserve">Piso en venta, Divina Pastora en Marbella Pueblo en Marbella</t>
        </is>
      </c>
      <c r="I644" t="inlineStr">
        <is>
          <t xml:space="preserve">Sale</t>
        </is>
      </c>
      <c r="J644" t="inlineStr">
        <is>
          <t xml:space="preserve">FLAT</t>
        </is>
      </c>
      <c r="K644" t="inlineStr">
        <is>
          <t xml:space="preserve">ES</t>
        </is>
      </c>
      <c r="L644"/>
      <c r="M644"/>
      <c r="N644" t="inlineStr">
        <is>
          <t xml:space="preserve">Marbella</t>
        </is>
      </c>
      <c r="O644" t="inlineStr">
        <is>
          <t xml:space="preserve">Marbella Pueblo</t>
        </is>
      </c>
      <c r="P644"/>
      <c r="Q644" t="inlineStr">
        <is>
          <t xml:space="preserve">36.5170605</t>
        </is>
      </c>
      <c r="R644" t="inlineStr">
        <is>
          <t xml:space="preserve">-4.8804168</t>
        </is>
      </c>
      <c r="S644">
        <v>315000</v>
      </c>
      <c r="T644"/>
      <c r="U644">
        <f>IFERROR((S644-T644)/T644,"")</f>
      </c>
      <c r="V644">
        <v>3</v>
      </c>
      <c r="W644" t="inlineStr">
        <is>
          <t xml:space="preserve">91.00</t>
        </is>
      </c>
      <c r="X644"/>
      <c r="Y644"/>
      <c r="Z644">
        <f>IFERROR(S644/W644,"")</f>
      </c>
      <c r="AA644">
        <f>IFERROR(INDEX(04_Area_Stats!$C$5:$C$7,MATCH(N644,04_Area_Stats!$A$5:$A$7,0)),"")</f>
      </c>
      <c r="AB644">
        <f>IFERROR((Z644-AA644)/AA644,"")</f>
      </c>
      <c r="AC644">
        <v>2</v>
      </c>
      <c r="AD644">
        <v>1</v>
      </c>
      <c r="AE644"/>
      <c r="AF644"/>
      <c r="AG644" t="inlineStr">
        <is>
          <t xml:space="preserve">Good</t>
        </is>
      </c>
      <c r="AH644"/>
      <c r="AI644" t="inlineStr">
        <is>
          <t xml:space="preserve">Y</t>
        </is>
      </c>
      <c r="AJ644"/>
      <c r="AK644"/>
      <c r="AL644"/>
      <c r="AM644"/>
      <c r="AN644"/>
      <c r="AO644"/>
      <c r="AP644"/>
      <c r="AQ644"/>
      <c r="AR644"/>
      <c r="AS644"/>
      <c r="AT644">
        <f>IFERROR(INDEX(04_Area_Stats!$E$5:$E$7,MATCH(N644,04_Area_Stats!$A$5:$A$7,0)),"")</f>
      </c>
      <c r="AU644">
        <f>IFERROR(ROUND(W644*AT644,0),"")</f>
      </c>
      <c r="AV644">
        <f>IFERROR(AU644*12/S644,"")</f>
      </c>
      <c r="AW644">
        <f>IFERROR(ROUND(100*(03_Assumptions!$B$18*MIN(AV644/03_Assumptions!$B$13,1)+03_Assumptions!$B$19*MIN(MAX(-AB644/0.25,0),1)+03_Assumptions!$B$20*IFERROR(INDEX(03_Assumptions!$B$28:$B$33,MATCH(AG644,03_Assumptions!$A$28:$A$33,0)),0.5)+03_Assumptions!$B$21*MIN(V644/180,1)+03_Assumptions!$B$22*(COUNTIF(AI644:AQ644,"Y")/9)),0),"")</f>
      </c>
      <c r="AX644"/>
      <c r="AY644"/>
      <c r="AZ644"/>
      <c r="BA644" t="inlineStr">
        <is>
          <t xml:space="preserve">https://media.yaencontre.com/img/photo/w1024/42612/42612-57395379-1512961679.jpg</t>
        </is>
      </c>
      <c r="BB644"/>
      <c r="BC644">
        <v>1</v>
      </c>
      <c r="BD644"/>
      <c r="BE644">
        <v>0</v>
      </c>
      <c r="BF644"/>
      <c r="BG644"/>
      <c r="BH644"/>
      <c r="BI644"/>
      <c r="BJ644"/>
      <c r="BK644"/>
      <c r="BL644" t="inlineStr">
        <is>
          <t xml:space="preserve">En lägenhet på 91 m² på första våningen med hiss i Marbella Pueblo, beskriven som bekväm men med minimal information. Beskrivningen är ofullständig och lämnar avgörande detaljer som antal sovrum, skick och ameniteter ospecificerade.</t>
        </is>
      </c>
      <c r="BM644"/>
      <c r="BN644"/>
    </row>
    <row r="645">
      <c r="A645" t="inlineStr">
        <is>
          <t xml:space="preserve">YAE-jht::real-estate::66585-112334582</t>
        </is>
      </c>
      <c r="B645" t="inlineStr">
        <is>
          <t xml:space="preserve">Yaencontre</t>
        </is>
      </c>
      <c r="C645" t="inlineStr">
        <is>
          <t xml:space="preserve">jht::real-estate::66585-112334582</t>
        </is>
      </c>
      <c r="D645" t="inlineStr">
        <is>
          <t xml:space="preserve">https://yaencontre.com/venta/piso/inmueble-66585-112334582</t>
        </is>
      </c>
      <c r="E645" t="inlineStr">
        <is>
          <t xml:space="preserve">2026-08-29</t>
        </is>
      </c>
      <c r="F645" t="inlineStr">
        <is>
          <t xml:space="preserve">2026-08-31</t>
        </is>
      </c>
      <c r="G645" t="inlineStr">
        <is>
          <t xml:space="preserve">New</t>
        </is>
      </c>
      <c r="H645" t="inlineStr">
        <is>
          <t xml:space="preserve">Piso en venta, Linda Vista-Nueva Alcántara-Cortijo Blanco en San Pedro de Alcántara en Marbella</t>
        </is>
      </c>
      <c r="I645" t="inlineStr">
        <is>
          <t xml:space="preserve">Sale</t>
        </is>
      </c>
      <c r="J645" t="inlineStr">
        <is>
          <t xml:space="preserve">FLAT</t>
        </is>
      </c>
      <c r="K645" t="inlineStr">
        <is>
          <t xml:space="preserve">ES</t>
        </is>
      </c>
      <c r="L645"/>
      <c r="M645"/>
      <c r="N645" t="inlineStr">
        <is>
          <t xml:space="preserve">Marbella</t>
        </is>
      </c>
      <c r="O645" t="inlineStr">
        <is>
          <t xml:space="preserve">San Pedro de Alcántara</t>
        </is>
      </c>
      <c r="P645"/>
      <c r="Q645" t="inlineStr">
        <is>
          <t xml:space="preserve">36.4798449</t>
        </is>
      </c>
      <c r="R645" t="inlineStr">
        <is>
          <t xml:space="preserve">-4.9776102</t>
        </is>
      </c>
      <c r="S645">
        <v>1495000</v>
      </c>
      <c r="T645"/>
      <c r="U645">
        <f>IFERROR((S645-T645)/T645,"")</f>
      </c>
      <c r="V645">
        <v>3</v>
      </c>
      <c r="W645" t="inlineStr">
        <is>
          <t xml:space="preserve">135.00</t>
        </is>
      </c>
      <c r="X645"/>
      <c r="Y645"/>
      <c r="Z645">
        <f>IFERROR(S645/W645,"")</f>
      </c>
      <c r="AA645">
        <f>IFERROR(INDEX(04_Area_Stats!$C$5:$C$7,MATCH(N645,04_Area_Stats!$A$5:$A$7,0)),"")</f>
      </c>
      <c r="AB645">
        <f>IFERROR((Z645-AA645)/AA645,"")</f>
      </c>
      <c r="AC645">
        <v>3</v>
      </c>
      <c r="AD645">
        <v>2</v>
      </c>
      <c r="AE645" t="inlineStr">
        <is>
          <t xml:space="preserve">3</t>
        </is>
      </c>
      <c r="AF645"/>
      <c r="AG645" t="inlineStr">
        <is>
          <t xml:space="preserve">Good</t>
        </is>
      </c>
      <c r="AH645"/>
      <c r="AI645"/>
      <c r="AJ645"/>
      <c r="AK645"/>
      <c r="AL645"/>
      <c r="AM645"/>
      <c r="AN645"/>
      <c r="AO645"/>
      <c r="AP645"/>
      <c r="AQ645"/>
      <c r="AR645"/>
      <c r="AS645"/>
      <c r="AT645">
        <f>IFERROR(INDEX(04_Area_Stats!$E$5:$E$7,MATCH(N645,04_Area_Stats!$A$5:$A$7,0)),"")</f>
      </c>
      <c r="AU645">
        <f>IFERROR(ROUND(W645*AT645,0),"")</f>
      </c>
      <c r="AV645">
        <f>IFERROR(AU645*12/S645,"")</f>
      </c>
      <c r="AW645">
        <f>IFERROR(ROUND(100*(03_Assumptions!$B$18*MIN(AV645/03_Assumptions!$B$13,1)+03_Assumptions!$B$19*MIN(MAX(-AB645/0.25,0),1)+03_Assumptions!$B$20*IFERROR(INDEX(03_Assumptions!$B$28:$B$33,MATCH(AG645,03_Assumptions!$A$28:$A$33,0)),0.5)+03_Assumptions!$B$21*MIN(V645/180,1)+03_Assumptions!$B$22*(COUNTIF(AI645:AQ645,"Y")/9)),0),"")</f>
      </c>
      <c r="AX645"/>
      <c r="AY645"/>
      <c r="AZ645"/>
      <c r="BA645" t="inlineStr">
        <is>
          <t xml:space="preserve">https://media.yaencontre.com/img/photo/w1024/66585/66585-57403225-1513241083.jpg</t>
        </is>
      </c>
      <c r="BB645"/>
      <c r="BC645">
        <v>1</v>
      </c>
      <c r="BD645"/>
      <c r="BE645">
        <v>0</v>
      </c>
      <c r="BF645"/>
      <c r="BG645"/>
      <c r="BH645"/>
      <c r="BI645"/>
      <c r="BJ645"/>
      <c r="BK645"/>
      <c r="BL645" t="inlineStr">
        <is>
          <t xml:space="preserve">Lägenhet på tredje våningen i Residencial Castiglione, Las Petunias-urbaniseringen, San Pedro de Alcántara, Marbella, i gott skick inom en väletablerad och väl underhållen gemenskap. Annonsen ger minimalt med ytterligare information om specifika egenskaper eller bekvämligheter.</t>
        </is>
      </c>
      <c r="BM645" t="inlineStr">
        <is>
          <t xml:space="preserve">floor, condition</t>
        </is>
      </c>
      <c r="BN645"/>
    </row>
    <row r="646">
      <c r="A646" t="inlineStr">
        <is>
          <t xml:space="preserve">YAE-jht::real-estate::42010-112372846</t>
        </is>
      </c>
      <c r="B646" t="inlineStr">
        <is>
          <t xml:space="preserve">Yaencontre</t>
        </is>
      </c>
      <c r="C646" t="inlineStr">
        <is>
          <t xml:space="preserve">jht::real-estate::42010-112372846</t>
        </is>
      </c>
      <c r="D646" t="inlineStr">
        <is>
          <t xml:space="preserve">https://yaencontre.com/venta/piso/inmueble-42010-112372846</t>
        </is>
      </c>
      <c r="E646" t="inlineStr">
        <is>
          <t xml:space="preserve">2026-08-29</t>
        </is>
      </c>
      <c r="F646" t="inlineStr">
        <is>
          <t xml:space="preserve">2026-08-31</t>
        </is>
      </c>
      <c r="G646" t="inlineStr">
        <is>
          <t xml:space="preserve">New</t>
        </is>
      </c>
      <c r="H646" t="inlineStr">
        <is>
          <t xml:space="preserve">Piso en venta en urbanización Marbella Sierra Blanca, Nagüeles en Nagüeles-Milla de Oro en Marbella</t>
        </is>
      </c>
      <c r="I646" t="inlineStr">
        <is>
          <t xml:space="preserve">Sale</t>
        </is>
      </c>
      <c r="J646" t="inlineStr">
        <is>
          <t xml:space="preserve">FLAT</t>
        </is>
      </c>
      <c r="K646" t="inlineStr">
        <is>
          <t xml:space="preserve">ES</t>
        </is>
      </c>
      <c r="L646"/>
      <c r="M646"/>
      <c r="N646" t="inlineStr">
        <is>
          <t xml:space="preserve">Marbella</t>
        </is>
      </c>
      <c r="O646" t="inlineStr">
        <is>
          <t xml:space="preserve">Nagüeles-Milla de Oro</t>
        </is>
      </c>
      <c r="P646"/>
      <c r="Q646" t="inlineStr">
        <is>
          <t xml:space="preserve">36.5210472</t>
        </is>
      </c>
      <c r="R646" t="inlineStr">
        <is>
          <t xml:space="preserve">-4.9203336</t>
        </is>
      </c>
      <c r="S646">
        <v>595000</v>
      </c>
      <c r="T646"/>
      <c r="U646">
        <f>IFERROR((S646-T646)/T646,"")</f>
      </c>
      <c r="V646">
        <v>3</v>
      </c>
      <c r="W646" t="inlineStr">
        <is>
          <t xml:space="preserve">215.00</t>
        </is>
      </c>
      <c r="X646"/>
      <c r="Y646"/>
      <c r="Z646">
        <f>IFERROR(S646/W646,"")</f>
      </c>
      <c r="AA646">
        <f>IFERROR(INDEX(04_Area_Stats!$C$5:$C$7,MATCH(N646,04_Area_Stats!$A$5:$A$7,0)),"")</f>
      </c>
      <c r="AB646">
        <f>IFERROR((Z646-AA646)/AA646,"")</f>
      </c>
      <c r="AC646">
        <v>2</v>
      </c>
      <c r="AD646">
        <v>2</v>
      </c>
      <c r="AE646"/>
      <c r="AF646"/>
      <c r="AG646" t="inlineStr">
        <is>
          <t xml:space="preserve">Good</t>
        </is>
      </c>
      <c r="AH646"/>
      <c r="AI646"/>
      <c r="AJ646"/>
      <c r="AK646"/>
      <c r="AL646"/>
      <c r="AM646"/>
      <c r="AN646"/>
      <c r="AO646"/>
      <c r="AP646"/>
      <c r="AQ646"/>
      <c r="AR646"/>
      <c r="AS646"/>
      <c r="AT646">
        <f>IFERROR(INDEX(04_Area_Stats!$E$5:$E$7,MATCH(N646,04_Area_Stats!$A$5:$A$7,0)),"")</f>
      </c>
      <c r="AU646">
        <f>IFERROR(ROUND(W646*AT646,0),"")</f>
      </c>
      <c r="AV646">
        <f>IFERROR(AU646*12/S646,"")</f>
      </c>
      <c r="AW646">
        <f>IFERROR(ROUND(100*(03_Assumptions!$B$18*MIN(AV646/03_Assumptions!$B$13,1)+03_Assumptions!$B$19*MIN(MAX(-AB646/0.25,0),1)+03_Assumptions!$B$20*IFERROR(INDEX(03_Assumptions!$B$28:$B$33,MATCH(AG646,03_Assumptions!$A$28:$A$33,0)),0.5)+03_Assumptions!$B$21*MIN(V646/180,1)+03_Assumptions!$B$22*(COUNTIF(AI646:AQ646,"Y")/9)),0),"")</f>
      </c>
      <c r="AX646"/>
      <c r="AY646"/>
      <c r="AZ646"/>
      <c r="BA646" t="inlineStr">
        <is>
          <t xml:space="preserve">https://media.yaencontre.com/img/photo/w1024/42010/42010-57423129-1514316016.jpg</t>
        </is>
      </c>
      <c r="BB646"/>
      <c r="BC646">
        <v>1</v>
      </c>
      <c r="BD646"/>
      <c r="BE646">
        <v>0</v>
      </c>
      <c r="BF646"/>
      <c r="BG646"/>
      <c r="BH646"/>
      <c r="BI646"/>
      <c r="BJ646"/>
      <c r="BK646"/>
      <c r="BL646" t="inlineStr">
        <is>
          <t xml:space="preserve">Beskrivningen som tillhandahölls är ofullständig och avbryts efter 'Este magnífico apartamento en esquina ubicado en Nagüeles Alto te ofrece la sensación de vivir en una casa adosada con', vilket lämnar otillräcklig information för att karakterisera fastigheten. Det finns få detaljer tillgängliga för bedömning.</t>
        </is>
      </c>
      <c r="BM646"/>
      <c r="BN646"/>
    </row>
    <row r="647">
      <c r="A647" t="inlineStr">
        <is>
          <t xml:space="preserve">YAE-jht::real-estate::68116-promo-21-112391747</t>
        </is>
      </c>
      <c r="B647" t="inlineStr">
        <is>
          <t xml:space="preserve">Yaencontre</t>
        </is>
      </c>
      <c r="C647" t="inlineStr">
        <is>
          <t xml:space="preserve">jht::real-estate::68116-promo-21-112391747</t>
        </is>
      </c>
      <c r="D647" t="inlineStr">
        <is>
          <t xml:space="preserve">https://yaencontre.com/venta/piso/inmueble-68116-Promo-21-112391747</t>
        </is>
      </c>
      <c r="E647" t="inlineStr">
        <is>
          <t xml:space="preserve">2026-08-29</t>
        </is>
      </c>
      <c r="F647" t="inlineStr">
        <is>
          <t xml:space="preserve">2026-08-31</t>
        </is>
      </c>
      <c r="G647" t="inlineStr">
        <is>
          <t xml:space="preserve">New</t>
        </is>
      </c>
      <c r="H647" t="inlineStr">
        <is>
          <t xml:space="preserve">Piso en venta en calle Oriental, San Pedro Pueblo en San Pedro de Alcántara en Marbella</t>
        </is>
      </c>
      <c r="I647" t="inlineStr">
        <is>
          <t xml:space="preserve">Sale</t>
        </is>
      </c>
      <c r="J647" t="inlineStr">
        <is>
          <t xml:space="preserve">FLAT</t>
        </is>
      </c>
      <c r="K647" t="inlineStr">
        <is>
          <t xml:space="preserve">ES</t>
        </is>
      </c>
      <c r="L647"/>
      <c r="M647"/>
      <c r="N647" t="inlineStr">
        <is>
          <t xml:space="preserve">Marbella</t>
        </is>
      </c>
      <c r="O647" t="inlineStr">
        <is>
          <t xml:space="preserve">San Pedro de Alcántara</t>
        </is>
      </c>
      <c r="P647"/>
      <c r="Q647" t="inlineStr">
        <is>
          <t xml:space="preserve">36.4872460</t>
        </is>
      </c>
      <c r="R647" t="inlineStr">
        <is>
          <t xml:space="preserve">-4.9844224</t>
        </is>
      </c>
      <c r="S647">
        <v>705400</v>
      </c>
      <c r="T647"/>
      <c r="U647">
        <f>IFERROR((S647-T647)/T647,"")</f>
      </c>
      <c r="V647">
        <v>3</v>
      </c>
      <c r="W647" t="inlineStr">
        <is>
          <t xml:space="preserve">117.00</t>
        </is>
      </c>
      <c r="X647"/>
      <c r="Y647"/>
      <c r="Z647">
        <f>IFERROR(S647/W647,"")</f>
      </c>
      <c r="AA647">
        <f>IFERROR(INDEX(04_Area_Stats!$C$5:$C$7,MATCH(N647,04_Area_Stats!$A$5:$A$7,0)),"")</f>
      </c>
      <c r="AB647">
        <f>IFERROR((Z647-AA647)/AA647,"")</f>
      </c>
      <c r="AC647">
        <v>2</v>
      </c>
      <c r="AD647">
        <v>2</v>
      </c>
      <c r="AE647"/>
      <c r="AF647"/>
      <c r="AG647" t="inlineStr">
        <is>
          <t xml:space="preserve">New build</t>
        </is>
      </c>
      <c r="AH647"/>
      <c r="AI647"/>
      <c r="AJ647"/>
      <c r="AK647"/>
      <c r="AL647"/>
      <c r="AM647"/>
      <c r="AN647"/>
      <c r="AO647"/>
      <c r="AP647" t="inlineStr">
        <is>
          <t xml:space="preserve">Y</t>
        </is>
      </c>
      <c r="AQ647"/>
      <c r="AR647"/>
      <c r="AS647"/>
      <c r="AT647">
        <f>IFERROR(INDEX(04_Area_Stats!$E$5:$E$7,MATCH(N647,04_Area_Stats!$A$5:$A$7,0)),"")</f>
      </c>
      <c r="AU647">
        <f>IFERROR(ROUND(W647*AT647,0),"")</f>
      </c>
      <c r="AV647">
        <f>IFERROR(AU647*12/S647,"")</f>
      </c>
      <c r="AW647">
        <f>IFERROR(ROUND(100*(03_Assumptions!$B$18*MIN(AV647/03_Assumptions!$B$13,1)+03_Assumptions!$B$19*MIN(MAX(-AB647/0.25,0),1)+03_Assumptions!$B$20*IFERROR(INDEX(03_Assumptions!$B$28:$B$33,MATCH(AG647,03_Assumptions!$A$28:$A$33,0)),0.5)+03_Assumptions!$B$21*MIN(V647/180,1)+03_Assumptions!$B$22*(COUNTIF(AI647:AQ647,"Y")/9)),0),"")</f>
      </c>
      <c r="AX647"/>
      <c r="AY647"/>
      <c r="AZ647"/>
      <c r="BA647" t="inlineStr">
        <is>
          <t xml:space="preserve">https://media.yaencontre.com/img/photo/w1024/promo_68116-21/files/68116-57434598-1514914827.jpg</t>
        </is>
      </c>
      <c r="BB647"/>
      <c r="BC647">
        <v>1</v>
      </c>
      <c r="BD647"/>
      <c r="BE647">
        <v>0</v>
      </c>
      <c r="BF647"/>
      <c r="BG647"/>
      <c r="BH647"/>
      <c r="BI647"/>
      <c r="BJ647"/>
      <c r="BK647"/>
      <c r="BL647" t="inlineStr">
        <is>
          <t xml:space="preserve">Begränsad faktisk information tillhandahålls. Beskrivningen innehåller enbart marknadsföringsspråk om utvecklingens läge ('The Grove' urbant heligdom i Marbella West) utan att ange lägenhetens individuella egenskaper, dimensioner eller tekniska detaljer.</t>
        </is>
      </c>
      <c r="BM647"/>
      <c r="BN647"/>
    </row>
    <row r="648">
      <c r="A648" t="inlineStr">
        <is>
          <t xml:space="preserve">YAE-jht::real-estate::80715-112366082</t>
        </is>
      </c>
      <c r="B648" t="inlineStr">
        <is>
          <t xml:space="preserve">Yaencontre</t>
        </is>
      </c>
      <c r="C648" t="inlineStr">
        <is>
          <t xml:space="preserve">jht::real-estate::80715-112366082</t>
        </is>
      </c>
      <c r="D648" t="inlineStr">
        <is>
          <t xml:space="preserve">https://yaencontre.com/venta/piso/inmueble-80715-112366082</t>
        </is>
      </c>
      <c r="E648" t="inlineStr">
        <is>
          <t xml:space="preserve">2026-08-29</t>
        </is>
      </c>
      <c r="F648" t="inlineStr">
        <is>
          <t xml:space="preserve">2026-08-31</t>
        </is>
      </c>
      <c r="G648" t="inlineStr">
        <is>
          <t xml:space="preserve">New</t>
        </is>
      </c>
      <c r="H648" t="inlineStr">
        <is>
          <t xml:space="preserve">Piso en venta en calle Conjunto la Dama de Noche, La Dama de Noche-La Alzambra en Nueva Andalucía en Marbella</t>
        </is>
      </c>
      <c r="I648" t="inlineStr">
        <is>
          <t xml:space="preserve">Sale</t>
        </is>
      </c>
      <c r="J648" t="inlineStr">
        <is>
          <t xml:space="preserve">FLAT</t>
        </is>
      </c>
      <c r="K648" t="inlineStr">
        <is>
          <t xml:space="preserve">ES</t>
        </is>
      </c>
      <c r="L648"/>
      <c r="M648"/>
      <c r="N648" t="inlineStr">
        <is>
          <t xml:space="preserve">Marbella</t>
        </is>
      </c>
      <c r="O648" t="inlineStr">
        <is>
          <t xml:space="preserve">Nueva Andalucía</t>
        </is>
      </c>
      <c r="P648"/>
      <c r="Q648" t="inlineStr">
        <is>
          <t xml:space="preserve">36.4998739</t>
        </is>
      </c>
      <c r="R648" t="inlineStr">
        <is>
          <t xml:space="preserve">-4.9517156</t>
        </is>
      </c>
      <c r="S648">
        <v>475000</v>
      </c>
      <c r="T648"/>
      <c r="U648">
        <f>IFERROR((S648-T648)/T648,"")</f>
      </c>
      <c r="V648">
        <v>3</v>
      </c>
      <c r="W648" t="inlineStr">
        <is>
          <t xml:space="preserve">98.00</t>
        </is>
      </c>
      <c r="X648"/>
      <c r="Y648"/>
      <c r="Z648">
        <f>IFERROR(S648/W648,"")</f>
      </c>
      <c r="AA648">
        <f>IFERROR(INDEX(04_Area_Stats!$C$5:$C$7,MATCH(N648,04_Area_Stats!$A$5:$A$7,0)),"")</f>
      </c>
      <c r="AB648">
        <f>IFERROR((Z648-AA648)/AA648,"")</f>
      </c>
      <c r="AC648">
        <v>2</v>
      </c>
      <c r="AD648">
        <v>2</v>
      </c>
      <c r="AE648"/>
      <c r="AF648"/>
      <c r="AG648" t="inlineStr">
        <is>
          <t xml:space="preserve">Good</t>
        </is>
      </c>
      <c r="AH648"/>
      <c r="AI648"/>
      <c r="AJ648"/>
      <c r="AK648"/>
      <c r="AL648"/>
      <c r="AM648"/>
      <c r="AN648"/>
      <c r="AO648"/>
      <c r="AP648"/>
      <c r="AQ648"/>
      <c r="AR648"/>
      <c r="AS648"/>
      <c r="AT648">
        <f>IFERROR(INDEX(04_Area_Stats!$E$5:$E$7,MATCH(N648,04_Area_Stats!$A$5:$A$7,0)),"")</f>
      </c>
      <c r="AU648">
        <f>IFERROR(ROUND(W648*AT648,0),"")</f>
      </c>
      <c r="AV648">
        <f>IFERROR(AU648*12/S648,"")</f>
      </c>
      <c r="AW648">
        <f>IFERROR(ROUND(100*(03_Assumptions!$B$18*MIN(AV648/03_Assumptions!$B$13,1)+03_Assumptions!$B$19*MIN(MAX(-AB648/0.25,0),1)+03_Assumptions!$B$20*IFERROR(INDEX(03_Assumptions!$B$28:$B$33,MATCH(AG648,03_Assumptions!$A$28:$A$33,0)),0.5)+03_Assumptions!$B$21*MIN(V648/180,1)+03_Assumptions!$B$22*(COUNTIF(AI648:AQ648,"Y")/9)),0),"")</f>
      </c>
      <c r="AX648"/>
      <c r="AY648"/>
      <c r="AZ648"/>
      <c r="BA648" t="inlineStr">
        <is>
          <t xml:space="preserve">https://media.yaencontre.com/img/photo/w1024/80715/80715-57420110-1514169739.jpg</t>
        </is>
      </c>
      <c r="BB648"/>
      <c r="BC648">
        <v>1</v>
      </c>
      <c r="BD648"/>
      <c r="BE648">
        <v>0</v>
      </c>
      <c r="BF648"/>
      <c r="BG648"/>
      <c r="BH648"/>
      <c r="BI648" t="inlineStr">
        <is>
          <t xml:space="preserve">Excelente oportunidad de adquirir un atractivo apartamento</t>
        </is>
      </c>
      <c r="BJ648"/>
      <c r="BK648"/>
      <c r="BL648" t="inlineStr">
        <is>
          <t xml:space="preserve">Ofullständig fastighetsannons med otillräckliga detaljer. Beskrivningen nämner en attraktiv lägenhet med turistlicens i den prestigefulla urbanisationen La Dama de Noche nära Puerto Banús, men annonsen är avskuren och saknar väsentlig information som antal rum, storlek, pris och skick.</t>
        </is>
      </c>
      <c r="BM648"/>
      <c r="BN648"/>
    </row>
    <row r="649">
      <c r="A649" t="inlineStr">
        <is>
          <t xml:space="preserve">YAE-jht::real-estate::43949-112385257</t>
        </is>
      </c>
      <c r="B649" t="inlineStr">
        <is>
          <t xml:space="preserve">Yaencontre</t>
        </is>
      </c>
      <c r="C649" t="inlineStr">
        <is>
          <t xml:space="preserve">jht::real-estate::43949-112385257</t>
        </is>
      </c>
      <c r="D649" t="inlineStr">
        <is>
          <t xml:space="preserve">https://yaencontre.com/venta/piso/inmueble-43949-112385257</t>
        </is>
      </c>
      <c r="E649" t="inlineStr">
        <is>
          <t xml:space="preserve">2026-08-29</t>
        </is>
      </c>
      <c r="F649" t="inlineStr">
        <is>
          <t xml:space="preserve">2026-08-31</t>
        </is>
      </c>
      <c r="G649" t="inlineStr">
        <is>
          <t xml:space="preserve">New</t>
        </is>
      </c>
      <c r="H649" t="inlineStr">
        <is>
          <t xml:space="preserve">Piso en venta, Rodeo Alto-Guadaiza-La Campana en Nueva Andalucía en Marbella</t>
        </is>
      </c>
      <c r="I649" t="inlineStr">
        <is>
          <t xml:space="preserve">Sale</t>
        </is>
      </c>
      <c r="J649" t="inlineStr">
        <is>
          <t xml:space="preserve">FLAT</t>
        </is>
      </c>
      <c r="K649" t="inlineStr">
        <is>
          <t xml:space="preserve">ES</t>
        </is>
      </c>
      <c r="L649"/>
      <c r="M649"/>
      <c r="N649" t="inlineStr">
        <is>
          <t xml:space="preserve">Marbella</t>
        </is>
      </c>
      <c r="O649" t="inlineStr">
        <is>
          <t xml:space="preserve">Nueva Andalucía</t>
        </is>
      </c>
      <c r="P649"/>
      <c r="Q649" t="inlineStr">
        <is>
          <t xml:space="preserve">36.4944431</t>
        </is>
      </c>
      <c r="R649" t="inlineStr">
        <is>
          <t xml:space="preserve">-4.9667585</t>
        </is>
      </c>
      <c r="S649">
        <v>900000</v>
      </c>
      <c r="T649"/>
      <c r="U649">
        <f>IFERROR((S649-T649)/T649,"")</f>
      </c>
      <c r="V649">
        <v>3</v>
      </c>
      <c r="W649" t="inlineStr">
        <is>
          <t xml:space="preserve">137.00</t>
        </is>
      </c>
      <c r="X649"/>
      <c r="Y649"/>
      <c r="Z649">
        <f>IFERROR(S649/W649,"")</f>
      </c>
      <c r="AA649">
        <f>IFERROR(INDEX(04_Area_Stats!$C$5:$C$7,MATCH(N649,04_Area_Stats!$A$5:$A$7,0)),"")</f>
      </c>
      <c r="AB649">
        <f>IFERROR((Z649-AA649)/AA649,"")</f>
      </c>
      <c r="AC649">
        <v>3</v>
      </c>
      <c r="AD649">
        <v>2</v>
      </c>
      <c r="AE649" t="inlineStr">
        <is>
          <t xml:space="preserve">planta baja</t>
        </is>
      </c>
      <c r="AF649"/>
      <c r="AG649"/>
      <c r="AH649"/>
      <c r="AI649"/>
      <c r="AJ649"/>
      <c r="AK649"/>
      <c r="AL649"/>
      <c r="AM649"/>
      <c r="AN649"/>
      <c r="AO649"/>
      <c r="AP649"/>
      <c r="AQ649"/>
      <c r="AR649"/>
      <c r="AS649"/>
      <c r="AT649">
        <f>IFERROR(INDEX(04_Area_Stats!$E$5:$E$7,MATCH(N649,04_Area_Stats!$A$5:$A$7,0)),"")</f>
      </c>
      <c r="AU649">
        <f>IFERROR(ROUND(W649*AT649,0),"")</f>
      </c>
      <c r="AV649">
        <f>IFERROR(AU649*12/S649,"")</f>
      </c>
      <c r="AW649">
        <f>IFERROR(ROUND(100*(03_Assumptions!$B$18*MIN(AV649/03_Assumptions!$B$13,1)+03_Assumptions!$B$19*MIN(MAX(-AB649/0.25,0),1)+03_Assumptions!$B$20*IFERROR(INDEX(03_Assumptions!$B$28:$B$33,MATCH(AG649,03_Assumptions!$A$28:$A$33,0)),0.5)+03_Assumptions!$B$21*MIN(V649/180,1)+03_Assumptions!$B$22*(COUNTIF(AI649:AQ649,"Y")/9)),0),"")</f>
      </c>
      <c r="AX649"/>
      <c r="AY649"/>
      <c r="AZ649"/>
      <c r="BA649" t="inlineStr">
        <is>
          <t xml:space="preserve">https://media.yaencontre.com/img/photo/w1024/43949/43949-57430208-1514696354.jpg</t>
        </is>
      </c>
      <c r="BB649"/>
      <c r="BC649">
        <v>1</v>
      </c>
      <c r="BD649"/>
      <c r="BE649">
        <v>0</v>
      </c>
      <c r="BF649"/>
      <c r="BG649"/>
      <c r="BH649"/>
      <c r="BI649"/>
      <c r="BJ649"/>
      <c r="BK649"/>
      <c r="BL649" t="inlineStr">
        <is>
          <t xml:space="preserve">Beskrivningen är ofullständig och ger otillräcklig information för en fullständig bedömning av egenskapen. Endast antalet sovrum (3), våningsplan (bottenvåning) och läge (Nueva Andalucía, Marbella) kan bekräftas från den trunkerade texten.</t>
        </is>
      </c>
      <c r="BM649" t="inlineStr">
        <is>
          <t xml:space="preserve">floor</t>
        </is>
      </c>
      <c r="BN649"/>
    </row>
    <row r="650">
      <c r="A650" t="inlineStr">
        <is>
          <t xml:space="preserve">YAE-jht::real-estate::53046-112365510</t>
        </is>
      </c>
      <c r="B650" t="inlineStr">
        <is>
          <t xml:space="preserve">Yaencontre</t>
        </is>
      </c>
      <c r="C650" t="inlineStr">
        <is>
          <t xml:space="preserve">jht::real-estate::53046-112365510</t>
        </is>
      </c>
      <c r="D650" t="inlineStr">
        <is>
          <t xml:space="preserve">https://yaencontre.com/venta/piso/inmueble-53046-112365510</t>
        </is>
      </c>
      <c r="E650" t="inlineStr">
        <is>
          <t xml:space="preserve">2026-08-29</t>
        </is>
      </c>
      <c r="F650" t="inlineStr">
        <is>
          <t xml:space="preserve">2026-08-31</t>
        </is>
      </c>
      <c r="G650" t="inlineStr">
        <is>
          <t xml:space="preserve">New</t>
        </is>
      </c>
      <c r="H650" t="inlineStr">
        <is>
          <t xml:space="preserve">Piso en venta, Miraflores en Marbella Pueblo en Marbella</t>
        </is>
      </c>
      <c r="I650" t="inlineStr">
        <is>
          <t xml:space="preserve">Sale</t>
        </is>
      </c>
      <c r="J650" t="inlineStr">
        <is>
          <t xml:space="preserve">FLAT</t>
        </is>
      </c>
      <c r="K650" t="inlineStr">
        <is>
          <t xml:space="preserve">ES</t>
        </is>
      </c>
      <c r="L650"/>
      <c r="M650"/>
      <c r="N650" t="inlineStr">
        <is>
          <t xml:space="preserve">Marbella</t>
        </is>
      </c>
      <c r="O650" t="inlineStr">
        <is>
          <t xml:space="preserve">Marbella Pueblo</t>
        </is>
      </c>
      <c r="P650"/>
      <c r="Q650" t="inlineStr">
        <is>
          <t xml:space="preserve">36.5155388</t>
        </is>
      </c>
      <c r="R650" t="inlineStr">
        <is>
          <t xml:space="preserve">-4.8847730</t>
        </is>
      </c>
      <c r="S650">
        <v>244000</v>
      </c>
      <c r="T650"/>
      <c r="U650">
        <f>IFERROR((S650-T650)/T650,"")</f>
      </c>
      <c r="V650">
        <v>3</v>
      </c>
      <c r="W650" t="inlineStr">
        <is>
          <t xml:space="preserve">71.00</t>
        </is>
      </c>
      <c r="X650"/>
      <c r="Y650"/>
      <c r="Z650">
        <f>IFERROR(S650/W650,"")</f>
      </c>
      <c r="AA650">
        <f>IFERROR(INDEX(04_Area_Stats!$C$5:$C$7,MATCH(N650,04_Area_Stats!$A$5:$A$7,0)),"")</f>
      </c>
      <c r="AB650">
        <f>IFERROR((Z650-AA650)/AA650,"")</f>
      </c>
      <c r="AC650">
        <v>3</v>
      </c>
      <c r="AD650">
        <v>1</v>
      </c>
      <c r="AE650"/>
      <c r="AF650"/>
      <c r="AG650" t="inlineStr">
        <is>
          <t xml:space="preserve">Good</t>
        </is>
      </c>
      <c r="AH650"/>
      <c r="AI650"/>
      <c r="AJ650"/>
      <c r="AK650"/>
      <c r="AL650"/>
      <c r="AM650"/>
      <c r="AN650"/>
      <c r="AO650"/>
      <c r="AP650"/>
      <c r="AQ650"/>
      <c r="AR650"/>
      <c r="AS650"/>
      <c r="AT650">
        <f>IFERROR(INDEX(04_Area_Stats!$E$5:$E$7,MATCH(N650,04_Area_Stats!$A$5:$A$7,0)),"")</f>
      </c>
      <c r="AU650">
        <f>IFERROR(ROUND(W650*AT650,0),"")</f>
      </c>
      <c r="AV650">
        <f>IFERROR(AU650*12/S650,"")</f>
      </c>
      <c r="AW650">
        <f>IFERROR(ROUND(100*(03_Assumptions!$B$18*MIN(AV650/03_Assumptions!$B$13,1)+03_Assumptions!$B$19*MIN(MAX(-AB650/0.25,0),1)+03_Assumptions!$B$20*IFERROR(INDEX(03_Assumptions!$B$28:$B$33,MATCH(AG650,03_Assumptions!$A$28:$A$33,0)),0.5)+03_Assumptions!$B$21*MIN(V650/180,1)+03_Assumptions!$B$22*(COUNTIF(AI650:AQ650,"Y")/9)),0),"")</f>
      </c>
      <c r="AX650"/>
      <c r="AY650"/>
      <c r="AZ650"/>
      <c r="BA650" t="inlineStr">
        <is>
          <t xml:space="preserve">https://media.yaencontre.com/img/photo/w1024/53046/53046-57419845-1514149725.jpg</t>
        </is>
      </c>
      <c r="BB650"/>
      <c r="BC650">
        <v>1</v>
      </c>
      <c r="BD650"/>
      <c r="BE650">
        <v>0</v>
      </c>
      <c r="BF650"/>
      <c r="BG650"/>
      <c r="BH650"/>
      <c r="BI650"/>
      <c r="BJ650"/>
      <c r="BK650"/>
      <c r="BL650"/>
      <c r="BM650"/>
      <c r="BN650"/>
    </row>
    <row r="651">
      <c r="A651" t="inlineStr">
        <is>
          <t xml:space="preserve">YAE-jht::real-estate::90143-112341919</t>
        </is>
      </c>
      <c r="B651" t="inlineStr">
        <is>
          <t xml:space="preserve">Yaencontre</t>
        </is>
      </c>
      <c r="C651" t="inlineStr">
        <is>
          <t xml:space="preserve">jht::real-estate::90143-112341919</t>
        </is>
      </c>
      <c r="D651" t="inlineStr">
        <is>
          <t xml:space="preserve">https://yaencontre.com/venta/piso/inmueble-90143-112341919</t>
        </is>
      </c>
      <c r="E651" t="inlineStr">
        <is>
          <t xml:space="preserve">2026-08-29</t>
        </is>
      </c>
      <c r="F651" t="inlineStr">
        <is>
          <t xml:space="preserve">2026-08-31</t>
        </is>
      </c>
      <c r="G651" t="inlineStr">
        <is>
          <t xml:space="preserve">New</t>
        </is>
      </c>
      <c r="H651" t="inlineStr">
        <is>
          <t xml:space="preserve">Piso en venta en calle María José González Bartolomé, San Pedro Pueblo en San Pedro de Alcántara en Marbella</t>
        </is>
      </c>
      <c r="I651" t="inlineStr">
        <is>
          <t xml:space="preserve">Sale</t>
        </is>
      </c>
      <c r="J651" t="inlineStr">
        <is>
          <t xml:space="preserve">FLAT</t>
        </is>
      </c>
      <c r="K651" t="inlineStr">
        <is>
          <t xml:space="preserve">ES</t>
        </is>
      </c>
      <c r="L651"/>
      <c r="M651"/>
      <c r="N651" t="inlineStr">
        <is>
          <t xml:space="preserve">Marbella</t>
        </is>
      </c>
      <c r="O651" t="inlineStr">
        <is>
          <t xml:space="preserve">San Pedro de Alcántara</t>
        </is>
      </c>
      <c r="P651"/>
      <c r="Q651" t="inlineStr">
        <is>
          <t xml:space="preserve">36.4855798</t>
        </is>
      </c>
      <c r="R651" t="inlineStr">
        <is>
          <t xml:space="preserve">-4.9845192</t>
        </is>
      </c>
      <c r="S651">
        <v>399000</v>
      </c>
      <c r="T651"/>
      <c r="U651">
        <f>IFERROR((S651-T651)/T651,"")</f>
      </c>
      <c r="V651">
        <v>3</v>
      </c>
      <c r="W651" t="inlineStr">
        <is>
          <t xml:space="preserve">65.00</t>
        </is>
      </c>
      <c r="X651"/>
      <c r="Y651"/>
      <c r="Z651">
        <f>IFERROR(S651/W651,"")</f>
      </c>
      <c r="AA651">
        <f>IFERROR(INDEX(04_Area_Stats!$C$5:$C$7,MATCH(N651,04_Area_Stats!$A$5:$A$7,0)),"")</f>
      </c>
      <c r="AB651">
        <f>IFERROR((Z651-AA651)/AA651,"")</f>
      </c>
      <c r="AC651">
        <v>2</v>
      </c>
      <c r="AD651">
        <v>2</v>
      </c>
      <c r="AE651"/>
      <c r="AF651"/>
      <c r="AG651" t="inlineStr">
        <is>
          <t xml:space="preserve">New build</t>
        </is>
      </c>
      <c r="AH651"/>
      <c r="AI651"/>
      <c r="AJ651"/>
      <c r="AK651"/>
      <c r="AL651"/>
      <c r="AM651"/>
      <c r="AN651"/>
      <c r="AO651" t="inlineStr">
        <is>
          <t xml:space="preserve">Y</t>
        </is>
      </c>
      <c r="AP651"/>
      <c r="AQ651"/>
      <c r="AR651"/>
      <c r="AS651"/>
      <c r="AT651">
        <f>IFERROR(INDEX(04_Area_Stats!$E$5:$E$7,MATCH(N651,04_Area_Stats!$A$5:$A$7,0)),"")</f>
      </c>
      <c r="AU651">
        <f>IFERROR(ROUND(W651*AT651,0),"")</f>
      </c>
      <c r="AV651">
        <f>IFERROR(AU651*12/S651,"")</f>
      </c>
      <c r="AW651">
        <f>IFERROR(ROUND(100*(03_Assumptions!$B$18*MIN(AV651/03_Assumptions!$B$13,1)+03_Assumptions!$B$19*MIN(MAX(-AB651/0.25,0),1)+03_Assumptions!$B$20*IFERROR(INDEX(03_Assumptions!$B$28:$B$33,MATCH(AG651,03_Assumptions!$A$28:$A$33,0)),0.5)+03_Assumptions!$B$21*MIN(V651/180,1)+03_Assumptions!$B$22*(COUNTIF(AI651:AQ651,"Y")/9)),0),"")</f>
      </c>
      <c r="AX651"/>
      <c r="AY651"/>
      <c r="AZ651"/>
      <c r="BA651" t="inlineStr">
        <is>
          <t xml:space="preserve">https://media.yaencontre.com/img/photo/w1024/90143/90143-57407924-1513458235.jpg</t>
        </is>
      </c>
      <c r="BB651"/>
      <c r="BC651">
        <v>1</v>
      </c>
      <c r="BD651"/>
      <c r="BE651">
        <v>0</v>
      </c>
      <c r="BF651"/>
      <c r="BG651"/>
      <c r="BH651"/>
      <c r="BI651"/>
      <c r="BJ651"/>
      <c r="BK651"/>
      <c r="BL651" t="inlineStr">
        <is>
          <t xml:space="preserve">Nybyggnation i San Pedro de Alcántara, Marbella, med 1–3 sovrumsenheter med havsutsikt och närhet till stranden. Beskrivningen är ofullständig, vilket begränsar bedömningen av specifika enhetdetaljer och faciliteter.</t>
        </is>
      </c>
      <c r="BM651" t="inlineStr">
        <is>
          <t xml:space="preserve">condition</t>
        </is>
      </c>
      <c r="BN651"/>
    </row>
    <row r="652">
      <c r="A652" t="inlineStr">
        <is>
          <t xml:space="preserve">YAE-jht::real-estate::93070-112311477</t>
        </is>
      </c>
      <c r="B652" t="inlineStr">
        <is>
          <t xml:space="preserve">Yaencontre</t>
        </is>
      </c>
      <c r="C652" t="inlineStr">
        <is>
          <t xml:space="preserve">jht::real-estate::93070-112311477</t>
        </is>
      </c>
      <c r="D652" t="inlineStr">
        <is>
          <t xml:space="preserve">https://yaencontre.com/venta/piso/inmueble-93070-112311477</t>
        </is>
      </c>
      <c r="E652" t="inlineStr">
        <is>
          <t xml:space="preserve">2026-08-29</t>
        </is>
      </c>
      <c r="F652" t="inlineStr">
        <is>
          <t xml:space="preserve">2026-08-31</t>
        </is>
      </c>
      <c r="G652" t="inlineStr">
        <is>
          <t xml:space="preserve">New</t>
        </is>
      </c>
      <c r="H652" t="inlineStr">
        <is>
          <t xml:space="preserve">Piso en venta en avenida Playas del Duque, Puerto Banús en Nueva Andalucía en Marbella</t>
        </is>
      </c>
      <c r="I652" t="inlineStr">
        <is>
          <t xml:space="preserve">Sale</t>
        </is>
      </c>
      <c r="J652" t="inlineStr">
        <is>
          <t xml:space="preserve">FLAT</t>
        </is>
      </c>
      <c r="K652" t="inlineStr">
        <is>
          <t xml:space="preserve">ES</t>
        </is>
      </c>
      <c r="L652"/>
      <c r="M652"/>
      <c r="N652" t="inlineStr">
        <is>
          <t xml:space="preserve">Marbella</t>
        </is>
      </c>
      <c r="O652" t="inlineStr">
        <is>
          <t xml:space="preserve">Nueva Andalucía</t>
        </is>
      </c>
      <c r="P652"/>
      <c r="Q652" t="inlineStr">
        <is>
          <t xml:space="preserve">36.4871171</t>
        </is>
      </c>
      <c r="R652" t="inlineStr">
        <is>
          <t xml:space="preserve">-4.9597808</t>
        </is>
      </c>
      <c r="S652">
        <v>830000</v>
      </c>
      <c r="T652"/>
      <c r="U652">
        <f>IFERROR((S652-T652)/T652,"")</f>
      </c>
      <c r="V652">
        <v>3</v>
      </c>
      <c r="W652" t="inlineStr">
        <is>
          <t xml:space="preserve">174.00</t>
        </is>
      </c>
      <c r="X652"/>
      <c r="Y652"/>
      <c r="Z652">
        <f>IFERROR(S652/W652,"")</f>
      </c>
      <c r="AA652">
        <f>IFERROR(INDEX(04_Area_Stats!$C$5:$C$7,MATCH(N652,04_Area_Stats!$A$5:$A$7,0)),"")</f>
      </c>
      <c r="AB652">
        <f>IFERROR((Z652-AA652)/AA652,"")</f>
      </c>
      <c r="AC652">
        <v>2</v>
      </c>
      <c r="AD652">
        <v>2</v>
      </c>
      <c r="AE652"/>
      <c r="AF652"/>
      <c r="AG652" t="inlineStr">
        <is>
          <t xml:space="preserve">Renovated</t>
        </is>
      </c>
      <c r="AH652"/>
      <c r="AI652"/>
      <c r="AJ652" t="inlineStr">
        <is>
          <t xml:space="preserve">Y</t>
        </is>
      </c>
      <c r="AK652"/>
      <c r="AL652"/>
      <c r="AM652"/>
      <c r="AN652"/>
      <c r="AO652" t="inlineStr">
        <is>
          <t xml:space="preserve">Y</t>
        </is>
      </c>
      <c r="AP652"/>
      <c r="AQ652"/>
      <c r="AR652"/>
      <c r="AS652"/>
      <c r="AT652">
        <f>IFERROR(INDEX(04_Area_Stats!$E$5:$E$7,MATCH(N652,04_Area_Stats!$A$5:$A$7,0)),"")</f>
      </c>
      <c r="AU652">
        <f>IFERROR(ROUND(W652*AT652,0),"")</f>
      </c>
      <c r="AV652">
        <f>IFERROR(AU652*12/S652,"")</f>
      </c>
      <c r="AW652">
        <f>IFERROR(ROUND(100*(03_Assumptions!$B$18*MIN(AV652/03_Assumptions!$B$13,1)+03_Assumptions!$B$19*MIN(MAX(-AB652/0.25,0),1)+03_Assumptions!$B$20*IFERROR(INDEX(03_Assumptions!$B$28:$B$33,MATCH(AG652,03_Assumptions!$A$28:$A$33,0)),0.5)+03_Assumptions!$B$21*MIN(V652/180,1)+03_Assumptions!$B$22*(COUNTIF(AI652:AQ652,"Y")/9)),0),"")</f>
      </c>
      <c r="AX652"/>
      <c r="AY652"/>
      <c r="AZ652"/>
      <c r="BA652" t="inlineStr">
        <is>
          <t xml:space="preserve">https://media.yaencontre.com/img/photo/w1024/93070/93070-57388950-1512720912.jpg</t>
        </is>
      </c>
      <c r="BB652"/>
      <c r="BC652">
        <v>1</v>
      </c>
      <c r="BD652"/>
      <c r="BE652">
        <v>0</v>
      </c>
      <c r="BF652"/>
      <c r="BG652"/>
      <c r="BH652"/>
      <c r="BI652" t="inlineStr">
        <is>
          <t xml:space="preserve">Bajada de precio</t>
        </is>
      </c>
      <c r="BJ652" t="inlineStr">
        <is>
          <t xml:space="preserve">FULL</t>
        </is>
      </c>
      <c r="BK652"/>
      <c r="BL652" t="inlineStr">
        <is>
          <t xml:space="preserve">Helt renoverad lägenhet i strandkomplex Playas del Duque i Puerto Banús med sydvästvänd terrass och havsutsikt. Priset är nyligen sänkt, vilket tyder på förhandlingsmöjligheter.</t>
        </is>
      </c>
      <c r="BM652" t="inlineStr">
        <is>
          <t xml:space="preserve">condition, terrace</t>
        </is>
      </c>
      <c r="BN652"/>
    </row>
    <row r="653">
      <c r="A653" t="inlineStr">
        <is>
          <t xml:space="preserve">YAE-jht::real-estate::49402-112384537</t>
        </is>
      </c>
      <c r="B653" t="inlineStr">
        <is>
          <t xml:space="preserve">Yaencontre</t>
        </is>
      </c>
      <c r="C653" t="inlineStr">
        <is>
          <t xml:space="preserve">jht::real-estate::49402-112384537</t>
        </is>
      </c>
      <c r="D653" t="inlineStr">
        <is>
          <t xml:space="preserve">https://yaencontre.com/venta/piso/inmueble-49402-112384537</t>
        </is>
      </c>
      <c r="E653" t="inlineStr">
        <is>
          <t xml:space="preserve">2026-08-29</t>
        </is>
      </c>
      <c r="F653" t="inlineStr">
        <is>
          <t xml:space="preserve">2026-08-31</t>
        </is>
      </c>
      <c r="G653" t="inlineStr">
        <is>
          <t xml:space="preserve">New</t>
        </is>
      </c>
      <c r="H653" t="inlineStr">
        <is>
          <t xml:space="preserve">Dúplex en venta, Puente Romano en Nagüeles-Milla de Oro en Marbella</t>
        </is>
      </c>
      <c r="I653" t="inlineStr">
        <is>
          <t xml:space="preserve">Sale</t>
        </is>
      </c>
      <c r="J653" t="inlineStr">
        <is>
          <t xml:space="preserve">FLAT</t>
        </is>
      </c>
      <c r="K653" t="inlineStr">
        <is>
          <t xml:space="preserve">ES</t>
        </is>
      </c>
      <c r="L653"/>
      <c r="M653"/>
      <c r="N653" t="inlineStr">
        <is>
          <t xml:space="preserve">Marbella</t>
        </is>
      </c>
      <c r="O653" t="inlineStr">
        <is>
          <t xml:space="preserve">Nagüeles-Milla de Oro</t>
        </is>
      </c>
      <c r="P653"/>
      <c r="Q653" t="inlineStr">
        <is>
          <t xml:space="preserve">36.5020752</t>
        </is>
      </c>
      <c r="R653" t="inlineStr">
        <is>
          <t xml:space="preserve">-4.9251008</t>
        </is>
      </c>
      <c r="S653">
        <v>7895000</v>
      </c>
      <c r="T653"/>
      <c r="U653">
        <f>IFERROR((S653-T653)/T653,"")</f>
      </c>
      <c r="V653">
        <v>3</v>
      </c>
      <c r="W653" t="inlineStr">
        <is>
          <t xml:space="preserve">232.00</t>
        </is>
      </c>
      <c r="X653"/>
      <c r="Y653"/>
      <c r="Z653">
        <f>IFERROR(S653/W653,"")</f>
      </c>
      <c r="AA653">
        <f>IFERROR(INDEX(04_Area_Stats!$C$5:$C$7,MATCH(N653,04_Area_Stats!$A$5:$A$7,0)),"")</f>
      </c>
      <c r="AB653">
        <f>IFERROR((Z653-AA653)/AA653,"")</f>
      </c>
      <c r="AC653">
        <v>4</v>
      </c>
      <c r="AD653">
        <v>4</v>
      </c>
      <c r="AE653" t="inlineStr">
        <is>
          <t xml:space="preserve">ático</t>
        </is>
      </c>
      <c r="AF653"/>
      <c r="AG653" t="inlineStr">
        <is>
          <t xml:space="preserve">Renovated</t>
        </is>
      </c>
      <c r="AH653"/>
      <c r="AI653"/>
      <c r="AJ653"/>
      <c r="AK653"/>
      <c r="AL653"/>
      <c r="AM653"/>
      <c r="AN653"/>
      <c r="AO653" t="inlineStr">
        <is>
          <t xml:space="preserve">Y</t>
        </is>
      </c>
      <c r="AP653"/>
      <c r="AQ653"/>
      <c r="AR653"/>
      <c r="AS653"/>
      <c r="AT653">
        <f>IFERROR(INDEX(04_Area_Stats!$E$5:$E$7,MATCH(N653,04_Area_Stats!$A$5:$A$7,0)),"")</f>
      </c>
      <c r="AU653">
        <f>IFERROR(ROUND(W653*AT653,0),"")</f>
      </c>
      <c r="AV653">
        <f>IFERROR(AU653*12/S653,"")</f>
      </c>
      <c r="AW653">
        <f>IFERROR(ROUND(100*(03_Assumptions!$B$18*MIN(AV653/03_Assumptions!$B$13,1)+03_Assumptions!$B$19*MIN(MAX(-AB653/0.25,0),1)+03_Assumptions!$B$20*IFERROR(INDEX(03_Assumptions!$B$28:$B$33,MATCH(AG653,03_Assumptions!$A$28:$A$33,0)),0.5)+03_Assumptions!$B$21*MIN(V653/180,1)+03_Assumptions!$B$22*(COUNTIF(AI653:AQ653,"Y")/9)),0),"")</f>
      </c>
      <c r="AX653"/>
      <c r="AY653"/>
      <c r="AZ653"/>
      <c r="BA653" t="inlineStr">
        <is>
          <t xml:space="preserve">https://media.yaencontre.com/img/photo/w1024/49402/49402-57429707-1514677808.jpg</t>
        </is>
      </c>
      <c r="BB653"/>
      <c r="BC653">
        <v>1</v>
      </c>
      <c r="BD653"/>
      <c r="BE653">
        <v>0</v>
      </c>
      <c r="BF653"/>
      <c r="BG653"/>
      <c r="BH653"/>
      <c r="BI653"/>
      <c r="BJ653" t="inlineStr">
        <is>
          <t xml:space="preserve">FULL</t>
        </is>
      </c>
      <c r="BK653"/>
      <c r="BL653" t="inlineStr">
        <is>
          <t xml:space="preserve">En helt renoverad fyrarumsduplexöversta våning i det prestigiösa Puente Romano-komplexet på Marbellas Golden Mile, bara några steg från stranden. Begränsad information tillgänglig från den trunkerad beskrivningen.</t>
        </is>
      </c>
      <c r="BM653" t="inlineStr">
        <is>
          <t xml:space="preserve">floor, condition</t>
        </is>
      </c>
      <c r="BN653"/>
    </row>
    <row r="654">
      <c r="A654" t="inlineStr">
        <is>
          <t xml:space="preserve">YAE-jht::real-estate::57053-112369364</t>
        </is>
      </c>
      <c r="B654" t="inlineStr">
        <is>
          <t xml:space="preserve">Yaencontre</t>
        </is>
      </c>
      <c r="C654" t="inlineStr">
        <is>
          <t xml:space="preserve">jht::real-estate::57053-112369364</t>
        </is>
      </c>
      <c r="D654" t="inlineStr">
        <is>
          <t xml:space="preserve">https://yaencontre.com/venta/piso/inmueble-57053-112369364</t>
        </is>
      </c>
      <c r="E654" t="inlineStr">
        <is>
          <t xml:space="preserve">2026-08-29</t>
        </is>
      </c>
      <c r="F654" t="inlineStr">
        <is>
          <t xml:space="preserve">2026-08-31</t>
        </is>
      </c>
      <c r="G654" t="inlineStr">
        <is>
          <t xml:space="preserve">New</t>
        </is>
      </c>
      <c r="H654" t="inlineStr">
        <is>
          <t xml:space="preserve">Piso en venta, Sierra Blanca en Nagüeles-Milla de Oro en Marbella</t>
        </is>
      </c>
      <c r="I654" t="inlineStr">
        <is>
          <t xml:space="preserve">Sale</t>
        </is>
      </c>
      <c r="J654" t="inlineStr">
        <is>
          <t xml:space="preserve">FLAT</t>
        </is>
      </c>
      <c r="K654" t="inlineStr">
        <is>
          <t xml:space="preserve">ES</t>
        </is>
      </c>
      <c r="L654"/>
      <c r="M654"/>
      <c r="N654" t="inlineStr">
        <is>
          <t xml:space="preserve">Marbella</t>
        </is>
      </c>
      <c r="O654" t="inlineStr">
        <is>
          <t xml:space="preserve">Nagüeles-Milla de Oro</t>
        </is>
      </c>
      <c r="P654"/>
      <c r="Q654" t="inlineStr">
        <is>
          <t xml:space="preserve">36.5241641</t>
        </is>
      </c>
      <c r="R654" t="inlineStr">
        <is>
          <t xml:space="preserve">-4.9042250</t>
        </is>
      </c>
      <c r="S654">
        <v>1050000</v>
      </c>
      <c r="T654"/>
      <c r="U654">
        <f>IFERROR((S654-T654)/T654,"")</f>
      </c>
      <c r="V654">
        <v>3</v>
      </c>
      <c r="W654" t="inlineStr">
        <is>
          <t xml:space="preserve">237.00</t>
        </is>
      </c>
      <c r="X654"/>
      <c r="Y654"/>
      <c r="Z654">
        <f>IFERROR(S654/W654,"")</f>
      </c>
      <c r="AA654">
        <f>IFERROR(INDEX(04_Area_Stats!$C$5:$C$7,MATCH(N654,04_Area_Stats!$A$5:$A$7,0)),"")</f>
      </c>
      <c r="AB654">
        <f>IFERROR((Z654-AA654)/AA654,"")</f>
      </c>
      <c r="AC654">
        <v>3</v>
      </c>
      <c r="AD654">
        <v>2</v>
      </c>
      <c r="AE654" t="inlineStr">
        <is>
          <t xml:space="preserve">Ground floor / planta baja</t>
        </is>
      </c>
      <c r="AF654"/>
      <c r="AG654"/>
      <c r="AH654"/>
      <c r="AI654"/>
      <c r="AJ654"/>
      <c r="AK654"/>
      <c r="AL654"/>
      <c r="AM654"/>
      <c r="AN654"/>
      <c r="AO654" t="inlineStr">
        <is>
          <t xml:space="preserve">Y</t>
        </is>
      </c>
      <c r="AP654" t="inlineStr">
        <is>
          <t xml:space="preserve">Y</t>
        </is>
      </c>
      <c r="AQ654"/>
      <c r="AR654"/>
      <c r="AS654"/>
      <c r="AT654">
        <f>IFERROR(INDEX(04_Area_Stats!$E$5:$E$7,MATCH(N654,04_Area_Stats!$A$5:$A$7,0)),"")</f>
      </c>
      <c r="AU654">
        <f>IFERROR(ROUND(W654*AT654,0),"")</f>
      </c>
      <c r="AV654">
        <f>IFERROR(AU654*12/S654,"")</f>
      </c>
      <c r="AW654">
        <f>IFERROR(ROUND(100*(03_Assumptions!$B$18*MIN(AV654/03_Assumptions!$B$13,1)+03_Assumptions!$B$19*MIN(MAX(-AB654/0.25,0),1)+03_Assumptions!$B$20*IFERROR(INDEX(03_Assumptions!$B$28:$B$33,MATCH(AG654,03_Assumptions!$A$28:$A$33,0)),0.5)+03_Assumptions!$B$21*MIN(V654/180,1)+03_Assumptions!$B$22*(COUNTIF(AI654:AQ654,"Y")/9)),0),"")</f>
      </c>
      <c r="AX654"/>
      <c r="AY654"/>
      <c r="AZ654"/>
      <c r="BA654" t="inlineStr">
        <is>
          <t xml:space="preserve">https://media.yaencontre.com/img/photo/w1024/57053/57053-57421419-1514256950.jpg</t>
        </is>
      </c>
      <c r="BB654"/>
      <c r="BC654">
        <v>1</v>
      </c>
      <c r="BD654"/>
      <c r="BE654">
        <v>0</v>
      </c>
      <c r="BF654"/>
      <c r="BG654"/>
      <c r="BH654"/>
      <c r="BI654"/>
      <c r="BJ654"/>
      <c r="BK654"/>
      <c r="BL654" t="inlineStr">
        <is>
          <t xml:space="preserve">Våning på bottenvåningen i den prestigefulla Condado de Sierra Blanca, Marbellas Golden Mile, med imponerade havsutsikt och marmorsgolv. Ofullständig beskrivning för att bedöma skicket och funktionerna fullt ut.</t>
        </is>
      </c>
      <c r="BM654" t="inlineStr">
        <is>
          <t xml:space="preserve">floor</t>
        </is>
      </c>
      <c r="BN654"/>
    </row>
    <row r="655">
      <c r="A655" t="inlineStr">
        <is>
          <t xml:space="preserve">YAE-jht::real-estate::45522-112356469</t>
        </is>
      </c>
      <c r="B655" t="inlineStr">
        <is>
          <t xml:space="preserve">Yaencontre</t>
        </is>
      </c>
      <c r="C655" t="inlineStr">
        <is>
          <t xml:space="preserve">jht::real-estate::45522-112356469</t>
        </is>
      </c>
      <c r="D655" t="inlineStr">
        <is>
          <t xml:space="preserve">https://yaencontre.com/venta/piso/inmueble-45522-112356469</t>
        </is>
      </c>
      <c r="E655" t="inlineStr">
        <is>
          <t xml:space="preserve">2026-08-29</t>
        </is>
      </c>
      <c r="F655" t="inlineStr">
        <is>
          <t xml:space="preserve">2026-08-31</t>
        </is>
      </c>
      <c r="G655" t="inlineStr">
        <is>
          <t xml:space="preserve">New</t>
        </is>
      </c>
      <c r="H655" t="inlineStr">
        <is>
          <t xml:space="preserve">Piso en venta en calle De Marcasitas, Nagüeles en Nagüeles-Milla de Oro en Marbella</t>
        </is>
      </c>
      <c r="I655" t="inlineStr">
        <is>
          <t xml:space="preserve">Sale</t>
        </is>
      </c>
      <c r="J655" t="inlineStr">
        <is>
          <t xml:space="preserve">FLAT</t>
        </is>
      </c>
      <c r="K655" t="inlineStr">
        <is>
          <t xml:space="preserve">ES</t>
        </is>
      </c>
      <c r="L655"/>
      <c r="M655"/>
      <c r="N655" t="inlineStr">
        <is>
          <t xml:space="preserve">Marbella</t>
        </is>
      </c>
      <c r="O655" t="inlineStr">
        <is>
          <t xml:space="preserve">Nagüeles-Milla de Oro</t>
        </is>
      </c>
      <c r="P655"/>
      <c r="Q655" t="inlineStr">
        <is>
          <t xml:space="preserve">36.5144554</t>
        </is>
      </c>
      <c r="R655" t="inlineStr">
        <is>
          <t xml:space="preserve">-4.9245562</t>
        </is>
      </c>
      <c r="S655">
        <v>1290000</v>
      </c>
      <c r="T655"/>
      <c r="U655">
        <f>IFERROR((S655-T655)/T655,"")</f>
      </c>
      <c r="V655">
        <v>3</v>
      </c>
      <c r="W655" t="inlineStr">
        <is>
          <t xml:space="preserve">368.00</t>
        </is>
      </c>
      <c r="X655"/>
      <c r="Y655"/>
      <c r="Z655">
        <f>IFERROR(S655/W655,"")</f>
      </c>
      <c r="AA655">
        <f>IFERROR(INDEX(04_Area_Stats!$C$5:$C$7,MATCH(N655,04_Area_Stats!$A$5:$A$7,0)),"")</f>
      </c>
      <c r="AB655">
        <f>IFERROR((Z655-AA655)/AA655,"")</f>
      </c>
      <c r="AC655">
        <v>4</v>
      </c>
      <c r="AD655">
        <v>3</v>
      </c>
      <c r="AE655"/>
      <c r="AF655"/>
      <c r="AG655"/>
      <c r="AH655"/>
      <c r="AI655"/>
      <c r="AJ655"/>
      <c r="AK655"/>
      <c r="AL655"/>
      <c r="AM655"/>
      <c r="AN655"/>
      <c r="AO655"/>
      <c r="AP655"/>
      <c r="AQ655"/>
      <c r="AR655"/>
      <c r="AS655"/>
      <c r="AT655">
        <f>IFERROR(INDEX(04_Area_Stats!$E$5:$E$7,MATCH(N655,04_Area_Stats!$A$5:$A$7,0)),"")</f>
      </c>
      <c r="AU655">
        <f>IFERROR(ROUND(W655*AT655,0),"")</f>
      </c>
      <c r="AV655">
        <f>IFERROR(AU655*12/S655,"")</f>
      </c>
      <c r="AW655">
        <f>IFERROR(ROUND(100*(03_Assumptions!$B$18*MIN(AV655/03_Assumptions!$B$13,1)+03_Assumptions!$B$19*MIN(MAX(-AB655/0.25,0),1)+03_Assumptions!$B$20*IFERROR(INDEX(03_Assumptions!$B$28:$B$33,MATCH(AG655,03_Assumptions!$A$28:$A$33,0)),0.5)+03_Assumptions!$B$21*MIN(V655/180,1)+03_Assumptions!$B$22*(COUNTIF(AI655:AQ655,"Y")/9)),0),"")</f>
      </c>
      <c r="AX655"/>
      <c r="AY655"/>
      <c r="AZ655"/>
      <c r="BA655" t="inlineStr">
        <is>
          <t xml:space="preserve">https://media.yaencontre.com/img/photo/w1024/45522/45522-57415135-1513861792.jpg</t>
        </is>
      </c>
      <c r="BB655"/>
      <c r="BC655">
        <v>1</v>
      </c>
      <c r="BD655"/>
      <c r="BE655">
        <v>0</v>
      </c>
      <c r="BF655"/>
      <c r="BG655"/>
      <c r="BH655"/>
      <c r="BI655"/>
      <c r="BJ655"/>
      <c r="BK655"/>
      <c r="BL655"/>
      <c r="BM655"/>
      <c r="BN655"/>
    </row>
    <row r="656">
      <c r="A656" t="inlineStr">
        <is>
          <t xml:space="preserve">YAE-jht::real-estate::85851-112379941</t>
        </is>
      </c>
      <c r="B656" t="inlineStr">
        <is>
          <t xml:space="preserve">Yaencontre</t>
        </is>
      </c>
      <c r="C656" t="inlineStr">
        <is>
          <t xml:space="preserve">jht::real-estate::85851-112379941</t>
        </is>
      </c>
      <c r="D656" t="inlineStr">
        <is>
          <t xml:space="preserve">https://yaencontre.com/venta/piso/inmueble-85851-112379941</t>
        </is>
      </c>
      <c r="E656" t="inlineStr">
        <is>
          <t xml:space="preserve">2026-08-29</t>
        </is>
      </c>
      <c r="F656" t="inlineStr">
        <is>
          <t xml:space="preserve">2026-08-31</t>
        </is>
      </c>
      <c r="G656" t="inlineStr">
        <is>
          <t xml:space="preserve">New</t>
        </is>
      </c>
      <c r="H656" t="inlineStr">
        <is>
          <t xml:space="preserve">Piso en venta, Sierra Blanca en Nagüeles-Milla de Oro en Marbella</t>
        </is>
      </c>
      <c r="I656" t="inlineStr">
        <is>
          <t xml:space="preserve">Sale</t>
        </is>
      </c>
      <c r="J656" t="inlineStr">
        <is>
          <t xml:space="preserve">FLAT</t>
        </is>
      </c>
      <c r="K656" t="inlineStr">
        <is>
          <t xml:space="preserve">ES</t>
        </is>
      </c>
      <c r="L656"/>
      <c r="M656"/>
      <c r="N656" t="inlineStr">
        <is>
          <t xml:space="preserve">Marbella</t>
        </is>
      </c>
      <c r="O656" t="inlineStr">
        <is>
          <t xml:space="preserve">Nagüeles-Milla de Oro</t>
        </is>
      </c>
      <c r="P656"/>
      <c r="Q656" t="inlineStr">
        <is>
          <t xml:space="preserve">36.5270770</t>
        </is>
      </c>
      <c r="R656" t="inlineStr">
        <is>
          <t xml:space="preserve">-4.9062886</t>
        </is>
      </c>
      <c r="S656">
        <v>759900</v>
      </c>
      <c r="T656"/>
      <c r="U656">
        <f>IFERROR((S656-T656)/T656,"")</f>
      </c>
      <c r="V656">
        <v>3</v>
      </c>
      <c r="W656" t="inlineStr">
        <is>
          <t xml:space="preserve">157.00</t>
        </is>
      </c>
      <c r="X656"/>
      <c r="Y656"/>
      <c r="Z656">
        <f>IFERROR(S656/W656,"")</f>
      </c>
      <c r="AA656">
        <f>IFERROR(INDEX(04_Area_Stats!$C$5:$C$7,MATCH(N656,04_Area_Stats!$A$5:$A$7,0)),"")</f>
      </c>
      <c r="AB656">
        <f>IFERROR((Z656-AA656)/AA656,"")</f>
      </c>
      <c r="AC656">
        <v>2</v>
      </c>
      <c r="AD656">
        <v>3</v>
      </c>
      <c r="AE656"/>
      <c r="AF656"/>
      <c r="AG656" t="inlineStr">
        <is>
          <t xml:space="preserve">Good</t>
        </is>
      </c>
      <c r="AH656"/>
      <c r="AI656"/>
      <c r="AJ656"/>
      <c r="AK656"/>
      <c r="AL656"/>
      <c r="AM656"/>
      <c r="AN656"/>
      <c r="AO656" t="inlineStr">
        <is>
          <t xml:space="preserve">Y</t>
        </is>
      </c>
      <c r="AP656"/>
      <c r="AQ656"/>
      <c r="AR656"/>
      <c r="AS656"/>
      <c r="AT656">
        <f>IFERROR(INDEX(04_Area_Stats!$E$5:$E$7,MATCH(N656,04_Area_Stats!$A$5:$A$7,0)),"")</f>
      </c>
      <c r="AU656">
        <f>IFERROR(ROUND(W656*AT656,0),"")</f>
      </c>
      <c r="AV656">
        <f>IFERROR(AU656*12/S656,"")</f>
      </c>
      <c r="AW656">
        <f>IFERROR(ROUND(100*(03_Assumptions!$B$18*MIN(AV656/03_Assumptions!$B$13,1)+03_Assumptions!$B$19*MIN(MAX(-AB656/0.25,0),1)+03_Assumptions!$B$20*IFERROR(INDEX(03_Assumptions!$B$28:$B$33,MATCH(AG656,03_Assumptions!$A$28:$A$33,0)),0.5)+03_Assumptions!$B$21*MIN(V656/180,1)+03_Assumptions!$B$22*(COUNTIF(AI656:AQ656,"Y")/9)),0),"")</f>
      </c>
      <c r="AX656"/>
      <c r="AY656"/>
      <c r="AZ656"/>
      <c r="BA656" t="inlineStr">
        <is>
          <t xml:space="preserve">https://media.yaencontre.com/img/photo/w1024/85851/85851-57427277-1514537112.jpg</t>
        </is>
      </c>
      <c r="BB656"/>
      <c r="BC656">
        <v>1</v>
      </c>
      <c r="BD656"/>
      <c r="BE656">
        <v>0</v>
      </c>
      <c r="BF656"/>
      <c r="BG656"/>
      <c r="BH656"/>
      <c r="BI656"/>
      <c r="BJ656"/>
      <c r="BK656"/>
      <c r="BL656" t="inlineStr">
        <is>
          <t xml:space="preserve">En 2-rumslägenhet med havsutsikt i Sierra Blanca, Marbella, belägen endast 5 minuter från det prestigefulla Milla de Oro-området. Begränsad information ges om skick, storlek eller andra egenskaper.</t>
        </is>
      </c>
      <c r="BM656"/>
      <c r="BN656"/>
    </row>
    <row r="657">
      <c r="A657" t="inlineStr">
        <is>
          <t xml:space="preserve">YAE-jht::real-estate::55612-112387851</t>
        </is>
      </c>
      <c r="B657" t="inlineStr">
        <is>
          <t xml:space="preserve">Yaencontre</t>
        </is>
      </c>
      <c r="C657" t="inlineStr">
        <is>
          <t xml:space="preserve">jht::real-estate::55612-112387851</t>
        </is>
      </c>
      <c r="D657" t="inlineStr">
        <is>
          <t xml:space="preserve">https://yaencontre.com/venta/piso/inmueble-55612-112387851</t>
        </is>
      </c>
      <c r="E657" t="inlineStr">
        <is>
          <t xml:space="preserve">2026-08-29</t>
        </is>
      </c>
      <c r="F657" t="inlineStr">
        <is>
          <t xml:space="preserve">2026-08-31</t>
        </is>
      </c>
      <c r="G657" t="inlineStr">
        <is>
          <t xml:space="preserve">New</t>
        </is>
      </c>
      <c r="H657" t="inlineStr">
        <is>
          <t xml:space="preserve">Piso en venta, Puerto Banús en Nueva Andalucía en Marbella</t>
        </is>
      </c>
      <c r="I657" t="inlineStr">
        <is>
          <t xml:space="preserve">Sale</t>
        </is>
      </c>
      <c r="J657" t="inlineStr">
        <is>
          <t xml:space="preserve">FLAT</t>
        </is>
      </c>
      <c r="K657" t="inlineStr">
        <is>
          <t xml:space="preserve">ES</t>
        </is>
      </c>
      <c r="L657"/>
      <c r="M657"/>
      <c r="N657" t="inlineStr">
        <is>
          <t xml:space="preserve">Marbella</t>
        </is>
      </c>
      <c r="O657" t="inlineStr">
        <is>
          <t xml:space="preserve">Nueva Andalucía</t>
        </is>
      </c>
      <c r="P657"/>
      <c r="Q657" t="inlineStr">
        <is>
          <t xml:space="preserve">36.4868885</t>
        </is>
      </c>
      <c r="R657" t="inlineStr">
        <is>
          <t xml:space="preserve">-4.9540979</t>
        </is>
      </c>
      <c r="S657">
        <v>800000</v>
      </c>
      <c r="T657"/>
      <c r="U657">
        <f>IFERROR((S657-T657)/T657,"")</f>
      </c>
      <c r="V657">
        <v>3</v>
      </c>
      <c r="W657" t="inlineStr">
        <is>
          <t xml:space="preserve">124.00</t>
        </is>
      </c>
      <c r="X657"/>
      <c r="Y657"/>
      <c r="Z657">
        <f>IFERROR(S657/W657,"")</f>
      </c>
      <c r="AA657">
        <f>IFERROR(INDEX(04_Area_Stats!$C$5:$C$7,MATCH(N657,04_Area_Stats!$A$5:$A$7,0)),"")</f>
      </c>
      <c r="AB657">
        <f>IFERROR((Z657-AA657)/AA657,"")</f>
      </c>
      <c r="AC657">
        <v>2</v>
      </c>
      <c r="AD657">
        <v>2</v>
      </c>
      <c r="AE657" t="inlineStr">
        <is>
          <t xml:space="preserve">Ground floor</t>
        </is>
      </c>
      <c r="AF657"/>
      <c r="AG657" t="inlineStr">
        <is>
          <t xml:space="preserve">Renovated</t>
        </is>
      </c>
      <c r="AH657"/>
      <c r="AI657"/>
      <c r="AJ657"/>
      <c r="AK657"/>
      <c r="AL657"/>
      <c r="AM657"/>
      <c r="AN657"/>
      <c r="AO657"/>
      <c r="AP657"/>
      <c r="AQ657"/>
      <c r="AR657"/>
      <c r="AS657"/>
      <c r="AT657">
        <f>IFERROR(INDEX(04_Area_Stats!$E$5:$E$7,MATCH(N657,04_Area_Stats!$A$5:$A$7,0)),"")</f>
      </c>
      <c r="AU657">
        <f>IFERROR(ROUND(W657*AT657,0),"")</f>
      </c>
      <c r="AV657">
        <f>IFERROR(AU657*12/S657,"")</f>
      </c>
      <c r="AW657">
        <f>IFERROR(ROUND(100*(03_Assumptions!$B$18*MIN(AV657/03_Assumptions!$B$13,1)+03_Assumptions!$B$19*MIN(MAX(-AB657/0.25,0),1)+03_Assumptions!$B$20*IFERROR(INDEX(03_Assumptions!$B$28:$B$33,MATCH(AG657,03_Assumptions!$A$28:$A$33,0)),0.5)+03_Assumptions!$B$21*MIN(V657/180,1)+03_Assumptions!$B$22*(COUNTIF(AI657:AQ657,"Y")/9)),0),"")</f>
      </c>
      <c r="AX657"/>
      <c r="AY657"/>
      <c r="AZ657"/>
      <c r="BA657" t="inlineStr">
        <is>
          <t xml:space="preserve">https://media.yaencontre.com/img/photo/w1024/55612/55612-57431839-1514759713.jpg</t>
        </is>
      </c>
      <c r="BB657"/>
      <c r="BC657">
        <v>1</v>
      </c>
      <c r="BD657"/>
      <c r="BE657">
        <v>0</v>
      </c>
      <c r="BF657"/>
      <c r="BG657"/>
      <c r="BH657"/>
      <c r="BI657"/>
      <c r="BJ657"/>
      <c r="BK657"/>
      <c r="BL657" t="inlineStr">
        <is>
          <t xml:space="preserve">Nedre våningens lägenhet i den exklusiva urbanisationen Terrazas de Banús nära Puerto Banús, nyligen renoverad med modern stil och funktionalitet. Begränsad information är tillgänglig från den ofullständiga annonsen.</t>
        </is>
      </c>
      <c r="BM657" t="inlineStr">
        <is>
          <t xml:space="preserve">floor, condition</t>
        </is>
      </c>
      <c r="BN657"/>
    </row>
    <row r="658">
      <c r="A658" t="inlineStr">
        <is>
          <t xml:space="preserve">YAE-jht::real-estate::43533-112370632</t>
        </is>
      </c>
      <c r="B658" t="inlineStr">
        <is>
          <t xml:space="preserve">Yaencontre</t>
        </is>
      </c>
      <c r="C658" t="inlineStr">
        <is>
          <t xml:space="preserve">jht::real-estate::43533-112370632</t>
        </is>
      </c>
      <c r="D658" t="inlineStr">
        <is>
          <t xml:space="preserve">https://yaencontre.com/venta/piso/inmueble-43533-112370632</t>
        </is>
      </c>
      <c r="E658" t="inlineStr">
        <is>
          <t xml:space="preserve">2026-08-29</t>
        </is>
      </c>
      <c r="F658" t="inlineStr">
        <is>
          <t xml:space="preserve">2026-08-31</t>
        </is>
      </c>
      <c r="G658" t="inlineStr">
        <is>
          <t xml:space="preserve">New</t>
        </is>
      </c>
      <c r="H658" t="inlineStr">
        <is>
          <t xml:space="preserve">Ático en venta, Santa Clara en Las Chapas-El Rosario en Marbella</t>
        </is>
      </c>
      <c r="I658" t="inlineStr">
        <is>
          <t xml:space="preserve">Sale</t>
        </is>
      </c>
      <c r="J658" t="inlineStr">
        <is>
          <t xml:space="preserve">FLAT</t>
        </is>
      </c>
      <c r="K658" t="inlineStr">
        <is>
          <t xml:space="preserve">ES</t>
        </is>
      </c>
      <c r="L658"/>
      <c r="M658"/>
      <c r="N658" t="inlineStr">
        <is>
          <t xml:space="preserve">Marbella</t>
        </is>
      </c>
      <c r="O658" t="inlineStr">
        <is>
          <t xml:space="preserve">Las Chapas-El Rosario</t>
        </is>
      </c>
      <c r="P658"/>
      <c r="Q658" t="inlineStr">
        <is>
          <t xml:space="preserve">36.5085664</t>
        </is>
      </c>
      <c r="R658" t="inlineStr">
        <is>
          <t xml:space="preserve">-4.8153439</t>
        </is>
      </c>
      <c r="S658">
        <v>2950000</v>
      </c>
      <c r="T658"/>
      <c r="U658">
        <f>IFERROR((S658-T658)/T658,"")</f>
      </c>
      <c r="V658">
        <v>3</v>
      </c>
      <c r="W658" t="inlineStr">
        <is>
          <t xml:space="preserve">226.00</t>
        </is>
      </c>
      <c r="X658"/>
      <c r="Y658"/>
      <c r="Z658">
        <f>IFERROR(S658/W658,"")</f>
      </c>
      <c r="AA658">
        <f>IFERROR(INDEX(04_Area_Stats!$C$5:$C$7,MATCH(N658,04_Area_Stats!$A$5:$A$7,0)),"")</f>
      </c>
      <c r="AB658">
        <f>IFERROR((Z658-AA658)/AA658,"")</f>
      </c>
      <c r="AC658">
        <v>4</v>
      </c>
      <c r="AD658">
        <v>5</v>
      </c>
      <c r="AE658"/>
      <c r="AF658"/>
      <c r="AG658"/>
      <c r="AH658"/>
      <c r="AI658"/>
      <c r="AJ658"/>
      <c r="AK658"/>
      <c r="AL658"/>
      <c r="AM658"/>
      <c r="AN658"/>
      <c r="AO658"/>
      <c r="AP658"/>
      <c r="AQ658"/>
      <c r="AR658"/>
      <c r="AS658"/>
      <c r="AT658">
        <f>IFERROR(INDEX(04_Area_Stats!$E$5:$E$7,MATCH(N658,04_Area_Stats!$A$5:$A$7,0)),"")</f>
      </c>
      <c r="AU658">
        <f>IFERROR(ROUND(W658*AT658,0),"")</f>
      </c>
      <c r="AV658">
        <f>IFERROR(AU658*12/S658,"")</f>
      </c>
      <c r="AW658">
        <f>IFERROR(ROUND(100*(03_Assumptions!$B$18*MIN(AV658/03_Assumptions!$B$13,1)+03_Assumptions!$B$19*MIN(MAX(-AB658/0.25,0),1)+03_Assumptions!$B$20*IFERROR(INDEX(03_Assumptions!$B$28:$B$33,MATCH(AG658,03_Assumptions!$A$28:$A$33,0)),0.5)+03_Assumptions!$B$21*MIN(V658/180,1)+03_Assumptions!$B$22*(COUNTIF(AI658:AQ658,"Y")/9)),0),"")</f>
      </c>
      <c r="AX658"/>
      <c r="AY658"/>
      <c r="AZ658"/>
      <c r="BA658" t="inlineStr">
        <is>
          <t xml:space="preserve">https://media.yaencontre.com/img/photo/w1024/43533/43533-57422363-1514288267.jpg</t>
        </is>
      </c>
      <c r="BB658"/>
      <c r="BC658">
        <v>1</v>
      </c>
      <c r="BD658"/>
      <c r="BE658">
        <v>0</v>
      </c>
      <c r="BF658"/>
      <c r="BG658"/>
      <c r="BH658"/>
      <c r="BI658"/>
      <c r="BJ658"/>
      <c r="BK658"/>
      <c r="BL658" t="inlineStr">
        <is>
          <t xml:space="preserve">Den angivna beskrivningen är ofullständig—endast läge och resort-liknande bekvämligheter är nämnda utan fastighetsspecifikationer. Kan inte ge en meningsfull bedömning av fastighetens egenskaper eller skick.</t>
        </is>
      </c>
      <c r="BM658"/>
      <c r="BN658"/>
    </row>
    <row r="659">
      <c r="A659" t="inlineStr">
        <is>
          <t xml:space="preserve">YAE-jht::real-estate::93070-112311574</t>
        </is>
      </c>
      <c r="B659" t="inlineStr">
        <is>
          <t xml:space="preserve">Yaencontre</t>
        </is>
      </c>
      <c r="C659" t="inlineStr">
        <is>
          <t xml:space="preserve">jht::real-estate::93070-112311574</t>
        </is>
      </c>
      <c r="D659" t="inlineStr">
        <is>
          <t xml:space="preserve">https://yaencontre.com/venta/piso/inmueble-93070-112311574</t>
        </is>
      </c>
      <c r="E659" t="inlineStr">
        <is>
          <t xml:space="preserve">2026-08-29</t>
        </is>
      </c>
      <c r="F659" t="inlineStr">
        <is>
          <t xml:space="preserve">2026-08-31</t>
        </is>
      </c>
      <c r="G659" t="inlineStr">
        <is>
          <t xml:space="preserve">New</t>
        </is>
      </c>
      <c r="H659" t="inlineStr">
        <is>
          <t xml:space="preserve">Dúplex en venta en calle Ribera, Puerto Banús en Nueva Andalucía en Marbella</t>
        </is>
      </c>
      <c r="I659" t="inlineStr">
        <is>
          <t xml:space="preserve">Sale</t>
        </is>
      </c>
      <c r="J659" t="inlineStr">
        <is>
          <t xml:space="preserve">FLAT</t>
        </is>
      </c>
      <c r="K659" t="inlineStr">
        <is>
          <t xml:space="preserve">ES</t>
        </is>
      </c>
      <c r="L659"/>
      <c r="M659"/>
      <c r="N659" t="inlineStr">
        <is>
          <t xml:space="preserve">Marbella</t>
        </is>
      </c>
      <c r="O659" t="inlineStr">
        <is>
          <t xml:space="preserve">Nueva Andalucía</t>
        </is>
      </c>
      <c r="P659"/>
      <c r="Q659" t="inlineStr">
        <is>
          <t xml:space="preserve">36.4866891</t>
        </is>
      </c>
      <c r="R659" t="inlineStr">
        <is>
          <t xml:space="preserve">-4.9539975</t>
        </is>
      </c>
      <c r="S659">
        <v>900000</v>
      </c>
      <c r="T659"/>
      <c r="U659">
        <f>IFERROR((S659-T659)/T659,"")</f>
      </c>
      <c r="V659">
        <v>3</v>
      </c>
      <c r="W659" t="inlineStr">
        <is>
          <t xml:space="preserve">150.00</t>
        </is>
      </c>
      <c r="X659"/>
      <c r="Y659"/>
      <c r="Z659">
        <f>IFERROR(S659/W659,"")</f>
      </c>
      <c r="AA659">
        <f>IFERROR(INDEX(04_Area_Stats!$C$5:$C$7,MATCH(N659,04_Area_Stats!$A$5:$A$7,0)),"")</f>
      </c>
      <c r="AB659">
        <f>IFERROR((Z659-AA659)/AA659,"")</f>
      </c>
      <c r="AC659">
        <v>2</v>
      </c>
      <c r="AD659">
        <v>2</v>
      </c>
      <c r="AE659"/>
      <c r="AF659"/>
      <c r="AG659" t="inlineStr">
        <is>
          <t xml:space="preserve">Renovated</t>
        </is>
      </c>
      <c r="AH659"/>
      <c r="AI659" t="inlineStr">
        <is>
          <t xml:space="preserve">Y</t>
        </is>
      </c>
      <c r="AJ659"/>
      <c r="AK659"/>
      <c r="AL659"/>
      <c r="AM659"/>
      <c r="AN659"/>
      <c r="AO659" t="inlineStr">
        <is>
          <t xml:space="preserve">Y</t>
        </is>
      </c>
      <c r="AP659" t="inlineStr">
        <is>
          <t xml:space="preserve">Y</t>
        </is>
      </c>
      <c r="AQ659"/>
      <c r="AR659"/>
      <c r="AS659"/>
      <c r="AT659">
        <f>IFERROR(INDEX(04_Area_Stats!$E$5:$E$7,MATCH(N659,04_Area_Stats!$A$5:$A$7,0)),"")</f>
      </c>
      <c r="AU659">
        <f>IFERROR(ROUND(W659*AT659,0),"")</f>
      </c>
      <c r="AV659">
        <f>IFERROR(AU659*12/S659,"")</f>
      </c>
      <c r="AW659">
        <f>IFERROR(ROUND(100*(03_Assumptions!$B$18*MIN(AV659/03_Assumptions!$B$13,1)+03_Assumptions!$B$19*MIN(MAX(-AB659/0.25,0),1)+03_Assumptions!$B$20*IFERROR(INDEX(03_Assumptions!$B$28:$B$33,MATCH(AG659,03_Assumptions!$A$28:$A$33,0)),0.5)+03_Assumptions!$B$21*MIN(V659/180,1)+03_Assumptions!$B$22*(COUNTIF(AI659:AQ659,"Y")/9)),0),"")</f>
      </c>
      <c r="AX659"/>
      <c r="AY659"/>
      <c r="AZ659"/>
      <c r="BA659" t="inlineStr">
        <is>
          <t xml:space="preserve">https://media.yaencontre.com/img/photo/w1024/93070/93070-57389029-1512724095.jpg</t>
        </is>
      </c>
      <c r="BB659"/>
      <c r="BC659">
        <v>1</v>
      </c>
      <c r="BD659"/>
      <c r="BE659">
        <v>0</v>
      </c>
      <c r="BF659"/>
      <c r="BG659"/>
      <c r="BH659"/>
      <c r="BI659"/>
      <c r="BJ659" t="inlineStr">
        <is>
          <t xml:space="preserve">FULL</t>
        </is>
      </c>
      <c r="BK659"/>
      <c r="BL659" t="inlineStr">
        <is>
          <t xml:space="preserve">Helt renoverad duplex i Puerto Banús Marina med öppen havsvy och nya vatten-, el- och luftkonditioneringssystem. Bottenvåningen har två rymliga sovrum var med eget badrum, men annonsen är inkomplett med saknade detaljer.</t>
        </is>
      </c>
      <c r="BM659" t="inlineStr">
        <is>
          <t xml:space="preserve">condition, air_con</t>
        </is>
      </c>
      <c r="BN659"/>
    </row>
    <row r="660">
      <c r="A660" t="inlineStr">
        <is>
          <t xml:space="preserve">YAE-jht::real-estate::49612-112362258</t>
        </is>
      </c>
      <c r="B660" t="inlineStr">
        <is>
          <t xml:space="preserve">Yaencontre</t>
        </is>
      </c>
      <c r="C660" t="inlineStr">
        <is>
          <t xml:space="preserve">jht::real-estate::49612-112362258</t>
        </is>
      </c>
      <c r="D660" t="inlineStr">
        <is>
          <t xml:space="preserve">https://yaencontre.com/venta/piso/inmueble-49612-112362258</t>
        </is>
      </c>
      <c r="E660" t="inlineStr">
        <is>
          <t xml:space="preserve">2026-08-29</t>
        </is>
      </c>
      <c r="F660" t="inlineStr">
        <is>
          <t xml:space="preserve">2026-08-31</t>
        </is>
      </c>
      <c r="G660" t="inlineStr">
        <is>
          <t xml:space="preserve">New</t>
        </is>
      </c>
      <c r="H660" t="inlineStr">
        <is>
          <t xml:space="preserve">Piso en venta, Casco Antiguo en Marbella Pueblo en Marbella</t>
        </is>
      </c>
      <c r="I660" t="inlineStr">
        <is>
          <t xml:space="preserve">Sale</t>
        </is>
      </c>
      <c r="J660" t="inlineStr">
        <is>
          <t xml:space="preserve">FLAT</t>
        </is>
      </c>
      <c r="K660" t="inlineStr">
        <is>
          <t xml:space="preserve">ES</t>
        </is>
      </c>
      <c r="L660"/>
      <c r="M660"/>
      <c r="N660" t="inlineStr">
        <is>
          <t xml:space="preserve">Marbella</t>
        </is>
      </c>
      <c r="O660" t="inlineStr">
        <is>
          <t xml:space="preserve">Marbella Pueblo</t>
        </is>
      </c>
      <c r="P660"/>
      <c r="Q660" t="inlineStr">
        <is>
          <t xml:space="preserve">36.5111027</t>
        </is>
      </c>
      <c r="R660" t="inlineStr">
        <is>
          <t xml:space="preserve">-4.8856563</t>
        </is>
      </c>
      <c r="S660">
        <v>735000</v>
      </c>
      <c r="T660"/>
      <c r="U660">
        <f>IFERROR((S660-T660)/T660,"")</f>
      </c>
      <c r="V660">
        <v>3</v>
      </c>
      <c r="W660" t="inlineStr">
        <is>
          <t xml:space="preserve">114.00</t>
        </is>
      </c>
      <c r="X660"/>
      <c r="Y660"/>
      <c r="Z660">
        <f>IFERROR(S660/W660,"")</f>
      </c>
      <c r="AA660">
        <f>IFERROR(INDEX(04_Area_Stats!$C$5:$C$7,MATCH(N660,04_Area_Stats!$A$5:$A$7,0)),"")</f>
      </c>
      <c r="AB660">
        <f>IFERROR((Z660-AA660)/AA660,"")</f>
      </c>
      <c r="AC660">
        <v>3</v>
      </c>
      <c r="AD660">
        <v>2</v>
      </c>
      <c r="AE660"/>
      <c r="AF660"/>
      <c r="AG660" t="inlineStr">
        <is>
          <t xml:space="preserve">Good</t>
        </is>
      </c>
      <c r="AH660"/>
      <c r="AI660"/>
      <c r="AJ660"/>
      <c r="AK660" t="inlineStr">
        <is>
          <t xml:space="preserve">Y</t>
        </is>
      </c>
      <c r="AL660" t="inlineStr">
        <is>
          <t xml:space="preserve">Y</t>
        </is>
      </c>
      <c r="AM660"/>
      <c r="AN660"/>
      <c r="AO660"/>
      <c r="AP660"/>
      <c r="AQ660"/>
      <c r="AR660"/>
      <c r="AS660"/>
      <c r="AT660">
        <f>IFERROR(INDEX(04_Area_Stats!$E$5:$E$7,MATCH(N660,04_Area_Stats!$A$5:$A$7,0)),"")</f>
      </c>
      <c r="AU660">
        <f>IFERROR(ROUND(W660*AT660,0),"")</f>
      </c>
      <c r="AV660">
        <f>IFERROR(AU660*12/S660,"")</f>
      </c>
      <c r="AW660">
        <f>IFERROR(ROUND(100*(03_Assumptions!$B$18*MIN(AV660/03_Assumptions!$B$13,1)+03_Assumptions!$B$19*MIN(MAX(-AB660/0.25,0),1)+03_Assumptions!$B$20*IFERROR(INDEX(03_Assumptions!$B$28:$B$33,MATCH(AG660,03_Assumptions!$A$28:$A$33,0)),0.5)+03_Assumptions!$B$21*MIN(V660/180,1)+03_Assumptions!$B$22*(COUNTIF(AI660:AQ660,"Y")/9)),0),"")</f>
      </c>
      <c r="AX660"/>
      <c r="AY660"/>
      <c r="AZ660"/>
      <c r="BA660" t="inlineStr">
        <is>
          <t xml:space="preserve">https://media.yaencontre.com/img/photo/w1024/49612/49612-57417993-1513972950.jpg</t>
        </is>
      </c>
      <c r="BB660"/>
      <c r="BC660">
        <v>1</v>
      </c>
      <c r="BD660"/>
      <c r="BE660">
        <v>0</v>
      </c>
      <c r="BF660"/>
      <c r="BG660"/>
      <c r="BH660"/>
      <c r="BI660"/>
      <c r="BJ660"/>
      <c r="BK660"/>
      <c r="BL660" t="inlineStr">
        <is>
          <t xml:space="preserve">En sydvänd lägenhet i La Maestranza, Nueva Andalucía, Marbella, med tillgång till gemensamma trädgårdar och en swimmingpool. Beskrivningen är ofullständig och ger begränsad information om fastighetens storlek, skick och egenskaper.</t>
        </is>
      </c>
      <c r="BM660" t="inlineStr">
        <is>
          <t xml:space="preserve">pool, garden</t>
        </is>
      </c>
      <c r="BN660"/>
    </row>
    <row r="661">
      <c r="A661" t="inlineStr">
        <is>
          <t xml:space="preserve">YAE-jht::real-estate::57053-112369482</t>
        </is>
      </c>
      <c r="B661" t="inlineStr">
        <is>
          <t xml:space="preserve">Yaencontre</t>
        </is>
      </c>
      <c r="C661" t="inlineStr">
        <is>
          <t xml:space="preserve">jht::real-estate::57053-112369482</t>
        </is>
      </c>
      <c r="D661" t="inlineStr">
        <is>
          <t xml:space="preserve">https://yaencontre.com/venta/piso/inmueble-57053-112369482</t>
        </is>
      </c>
      <c r="E661" t="inlineStr">
        <is>
          <t xml:space="preserve">2026-08-29</t>
        </is>
      </c>
      <c r="F661" t="inlineStr">
        <is>
          <t xml:space="preserve">2026-08-31</t>
        </is>
      </c>
      <c r="G661" t="inlineStr">
        <is>
          <t xml:space="preserve">New</t>
        </is>
      </c>
      <c r="H661" t="inlineStr">
        <is>
          <t xml:space="preserve">Piso en venta, La Carolina-Guadalpín en Nagüeles-Milla de Oro en Marbella</t>
        </is>
      </c>
      <c r="I661" t="inlineStr">
        <is>
          <t xml:space="preserve">Sale</t>
        </is>
      </c>
      <c r="J661" t="inlineStr">
        <is>
          <t xml:space="preserve">FLAT</t>
        </is>
      </c>
      <c r="K661" t="inlineStr">
        <is>
          <t xml:space="preserve">ES</t>
        </is>
      </c>
      <c r="L661"/>
      <c r="M661"/>
      <c r="N661" t="inlineStr">
        <is>
          <t xml:space="preserve">Marbella</t>
        </is>
      </c>
      <c r="O661" t="inlineStr">
        <is>
          <t xml:space="preserve">Nagüeles-Milla de Oro</t>
        </is>
      </c>
      <c r="P661"/>
      <c r="Q661" t="inlineStr">
        <is>
          <t xml:space="preserve">36.5112423</t>
        </is>
      </c>
      <c r="R661" t="inlineStr">
        <is>
          <t xml:space="preserve">-4.9086419</t>
        </is>
      </c>
      <c r="S661">
        <v>790000</v>
      </c>
      <c r="T661"/>
      <c r="U661">
        <f>IFERROR((S661-T661)/T661,"")</f>
      </c>
      <c r="V661">
        <v>3</v>
      </c>
      <c r="W661" t="inlineStr">
        <is>
          <t xml:space="preserve">142.00</t>
        </is>
      </c>
      <c r="X661"/>
      <c r="Y661"/>
      <c r="Z661">
        <f>IFERROR(S661/W661,"")</f>
      </c>
      <c r="AA661">
        <f>IFERROR(INDEX(04_Area_Stats!$C$5:$C$7,MATCH(N661,04_Area_Stats!$A$5:$A$7,0)),"")</f>
      </c>
      <c r="AB661">
        <f>IFERROR((Z661-AA661)/AA661,"")</f>
      </c>
      <c r="AC661">
        <v>3</v>
      </c>
      <c r="AD661">
        <v>2</v>
      </c>
      <c r="AE661"/>
      <c r="AF661"/>
      <c r="AG661"/>
      <c r="AH661"/>
      <c r="AI661"/>
      <c r="AJ661"/>
      <c r="AK661"/>
      <c r="AL661"/>
      <c r="AM661"/>
      <c r="AN661"/>
      <c r="AO661"/>
      <c r="AP661" t="inlineStr">
        <is>
          <t xml:space="preserve">Y</t>
        </is>
      </c>
      <c r="AQ661"/>
      <c r="AR661"/>
      <c r="AS661"/>
      <c r="AT661">
        <f>IFERROR(INDEX(04_Area_Stats!$E$5:$E$7,MATCH(N661,04_Area_Stats!$A$5:$A$7,0)),"")</f>
      </c>
      <c r="AU661">
        <f>IFERROR(ROUND(W661*AT661,0),"")</f>
      </c>
      <c r="AV661">
        <f>IFERROR(AU661*12/S661,"")</f>
      </c>
      <c r="AW661">
        <f>IFERROR(ROUND(100*(03_Assumptions!$B$18*MIN(AV661/03_Assumptions!$B$13,1)+03_Assumptions!$B$19*MIN(MAX(-AB661/0.25,0),1)+03_Assumptions!$B$20*IFERROR(INDEX(03_Assumptions!$B$28:$B$33,MATCH(AG661,03_Assumptions!$A$28:$A$33,0)),0.5)+03_Assumptions!$B$21*MIN(V661/180,1)+03_Assumptions!$B$22*(COUNTIF(AI661:AQ661,"Y")/9)),0),"")</f>
      </c>
      <c r="AX661"/>
      <c r="AY661"/>
      <c r="AZ661"/>
      <c r="BA661" t="inlineStr">
        <is>
          <t xml:space="preserve">https://media.yaencontre.com/img/photo/w1024/57053/57053-57421420-1514252832.jpg</t>
        </is>
      </c>
      <c r="BB661"/>
      <c r="BC661">
        <v>1</v>
      </c>
      <c r="BD661"/>
      <c r="BE661">
        <v>0</v>
      </c>
      <c r="BF661"/>
      <c r="BG661"/>
      <c r="BH661"/>
      <c r="BI661"/>
      <c r="BJ661"/>
      <c r="BK661"/>
      <c r="BL661"/>
      <c r="BM661"/>
      <c r="BN661"/>
    </row>
    <row r="662">
      <c r="A662" t="inlineStr">
        <is>
          <t xml:space="preserve">YAE-jht::real-estate::85549-112317402</t>
        </is>
      </c>
      <c r="B662" t="inlineStr">
        <is>
          <t xml:space="preserve">Yaencontre</t>
        </is>
      </c>
      <c r="C662" t="inlineStr">
        <is>
          <t xml:space="preserve">jht::real-estate::85549-112317402</t>
        </is>
      </c>
      <c r="D662" t="inlineStr">
        <is>
          <t xml:space="preserve">https://yaencontre.com/venta/piso/inmueble-85549-112317402</t>
        </is>
      </c>
      <c r="E662" t="inlineStr">
        <is>
          <t xml:space="preserve">2026-08-29</t>
        </is>
      </c>
      <c r="F662" t="inlineStr">
        <is>
          <t xml:space="preserve">2026-08-29</t>
        </is>
      </c>
      <c r="G662" t="inlineStr">
        <is>
          <t xml:space="preserve">New</t>
        </is>
      </c>
      <c r="H662" t="inlineStr">
        <is>
          <t xml:space="preserve">Piso en venta, La Puya - La Ermita en Marbella Pueblo en Marbella</t>
        </is>
      </c>
      <c r="I662" t="inlineStr">
        <is>
          <t xml:space="preserve">Sale</t>
        </is>
      </c>
      <c r="J662" t="inlineStr">
        <is>
          <t xml:space="preserve">FLAT</t>
        </is>
      </c>
      <c r="K662" t="inlineStr">
        <is>
          <t xml:space="preserve">ES</t>
        </is>
      </c>
      <c r="L662"/>
      <c r="M662"/>
      <c r="N662" t="inlineStr">
        <is>
          <t xml:space="preserve">Marbella</t>
        </is>
      </c>
      <c r="O662" t="inlineStr">
        <is>
          <t xml:space="preserve">Marbella Pueblo</t>
        </is>
      </c>
      <c r="P662"/>
      <c r="Q662" t="inlineStr">
        <is>
          <t xml:space="preserve">36.5112544</t>
        </is>
      </c>
      <c r="R662" t="inlineStr">
        <is>
          <t xml:space="preserve">-4.8752336</t>
        </is>
      </c>
      <c r="S662">
        <v>399000</v>
      </c>
      <c r="T662"/>
      <c r="U662">
        <f>IFERROR((S662-T662)/T662,"")</f>
      </c>
      <c r="V662">
        <v>3</v>
      </c>
      <c r="W662" t="inlineStr">
        <is>
          <t xml:space="preserve">110.00</t>
        </is>
      </c>
      <c r="X662"/>
      <c r="Y662"/>
      <c r="Z662">
        <f>IFERROR(S662/W662,"")</f>
      </c>
      <c r="AA662">
        <f>IFERROR(INDEX(04_Area_Stats!$C$5:$C$7,MATCH(N662,04_Area_Stats!$A$5:$A$7,0)),"")</f>
      </c>
      <c r="AB662">
        <f>IFERROR((Z662-AA662)/AA662,"")</f>
      </c>
      <c r="AC662">
        <v>3</v>
      </c>
      <c r="AD662">
        <v>2</v>
      </c>
      <c r="AE662"/>
      <c r="AF662"/>
      <c r="AG662"/>
      <c r="AH662"/>
      <c r="AI662"/>
      <c r="AJ662"/>
      <c r="AK662"/>
      <c r="AL662"/>
      <c r="AM662"/>
      <c r="AN662"/>
      <c r="AO662"/>
      <c r="AP662"/>
      <c r="AQ662"/>
      <c r="AR662"/>
      <c r="AS662"/>
      <c r="AT662">
        <f>IFERROR(INDEX(04_Area_Stats!$E$5:$E$7,MATCH(N662,04_Area_Stats!$A$5:$A$7,0)),"")</f>
      </c>
      <c r="AU662">
        <f>IFERROR(ROUND(W662*AT662,0),"")</f>
      </c>
      <c r="AV662">
        <f>IFERROR(AU662*12/S662,"")</f>
      </c>
      <c r="AW662">
        <f>IFERROR(ROUND(100*(03_Assumptions!$B$18*MIN(AV662/03_Assumptions!$B$13,1)+03_Assumptions!$B$19*MIN(MAX(-AB662/0.25,0),1)+03_Assumptions!$B$20*IFERROR(INDEX(03_Assumptions!$B$28:$B$33,MATCH(AG662,03_Assumptions!$A$28:$A$33,0)),0.5)+03_Assumptions!$B$21*MIN(V662/180,1)+03_Assumptions!$B$22*(COUNTIF(AI662:AQ662,"Y")/9)),0),"")</f>
      </c>
      <c r="AX662"/>
      <c r="AY662"/>
      <c r="AZ662"/>
      <c r="BA662" t="inlineStr">
        <is>
          <t xml:space="preserve">https://media.yaencontre.com/img/photo/w1024/85549/85549-57392856-1512858837.jpg</t>
        </is>
      </c>
      <c r="BB662"/>
      <c r="BC662">
        <v>1</v>
      </c>
      <c r="BD662"/>
      <c r="BE662">
        <v>0</v>
      </c>
      <c r="BF662"/>
      <c r="BG662"/>
      <c r="BH662"/>
      <c r="BI662"/>
      <c r="BJ662"/>
      <c r="BK662"/>
      <c r="BL662"/>
      <c r="BM662"/>
      <c r="BN662"/>
    </row>
    <row r="663">
      <c r="A663" t="inlineStr">
        <is>
          <t xml:space="preserve">YAE-jht::real-estate::53423-112385503</t>
        </is>
      </c>
      <c r="B663" t="inlineStr">
        <is>
          <t xml:space="preserve">Yaencontre</t>
        </is>
      </c>
      <c r="C663" t="inlineStr">
        <is>
          <t xml:space="preserve">jht::real-estate::53423-112385503</t>
        </is>
      </c>
      <c r="D663" t="inlineStr">
        <is>
          <t xml:space="preserve">https://yaencontre.com/venta/piso/inmueble-53423-112385503</t>
        </is>
      </c>
      <c r="E663" t="inlineStr">
        <is>
          <t xml:space="preserve">2026-08-29</t>
        </is>
      </c>
      <c r="F663" t="inlineStr">
        <is>
          <t xml:space="preserve">2026-08-31</t>
        </is>
      </c>
      <c r="G663" t="inlineStr">
        <is>
          <t xml:space="preserve">New</t>
        </is>
      </c>
      <c r="H663" t="inlineStr">
        <is>
          <t xml:space="preserve">Piso en venta, Casco Antiguo en Marbella Pueblo en Marbella</t>
        </is>
      </c>
      <c r="I663" t="inlineStr">
        <is>
          <t xml:space="preserve">Sale</t>
        </is>
      </c>
      <c r="J663" t="inlineStr">
        <is>
          <t xml:space="preserve">FLAT</t>
        </is>
      </c>
      <c r="K663" t="inlineStr">
        <is>
          <t xml:space="preserve">ES</t>
        </is>
      </c>
      <c r="L663"/>
      <c r="M663"/>
      <c r="N663" t="inlineStr">
        <is>
          <t xml:space="preserve">Marbella</t>
        </is>
      </c>
      <c r="O663" t="inlineStr">
        <is>
          <t xml:space="preserve">Marbella Pueblo</t>
        </is>
      </c>
      <c r="P663"/>
      <c r="Q663" t="inlineStr">
        <is>
          <t xml:space="preserve">36.5101298</t>
        </is>
      </c>
      <c r="R663" t="inlineStr">
        <is>
          <t xml:space="preserve">-4.8847469</t>
        </is>
      </c>
      <c r="S663">
        <v>425000</v>
      </c>
      <c r="T663"/>
      <c r="U663">
        <f>IFERROR((S663-T663)/T663,"")</f>
      </c>
      <c r="V663">
        <v>3</v>
      </c>
      <c r="W663" t="inlineStr">
        <is>
          <t xml:space="preserve">85.00</t>
        </is>
      </c>
      <c r="X663"/>
      <c r="Y663"/>
      <c r="Z663">
        <f>IFERROR(S663/W663,"")</f>
      </c>
      <c r="AA663">
        <f>IFERROR(INDEX(04_Area_Stats!$C$5:$C$7,MATCH(N663,04_Area_Stats!$A$5:$A$7,0)),"")</f>
      </c>
      <c r="AB663">
        <f>IFERROR((Z663-AA663)/AA663,"")</f>
      </c>
      <c r="AC663">
        <v>1</v>
      </c>
      <c r="AD663">
        <v>2</v>
      </c>
      <c r="AE663"/>
      <c r="AF663"/>
      <c r="AG663" t="inlineStr">
        <is>
          <t xml:space="preserve">Good</t>
        </is>
      </c>
      <c r="AH663"/>
      <c r="AI663" t="inlineStr">
        <is>
          <t xml:space="preserve">Y</t>
        </is>
      </c>
      <c r="AJ663"/>
      <c r="AK663"/>
      <c r="AL663"/>
      <c r="AM663"/>
      <c r="AN663"/>
      <c r="AO663"/>
      <c r="AP663"/>
      <c r="AQ663"/>
      <c r="AR663"/>
      <c r="AS663"/>
      <c r="AT663">
        <f>IFERROR(INDEX(04_Area_Stats!$E$5:$E$7,MATCH(N663,04_Area_Stats!$A$5:$A$7,0)),"")</f>
      </c>
      <c r="AU663">
        <f>IFERROR(ROUND(W663*AT663,0),"")</f>
      </c>
      <c r="AV663">
        <f>IFERROR(AU663*12/S663,"")</f>
      </c>
      <c r="AW663">
        <f>IFERROR(ROUND(100*(03_Assumptions!$B$18*MIN(AV663/03_Assumptions!$B$13,1)+03_Assumptions!$B$19*MIN(MAX(-AB663/0.25,0),1)+03_Assumptions!$B$20*IFERROR(INDEX(03_Assumptions!$B$28:$B$33,MATCH(AG663,03_Assumptions!$A$28:$A$33,0)),0.5)+03_Assumptions!$B$21*MIN(V663/180,1)+03_Assumptions!$B$22*(COUNTIF(AI663:AQ663,"Y")/9)),0),"")</f>
      </c>
      <c r="AX663"/>
      <c r="AY663"/>
      <c r="AZ663"/>
      <c r="BA663" t="inlineStr">
        <is>
          <t xml:space="preserve">https://media.yaencontre.com/img/photo/w1024/53423/53423-57431356-1514738572.jpg</t>
        </is>
      </c>
      <c r="BB663"/>
      <c r="BC663">
        <v>1</v>
      </c>
      <c r="BD663"/>
      <c r="BE663">
        <v>0</v>
      </c>
      <c r="BF663"/>
      <c r="BG663"/>
      <c r="BH663"/>
      <c r="BI663"/>
      <c r="BJ663"/>
      <c r="BK663"/>
      <c r="BL663"/>
      <c r="BM663"/>
      <c r="BN663"/>
    </row>
    <row r="664">
      <c r="A664" t="inlineStr">
        <is>
          <t xml:space="preserve">YAE-jht::real-estate::64304-112383498</t>
        </is>
      </c>
      <c r="B664" t="inlineStr">
        <is>
          <t xml:space="preserve">Yaencontre</t>
        </is>
      </c>
      <c r="C664" t="inlineStr">
        <is>
          <t xml:space="preserve">jht::real-estate::64304-112383498</t>
        </is>
      </c>
      <c r="D664" t="inlineStr">
        <is>
          <t xml:space="preserve">https://yaencontre.com/venta/piso/inmueble-64304-112383498</t>
        </is>
      </c>
      <c r="E664" t="inlineStr">
        <is>
          <t xml:space="preserve">2026-08-29</t>
        </is>
      </c>
      <c r="F664" t="inlineStr">
        <is>
          <t xml:space="preserve">2026-08-31</t>
        </is>
      </c>
      <c r="G664" t="inlineStr">
        <is>
          <t xml:space="preserve">New</t>
        </is>
      </c>
      <c r="H664" t="inlineStr">
        <is>
          <t xml:space="preserve">Piso en venta, Romana Playa en Elviria-Cabopino en Marbella</t>
        </is>
      </c>
      <c r="I664" t="inlineStr">
        <is>
          <t xml:space="preserve">Sale</t>
        </is>
      </c>
      <c r="J664" t="inlineStr">
        <is>
          <t xml:space="preserve">FLAT</t>
        </is>
      </c>
      <c r="K664" t="inlineStr">
        <is>
          <t xml:space="preserve">ES</t>
        </is>
      </c>
      <c r="L664"/>
      <c r="M664"/>
      <c r="N664" t="inlineStr">
        <is>
          <t xml:space="preserve">Marbella</t>
        </is>
      </c>
      <c r="O664" t="inlineStr">
        <is>
          <t xml:space="preserve">Elviria-Cabopino</t>
        </is>
      </c>
      <c r="P664"/>
      <c r="Q664" t="inlineStr">
        <is>
          <t xml:space="preserve">36.4938223</t>
        </is>
      </c>
      <c r="R664" t="inlineStr">
        <is>
          <t xml:space="preserve">-4.7779976</t>
        </is>
      </c>
      <c r="S664">
        <v>620000</v>
      </c>
      <c r="T664"/>
      <c r="U664">
        <f>IFERROR((S664-T664)/T664,"")</f>
      </c>
      <c r="V664">
        <v>3</v>
      </c>
      <c r="W664" t="inlineStr">
        <is>
          <t xml:space="preserve">132.00</t>
        </is>
      </c>
      <c r="X664"/>
      <c r="Y664"/>
      <c r="Z664">
        <f>IFERROR(S664/W664,"")</f>
      </c>
      <c r="AA664">
        <f>IFERROR(INDEX(04_Area_Stats!$C$5:$C$7,MATCH(N664,04_Area_Stats!$A$5:$A$7,0)),"")</f>
      </c>
      <c r="AB664">
        <f>IFERROR((Z664-AA664)/AA664,"")</f>
      </c>
      <c r="AC664">
        <v>3</v>
      </c>
      <c r="AD664">
        <v>2</v>
      </c>
      <c r="AE664"/>
      <c r="AF664"/>
      <c r="AG664"/>
      <c r="AH664"/>
      <c r="AI664"/>
      <c r="AJ664"/>
      <c r="AK664"/>
      <c r="AL664"/>
      <c r="AM664"/>
      <c r="AN664"/>
      <c r="AO664"/>
      <c r="AP664"/>
      <c r="AQ664"/>
      <c r="AR664"/>
      <c r="AS664"/>
      <c r="AT664">
        <f>IFERROR(INDEX(04_Area_Stats!$E$5:$E$7,MATCH(N664,04_Area_Stats!$A$5:$A$7,0)),"")</f>
      </c>
      <c r="AU664">
        <f>IFERROR(ROUND(W664*AT664,0),"")</f>
      </c>
      <c r="AV664">
        <f>IFERROR(AU664*12/S664,"")</f>
      </c>
      <c r="AW664">
        <f>IFERROR(ROUND(100*(03_Assumptions!$B$18*MIN(AV664/03_Assumptions!$B$13,1)+03_Assumptions!$B$19*MIN(MAX(-AB664/0.25,0),1)+03_Assumptions!$B$20*IFERROR(INDEX(03_Assumptions!$B$28:$B$33,MATCH(AG664,03_Assumptions!$A$28:$A$33,0)),0.5)+03_Assumptions!$B$21*MIN(V664/180,1)+03_Assumptions!$B$22*(COUNTIF(AI664:AQ664,"Y")/9)),0),"")</f>
      </c>
      <c r="AX664"/>
      <c r="AY664"/>
      <c r="AZ664"/>
      <c r="BA664" t="inlineStr">
        <is>
          <t xml:space="preserve">https://media.yaencontre.com/img/photo/w1024/64304/64304-57429118-1514651143.jpg</t>
        </is>
      </c>
      <c r="BB664"/>
      <c r="BC664">
        <v>1</v>
      </c>
      <c r="BD664"/>
      <c r="BE664">
        <v>0</v>
      </c>
      <c r="BF664"/>
      <c r="BG664" t="inlineStr">
        <is>
          <t xml:space="preserve">TENANTED</t>
        </is>
      </c>
      <c r="BH664" t="inlineStr">
        <is>
          <t xml:space="preserve">Negotiable</t>
        </is>
      </c>
      <c r="BI664"/>
      <c r="BJ664"/>
      <c r="BK664"/>
      <c r="BL664" t="inlineStr">
        <is>
          <t xml:space="preserve">En 3-sovrum, 2-badrum lägenhet vid stranden på Jardines de Don Carlos i Elviria, som för närvarande är i drift med en aktiv kortids hyreslicens. Begränsad information tillhandahålls, men fastighetens huvudsakliga egenskap är dess närhet till stranden och etablerade turismlicens.</t>
        </is>
      </c>
      <c r="BM664"/>
      <c r="BN664"/>
    </row>
    <row r="665">
      <c r="A665" t="inlineStr">
        <is>
          <t xml:space="preserve">YAE-jht::real-estate::66585-112395457</t>
        </is>
      </c>
      <c r="B665" t="inlineStr">
        <is>
          <t xml:space="preserve">Yaencontre</t>
        </is>
      </c>
      <c r="C665" t="inlineStr">
        <is>
          <t xml:space="preserve">jht::real-estate::66585-112395457</t>
        </is>
      </c>
      <c r="D665" t="inlineStr">
        <is>
          <t xml:space="preserve">https://yaencontre.com/venta/piso/inmueble-66585-112395457</t>
        </is>
      </c>
      <c r="E665" t="inlineStr">
        <is>
          <t xml:space="preserve">2026-08-29</t>
        </is>
      </c>
      <c r="F665" t="inlineStr">
        <is>
          <t xml:space="preserve">2026-08-31</t>
        </is>
      </c>
      <c r="G665" t="inlineStr">
        <is>
          <t xml:space="preserve">New</t>
        </is>
      </c>
      <c r="H665" t="inlineStr">
        <is>
          <t xml:space="preserve">Piso en venta en plaza Maestranza la, Nueva Andalucía en Nueva Andalucía en Marbella</t>
        </is>
      </c>
      <c r="I665" t="inlineStr">
        <is>
          <t xml:space="preserve">Sale</t>
        </is>
      </c>
      <c r="J665" t="inlineStr">
        <is>
          <t xml:space="preserve">FLAT</t>
        </is>
      </c>
      <c r="K665" t="inlineStr">
        <is>
          <t xml:space="preserve">ES</t>
        </is>
      </c>
      <c r="L665"/>
      <c r="M665"/>
      <c r="N665" t="inlineStr">
        <is>
          <t xml:space="preserve">Marbella</t>
        </is>
      </c>
      <c r="O665" t="inlineStr">
        <is>
          <t xml:space="preserve">Nueva Andalucía</t>
        </is>
      </c>
      <c r="P665"/>
      <c r="Q665" t="inlineStr">
        <is>
          <t xml:space="preserve">36.4988167</t>
        </is>
      </c>
      <c r="R665" t="inlineStr">
        <is>
          <t xml:space="preserve">-4.9631856</t>
        </is>
      </c>
      <c r="S665">
        <v>950000</v>
      </c>
      <c r="T665"/>
      <c r="U665">
        <f>IFERROR((S665-T665)/T665,"")</f>
      </c>
      <c r="V665">
        <v>3</v>
      </c>
      <c r="W665" t="inlineStr">
        <is>
          <t xml:space="preserve">224.00</t>
        </is>
      </c>
      <c r="X665"/>
      <c r="Y665"/>
      <c r="Z665">
        <f>IFERROR(S665/W665,"")</f>
      </c>
      <c r="AA665">
        <f>IFERROR(INDEX(04_Area_Stats!$C$5:$C$7,MATCH(N665,04_Area_Stats!$A$5:$A$7,0)),"")</f>
      </c>
      <c r="AB665">
        <f>IFERROR((Z665-AA665)/AA665,"")</f>
      </c>
      <c r="AC665">
        <v>3</v>
      </c>
      <c r="AD665">
        <v>2</v>
      </c>
      <c r="AE665"/>
      <c r="AF665"/>
      <c r="AG665" t="inlineStr">
        <is>
          <t xml:space="preserve">Good</t>
        </is>
      </c>
      <c r="AH665"/>
      <c r="AI665"/>
      <c r="AJ665"/>
      <c r="AK665"/>
      <c r="AL665"/>
      <c r="AM665"/>
      <c r="AN665"/>
      <c r="AO665"/>
      <c r="AP665"/>
      <c r="AQ665"/>
      <c r="AR665"/>
      <c r="AS665"/>
      <c r="AT665">
        <f>IFERROR(INDEX(04_Area_Stats!$E$5:$E$7,MATCH(N665,04_Area_Stats!$A$5:$A$7,0)),"")</f>
      </c>
      <c r="AU665">
        <f>IFERROR(ROUND(W665*AT665,0),"")</f>
      </c>
      <c r="AV665">
        <f>IFERROR(AU665*12/S665,"")</f>
      </c>
      <c r="AW665">
        <f>IFERROR(ROUND(100*(03_Assumptions!$B$18*MIN(AV665/03_Assumptions!$B$13,1)+03_Assumptions!$B$19*MIN(MAX(-AB665/0.25,0),1)+03_Assumptions!$B$20*IFERROR(INDEX(03_Assumptions!$B$28:$B$33,MATCH(AG665,03_Assumptions!$A$28:$A$33,0)),0.5)+03_Assumptions!$B$21*MIN(V665/180,1)+03_Assumptions!$B$22*(COUNTIF(AI665:AQ665,"Y")/9)),0),"")</f>
      </c>
      <c r="AX665"/>
      <c r="AY665"/>
      <c r="AZ665"/>
      <c r="BA665" t="inlineStr">
        <is>
          <t xml:space="preserve">https://media.yaencontre.com/img/photo/w1024/66585/66585-57436613-1515011672.jpg</t>
        </is>
      </c>
      <c r="BB665"/>
      <c r="BC665">
        <v>1</v>
      </c>
      <c r="BD665"/>
      <c r="BE665">
        <v>0</v>
      </c>
      <c r="BF665"/>
      <c r="BG665"/>
      <c r="BH665"/>
      <c r="BI665"/>
      <c r="BJ665"/>
      <c r="BK665"/>
      <c r="BL665" t="inlineStr">
        <is>
          <t xml:space="preserve">En 3-sovrum, 2-badrum lägenhet i den prestigiösa stängda gemenskapen Nueva Andalucía i Marbella, i väl underhållet skick. Beskrivningen är ofullständig; viktiga detaljer som storlek, bekvämligheter och pris saknas.</t>
        </is>
      </c>
      <c r="BM665" t="inlineStr">
        <is>
          <t xml:space="preserve">condition</t>
        </is>
      </c>
      <c r="BN665"/>
    </row>
    <row r="666">
      <c r="A666" t="inlineStr">
        <is>
          <t xml:space="preserve">YAE-jht::real-estate::51952-112339267</t>
        </is>
      </c>
      <c r="B666" t="inlineStr">
        <is>
          <t xml:space="preserve">Yaencontre</t>
        </is>
      </c>
      <c r="C666" t="inlineStr">
        <is>
          <t xml:space="preserve">jht::real-estate::51952-112339267</t>
        </is>
      </c>
      <c r="D666" t="inlineStr">
        <is>
          <t xml:space="preserve">https://yaencontre.com/venta/piso/inmueble-51952-112339267</t>
        </is>
      </c>
      <c r="E666" t="inlineStr">
        <is>
          <t xml:space="preserve">2026-08-29</t>
        </is>
      </c>
      <c r="F666" t="inlineStr">
        <is>
          <t xml:space="preserve">2026-08-31</t>
        </is>
      </c>
      <c r="G666" t="inlineStr">
        <is>
          <t xml:space="preserve">New</t>
        </is>
      </c>
      <c r="H666" t="inlineStr">
        <is>
          <t xml:space="preserve">Piso en venta, Ricardo Soriano en Marbella Pueblo en Marbella</t>
        </is>
      </c>
      <c r="I666" t="inlineStr">
        <is>
          <t xml:space="preserve">Sale</t>
        </is>
      </c>
      <c r="J666" t="inlineStr">
        <is>
          <t xml:space="preserve">FLAT</t>
        </is>
      </c>
      <c r="K666" t="inlineStr">
        <is>
          <t xml:space="preserve">ES</t>
        </is>
      </c>
      <c r="L666"/>
      <c r="M666"/>
      <c r="N666" t="inlineStr">
        <is>
          <t xml:space="preserve">Marbella</t>
        </is>
      </c>
      <c r="O666" t="inlineStr">
        <is>
          <t xml:space="preserve">Marbella Pueblo</t>
        </is>
      </c>
      <c r="P666"/>
      <c r="Q666" t="inlineStr">
        <is>
          <t xml:space="preserve">36.5108112</t>
        </is>
      </c>
      <c r="R666" t="inlineStr">
        <is>
          <t xml:space="preserve">-4.8945516</t>
        </is>
      </c>
      <c r="S666">
        <v>460000</v>
      </c>
      <c r="T666"/>
      <c r="U666">
        <f>IFERROR((S666-T666)/T666,"")</f>
      </c>
      <c r="V666">
        <v>3</v>
      </c>
      <c r="W666" t="inlineStr">
        <is>
          <t xml:space="preserve">105.00</t>
        </is>
      </c>
      <c r="X666"/>
      <c r="Y666"/>
      <c r="Z666">
        <f>IFERROR(S666/W666,"")</f>
      </c>
      <c r="AA666">
        <f>IFERROR(INDEX(04_Area_Stats!$C$5:$C$7,MATCH(N666,04_Area_Stats!$A$5:$A$7,0)),"")</f>
      </c>
      <c r="AB666">
        <f>IFERROR((Z666-AA666)/AA666,"")</f>
      </c>
      <c r="AC666">
        <v>1</v>
      </c>
      <c r="AD666">
        <v>1</v>
      </c>
      <c r="AE666"/>
      <c r="AF666"/>
      <c r="AG666"/>
      <c r="AH666"/>
      <c r="AI666"/>
      <c r="AJ666"/>
      <c r="AK666"/>
      <c r="AL666"/>
      <c r="AM666"/>
      <c r="AN666"/>
      <c r="AO666"/>
      <c r="AP666"/>
      <c r="AQ666"/>
      <c r="AR666"/>
      <c r="AS666"/>
      <c r="AT666">
        <f>IFERROR(INDEX(04_Area_Stats!$E$5:$E$7,MATCH(N666,04_Area_Stats!$A$5:$A$7,0)),"")</f>
      </c>
      <c r="AU666">
        <f>IFERROR(ROUND(W666*AT666,0),"")</f>
      </c>
      <c r="AV666">
        <f>IFERROR(AU666*12/S666,"")</f>
      </c>
      <c r="AW666">
        <f>IFERROR(ROUND(100*(03_Assumptions!$B$18*MIN(AV666/03_Assumptions!$B$13,1)+03_Assumptions!$B$19*MIN(MAX(-AB666/0.25,0),1)+03_Assumptions!$B$20*IFERROR(INDEX(03_Assumptions!$B$28:$B$33,MATCH(AG666,03_Assumptions!$A$28:$A$33,0)),0.5)+03_Assumptions!$B$21*MIN(V666/180,1)+03_Assumptions!$B$22*(COUNTIF(AI666:AQ666,"Y")/9)),0),"")</f>
      </c>
      <c r="AX666"/>
      <c r="AY666"/>
      <c r="AZ666"/>
      <c r="BA666" t="inlineStr">
        <is>
          <t xml:space="preserve">https://media.yaencontre.com/img/photo/w1024/51952/51952-57406170-1513378082.jpg</t>
        </is>
      </c>
      <c r="BB666"/>
      <c r="BC666">
        <v>1</v>
      </c>
      <c r="BD666"/>
      <c r="BE666">
        <v>0</v>
      </c>
      <c r="BF666"/>
      <c r="BG666"/>
      <c r="BH666"/>
      <c r="BI666"/>
      <c r="BJ666"/>
      <c r="BK666"/>
      <c r="BL666"/>
      <c r="BM666"/>
      <c r="BN666"/>
    </row>
    <row r="667">
      <c r="A667" t="inlineStr">
        <is>
          <t xml:space="preserve">YAE-jht::real-estate::68848-112369423</t>
        </is>
      </c>
      <c r="B667" t="inlineStr">
        <is>
          <t xml:space="preserve">Yaencontre</t>
        </is>
      </c>
      <c r="C667" t="inlineStr">
        <is>
          <t xml:space="preserve">jht::real-estate::68848-112369423</t>
        </is>
      </c>
      <c r="D667" t="inlineStr">
        <is>
          <t xml:space="preserve">https://yaencontre.com/venta/piso/inmueble-68848-112369423</t>
        </is>
      </c>
      <c r="E667" t="inlineStr">
        <is>
          <t xml:space="preserve">2026-08-29</t>
        </is>
      </c>
      <c r="F667" t="inlineStr">
        <is>
          <t xml:space="preserve">2026-08-31</t>
        </is>
      </c>
      <c r="G667" t="inlineStr">
        <is>
          <t xml:space="preserve">New</t>
        </is>
      </c>
      <c r="H667" t="inlineStr">
        <is>
          <t xml:space="preserve">Piso en venta, Nueva Andalucía en Nueva Andalucía en Marbella</t>
        </is>
      </c>
      <c r="I667" t="inlineStr">
        <is>
          <t xml:space="preserve">Sale</t>
        </is>
      </c>
      <c r="J667" t="inlineStr">
        <is>
          <t xml:space="preserve">FLAT</t>
        </is>
      </c>
      <c r="K667" t="inlineStr">
        <is>
          <t xml:space="preserve">ES</t>
        </is>
      </c>
      <c r="L667"/>
      <c r="M667"/>
      <c r="N667" t="inlineStr">
        <is>
          <t xml:space="preserve">Marbella</t>
        </is>
      </c>
      <c r="O667" t="inlineStr">
        <is>
          <t xml:space="preserve">Nueva Andalucía</t>
        </is>
      </c>
      <c r="P667"/>
      <c r="Q667" t="inlineStr">
        <is>
          <t xml:space="preserve">36.4983092</t>
        </is>
      </c>
      <c r="R667" t="inlineStr">
        <is>
          <t xml:space="preserve">-4.9621034</t>
        </is>
      </c>
      <c r="S667">
        <v>785000</v>
      </c>
      <c r="T667"/>
      <c r="U667">
        <f>IFERROR((S667-T667)/T667,"")</f>
      </c>
      <c r="V667">
        <v>3</v>
      </c>
      <c r="W667" t="inlineStr">
        <is>
          <t xml:space="preserve">118.00</t>
        </is>
      </c>
      <c r="X667"/>
      <c r="Y667"/>
      <c r="Z667">
        <f>IFERROR(S667/W667,"")</f>
      </c>
      <c r="AA667">
        <f>IFERROR(INDEX(04_Area_Stats!$C$5:$C$7,MATCH(N667,04_Area_Stats!$A$5:$A$7,0)),"")</f>
      </c>
      <c r="AB667">
        <f>IFERROR((Z667-AA667)/AA667,"")</f>
      </c>
      <c r="AC667">
        <v>3</v>
      </c>
      <c r="AD667">
        <v>2</v>
      </c>
      <c r="AE667"/>
      <c r="AF667"/>
      <c r="AG667"/>
      <c r="AH667"/>
      <c r="AI667" t="inlineStr">
        <is>
          <t xml:space="preserve">Y</t>
        </is>
      </c>
      <c r="AJ667"/>
      <c r="AK667"/>
      <c r="AL667"/>
      <c r="AM667"/>
      <c r="AN667"/>
      <c r="AO667"/>
      <c r="AP667" t="inlineStr">
        <is>
          <t xml:space="preserve">Y</t>
        </is>
      </c>
      <c r="AQ667"/>
      <c r="AR667"/>
      <c r="AS667"/>
      <c r="AT667">
        <f>IFERROR(INDEX(04_Area_Stats!$E$5:$E$7,MATCH(N667,04_Area_Stats!$A$5:$A$7,0)),"")</f>
      </c>
      <c r="AU667">
        <f>IFERROR(ROUND(W667*AT667,0),"")</f>
      </c>
      <c r="AV667">
        <f>IFERROR(AU667*12/S667,"")</f>
      </c>
      <c r="AW667">
        <f>IFERROR(ROUND(100*(03_Assumptions!$B$18*MIN(AV667/03_Assumptions!$B$13,1)+03_Assumptions!$B$19*MIN(MAX(-AB667/0.25,0),1)+03_Assumptions!$B$20*IFERROR(INDEX(03_Assumptions!$B$28:$B$33,MATCH(AG667,03_Assumptions!$A$28:$A$33,0)),0.5)+03_Assumptions!$B$21*MIN(V667/180,1)+03_Assumptions!$B$22*(COUNTIF(AI667:AQ667,"Y")/9)),0),"")</f>
      </c>
      <c r="AX667"/>
      <c r="AY667"/>
      <c r="AZ667"/>
      <c r="BA667" t="inlineStr">
        <is>
          <t xml:space="preserve">https://media.yaencontre.com/img/photo/w1024/68848/68848-57421398-1514251392.jpg</t>
        </is>
      </c>
      <c r="BB667"/>
      <c r="BC667">
        <v>1</v>
      </c>
      <c r="BD667"/>
      <c r="BE667">
        <v>0</v>
      </c>
      <c r="BF667"/>
      <c r="BG667"/>
      <c r="BH667"/>
      <c r="BI667"/>
      <c r="BJ667"/>
      <c r="BK667"/>
      <c r="BL667"/>
      <c r="BM667"/>
      <c r="BN667"/>
    </row>
    <row r="668">
      <c r="A668" t="inlineStr">
        <is>
          <t xml:space="preserve">YAE-jht::real-estate::62935-112396762</t>
        </is>
      </c>
      <c r="B668" t="inlineStr">
        <is>
          <t xml:space="preserve">Yaencontre</t>
        </is>
      </c>
      <c r="C668" t="inlineStr">
        <is>
          <t xml:space="preserve">jht::real-estate::62935-112396762</t>
        </is>
      </c>
      <c r="D668" t="inlineStr">
        <is>
          <t xml:space="preserve">https://yaencontre.com/venta/piso/inmueble-62935-112396762</t>
        </is>
      </c>
      <c r="E668" t="inlineStr">
        <is>
          <t xml:space="preserve">2026-08-29</t>
        </is>
      </c>
      <c r="F668" t="inlineStr">
        <is>
          <t xml:space="preserve">2026-08-31</t>
        </is>
      </c>
      <c r="G668" t="inlineStr">
        <is>
          <t xml:space="preserve">New</t>
        </is>
      </c>
      <c r="H668" t="inlineStr">
        <is>
          <t xml:space="preserve">Piso en venta, Puerto Banús en Nueva Andalucía en Marbella</t>
        </is>
      </c>
      <c r="I668" t="inlineStr">
        <is>
          <t xml:space="preserve">Sale</t>
        </is>
      </c>
      <c r="J668" t="inlineStr">
        <is>
          <t xml:space="preserve">FLAT</t>
        </is>
      </c>
      <c r="K668" t="inlineStr">
        <is>
          <t xml:space="preserve">ES</t>
        </is>
      </c>
      <c r="L668"/>
      <c r="M668"/>
      <c r="N668" t="inlineStr">
        <is>
          <t xml:space="preserve">Marbella</t>
        </is>
      </c>
      <c r="O668" t="inlineStr">
        <is>
          <t xml:space="preserve">Nueva Andalucía</t>
        </is>
      </c>
      <c r="P668"/>
      <c r="Q668" t="inlineStr">
        <is>
          <t xml:space="preserve">36.4864927</t>
        </is>
      </c>
      <c r="R668" t="inlineStr">
        <is>
          <t xml:space="preserve">-4.9543120</t>
        </is>
      </c>
      <c r="S668">
        <v>1245000</v>
      </c>
      <c r="T668"/>
      <c r="U668">
        <f>IFERROR((S668-T668)/T668,"")</f>
      </c>
      <c r="V668">
        <v>3</v>
      </c>
      <c r="W668" t="inlineStr">
        <is>
          <t xml:space="preserve">88.00</t>
        </is>
      </c>
      <c r="X668"/>
      <c r="Y668"/>
      <c r="Z668">
        <f>IFERROR(S668/W668,"")</f>
      </c>
      <c r="AA668">
        <f>IFERROR(INDEX(04_Area_Stats!$C$5:$C$7,MATCH(N668,04_Area_Stats!$A$5:$A$7,0)),"")</f>
      </c>
      <c r="AB668">
        <f>IFERROR((Z668-AA668)/AA668,"")</f>
      </c>
      <c r="AC668">
        <v>2</v>
      </c>
      <c r="AD668">
        <v>1</v>
      </c>
      <c r="AE668"/>
      <c r="AF668"/>
      <c r="AG668" t="inlineStr">
        <is>
          <t xml:space="preserve">Good</t>
        </is>
      </c>
      <c r="AH668"/>
      <c r="AI668"/>
      <c r="AJ668" t="inlineStr">
        <is>
          <t xml:space="preserve">Y</t>
        </is>
      </c>
      <c r="AK668"/>
      <c r="AL668"/>
      <c r="AM668"/>
      <c r="AN668"/>
      <c r="AO668" t="inlineStr">
        <is>
          <t xml:space="preserve">Y</t>
        </is>
      </c>
      <c r="AP668"/>
      <c r="AQ668"/>
      <c r="AR668"/>
      <c r="AS668"/>
      <c r="AT668">
        <f>IFERROR(INDEX(04_Area_Stats!$E$5:$E$7,MATCH(N668,04_Area_Stats!$A$5:$A$7,0)),"")</f>
      </c>
      <c r="AU668">
        <f>IFERROR(ROUND(W668*AT668,0),"")</f>
      </c>
      <c r="AV668">
        <f>IFERROR(AU668*12/S668,"")</f>
      </c>
      <c r="AW668">
        <f>IFERROR(ROUND(100*(03_Assumptions!$B$18*MIN(AV668/03_Assumptions!$B$13,1)+03_Assumptions!$B$19*MIN(MAX(-AB668/0.25,0),1)+03_Assumptions!$B$20*IFERROR(INDEX(03_Assumptions!$B$28:$B$33,MATCH(AG668,03_Assumptions!$A$28:$A$33,0)),0.5)+03_Assumptions!$B$21*MIN(V668/180,1)+03_Assumptions!$B$22*(COUNTIF(AI668:AQ668,"Y")/9)),0),"")</f>
      </c>
      <c r="AX668"/>
      <c r="AY668"/>
      <c r="AZ668"/>
      <c r="BA668" t="inlineStr">
        <is>
          <t xml:space="preserve">https://media.yaencontre.com/img/photo/w1024/62935/62935-57437110-1515030213.jpg</t>
        </is>
      </c>
      <c r="BB668"/>
      <c r="BC668">
        <v>1</v>
      </c>
      <c r="BD668"/>
      <c r="BE668">
        <v>0</v>
      </c>
      <c r="BF668"/>
      <c r="BG668"/>
      <c r="BH668"/>
      <c r="BI668"/>
      <c r="BJ668"/>
      <c r="BK668"/>
      <c r="BL668" t="inlineStr">
        <is>
          <t xml:space="preserve">En 2-rumslägenhet på 88 m² i Puerto Banús med öppen planering och designkök i gott skick. Höjdpunkten är direkta marinasikhter från den privata terrassen.</t>
        </is>
      </c>
      <c r="BM668" t="inlineStr">
        <is>
          <t xml:space="preserve">terrace</t>
        </is>
      </c>
      <c r="BN668"/>
    </row>
    <row r="669">
      <c r="A669" t="inlineStr">
        <is>
          <t xml:space="preserve">YAE-jht::real-estate::66882-112373697</t>
        </is>
      </c>
      <c r="B669" t="inlineStr">
        <is>
          <t xml:space="preserve">Yaencontre</t>
        </is>
      </c>
      <c r="C669" t="inlineStr">
        <is>
          <t xml:space="preserve">jht::real-estate::66882-112373697</t>
        </is>
      </c>
      <c r="D669" t="inlineStr">
        <is>
          <t xml:space="preserve">https://yaencontre.com/venta/piso/inmueble-66882-112373697</t>
        </is>
      </c>
      <c r="E669" t="inlineStr">
        <is>
          <t xml:space="preserve">2026-08-29</t>
        </is>
      </c>
      <c r="F669" t="inlineStr">
        <is>
          <t xml:space="preserve">2026-08-29</t>
        </is>
      </c>
      <c r="G669" t="inlineStr">
        <is>
          <t xml:space="preserve">New</t>
        </is>
      </c>
      <c r="H669" t="inlineStr">
        <is>
          <t xml:space="preserve">Dúplex en venta en calle Calderon de la Barcanva, Los Naranjos en Nueva Andalucía en Marbella</t>
        </is>
      </c>
      <c r="I669" t="inlineStr">
        <is>
          <t xml:space="preserve">Sale</t>
        </is>
      </c>
      <c r="J669" t="inlineStr">
        <is>
          <t xml:space="preserve">FLAT</t>
        </is>
      </c>
      <c r="K669" t="inlineStr">
        <is>
          <t xml:space="preserve">ES</t>
        </is>
      </c>
      <c r="L669"/>
      <c r="M669"/>
      <c r="N669" t="inlineStr">
        <is>
          <t xml:space="preserve">Marbella</t>
        </is>
      </c>
      <c r="O669" t="inlineStr">
        <is>
          <t xml:space="preserve">Nueva Andalucía</t>
        </is>
      </c>
      <c r="P669"/>
      <c r="Q669" t="inlineStr">
        <is>
          <t xml:space="preserve">36.5071108</t>
        </is>
      </c>
      <c r="R669" t="inlineStr">
        <is>
          <t xml:space="preserve">-4.9786377</t>
        </is>
      </c>
      <c r="S669">
        <v>2850000</v>
      </c>
      <c r="T669"/>
      <c r="U669">
        <f>IFERROR((S669-T669)/T669,"")</f>
      </c>
      <c r="V669">
        <v>3</v>
      </c>
      <c r="W669" t="inlineStr">
        <is>
          <t xml:space="preserve">312.00</t>
        </is>
      </c>
      <c r="X669"/>
      <c r="Y669"/>
      <c r="Z669">
        <f>IFERROR(S669/W669,"")</f>
      </c>
      <c r="AA669">
        <f>IFERROR(INDEX(04_Area_Stats!$C$5:$C$7,MATCH(N669,04_Area_Stats!$A$5:$A$7,0)),"")</f>
      </c>
      <c r="AB669">
        <f>IFERROR((Z669-AA669)/AA669,"")</f>
      </c>
      <c r="AC669">
        <v>3</v>
      </c>
      <c r="AD669">
        <v>3</v>
      </c>
      <c r="AE669"/>
      <c r="AF669"/>
      <c r="AG669"/>
      <c r="AH669"/>
      <c r="AI669"/>
      <c r="AJ669"/>
      <c r="AK669"/>
      <c r="AL669"/>
      <c r="AM669"/>
      <c r="AN669"/>
      <c r="AO669"/>
      <c r="AP669" t="inlineStr">
        <is>
          <t xml:space="preserve">Y</t>
        </is>
      </c>
      <c r="AQ669"/>
      <c r="AR669"/>
      <c r="AS669"/>
      <c r="AT669">
        <f>IFERROR(INDEX(04_Area_Stats!$E$5:$E$7,MATCH(N669,04_Area_Stats!$A$5:$A$7,0)),"")</f>
      </c>
      <c r="AU669">
        <f>IFERROR(ROUND(W669*AT669,0),"")</f>
      </c>
      <c r="AV669">
        <f>IFERROR(AU669*12/S669,"")</f>
      </c>
      <c r="AW669">
        <f>IFERROR(ROUND(100*(03_Assumptions!$B$18*MIN(AV669/03_Assumptions!$B$13,1)+03_Assumptions!$B$19*MIN(MAX(-AB669/0.25,0),1)+03_Assumptions!$B$20*IFERROR(INDEX(03_Assumptions!$B$28:$B$33,MATCH(AG669,03_Assumptions!$A$28:$A$33,0)),0.5)+03_Assumptions!$B$21*MIN(V669/180,1)+03_Assumptions!$B$22*(COUNTIF(AI669:AQ669,"Y")/9)),0),"")</f>
      </c>
      <c r="AX669"/>
      <c r="AY669"/>
      <c r="AZ669"/>
      <c r="BA669" t="inlineStr">
        <is>
          <t xml:space="preserve">https://media.yaencontre.com/img/photo/w1024/66882/66882-57423563-1514381057.jpg</t>
        </is>
      </c>
      <c r="BB669"/>
      <c r="BC669">
        <v>1</v>
      </c>
      <c r="BD669"/>
      <c r="BE669">
        <v>0</v>
      </c>
      <c r="BF669"/>
      <c r="BG669"/>
      <c r="BH669"/>
      <c r="BI669"/>
      <c r="BJ669"/>
      <c r="BK669"/>
      <c r="BL669"/>
      <c r="BM669"/>
      <c r="BN669"/>
    </row>
    <row r="670">
      <c r="A670" t="inlineStr">
        <is>
          <t xml:space="preserve">YAE-jht::real-estate::93216-112348741</t>
        </is>
      </c>
      <c r="B670" t="inlineStr">
        <is>
          <t xml:space="preserve">Yaencontre</t>
        </is>
      </c>
      <c r="C670" t="inlineStr">
        <is>
          <t xml:space="preserve">jht::real-estate::93216-112348741</t>
        </is>
      </c>
      <c r="D670" t="inlineStr">
        <is>
          <t xml:space="preserve">https://yaencontre.com/venta/piso/inmueble-93216-112348741</t>
        </is>
      </c>
      <c r="E670" t="inlineStr">
        <is>
          <t xml:space="preserve">2026-08-29</t>
        </is>
      </c>
      <c r="F670" t="inlineStr">
        <is>
          <t xml:space="preserve">2026-08-31</t>
        </is>
      </c>
      <c r="G670" t="inlineStr">
        <is>
          <t xml:space="preserve">New</t>
        </is>
      </c>
      <c r="H670" t="inlineStr">
        <is>
          <t xml:space="preserve">Piso en venta, Rodeo Alto-Guadaiza-La Campana en Nueva Andalucía en Marbella</t>
        </is>
      </c>
      <c r="I670" t="inlineStr">
        <is>
          <t xml:space="preserve">Sale</t>
        </is>
      </c>
      <c r="J670" t="inlineStr">
        <is>
          <t xml:space="preserve">FLAT</t>
        </is>
      </c>
      <c r="K670" t="inlineStr">
        <is>
          <t xml:space="preserve">ES</t>
        </is>
      </c>
      <c r="L670"/>
      <c r="M670"/>
      <c r="N670" t="inlineStr">
        <is>
          <t xml:space="preserve">Marbella</t>
        </is>
      </c>
      <c r="O670" t="inlineStr">
        <is>
          <t xml:space="preserve">Nueva Andalucía</t>
        </is>
      </c>
      <c r="P670"/>
      <c r="Q670" t="inlineStr">
        <is>
          <t xml:space="preserve">36.4893805</t>
        </is>
      </c>
      <c r="R670" t="inlineStr">
        <is>
          <t xml:space="preserve">-4.9724169</t>
        </is>
      </c>
      <c r="S670">
        <v>380000</v>
      </c>
      <c r="T670"/>
      <c r="U670">
        <f>IFERROR((S670-T670)/T670,"")</f>
      </c>
      <c r="V670">
        <v>3</v>
      </c>
      <c r="W670" t="inlineStr">
        <is>
          <t xml:space="preserve">122.00</t>
        </is>
      </c>
      <c r="X670"/>
      <c r="Y670"/>
      <c r="Z670">
        <f>IFERROR(S670/W670,"")</f>
      </c>
      <c r="AA670">
        <f>IFERROR(INDEX(04_Area_Stats!$C$5:$C$7,MATCH(N670,04_Area_Stats!$A$5:$A$7,0)),"")</f>
      </c>
      <c r="AB670">
        <f>IFERROR((Z670-AA670)/AA670,"")</f>
      </c>
      <c r="AC670">
        <v>2</v>
      </c>
      <c r="AD670">
        <v>2</v>
      </c>
      <c r="AE670"/>
      <c r="AF670"/>
      <c r="AG670" t="inlineStr">
        <is>
          <t xml:space="preserve">Renovated</t>
        </is>
      </c>
      <c r="AH670"/>
      <c r="AI670"/>
      <c r="AJ670"/>
      <c r="AK670" t="inlineStr">
        <is>
          <t xml:space="preserve">Y</t>
        </is>
      </c>
      <c r="AL670"/>
      <c r="AM670"/>
      <c r="AN670"/>
      <c r="AO670"/>
      <c r="AP670"/>
      <c r="AQ670"/>
      <c r="AR670"/>
      <c r="AS670"/>
      <c r="AT670">
        <f>IFERROR(INDEX(04_Area_Stats!$E$5:$E$7,MATCH(N670,04_Area_Stats!$A$5:$A$7,0)),"")</f>
      </c>
      <c r="AU670">
        <f>IFERROR(ROUND(W670*AT670,0),"")</f>
      </c>
      <c r="AV670">
        <f>IFERROR(AU670*12/S670,"")</f>
      </c>
      <c r="AW670">
        <f>IFERROR(ROUND(100*(03_Assumptions!$B$18*MIN(AV670/03_Assumptions!$B$13,1)+03_Assumptions!$B$19*MIN(MAX(-AB670/0.25,0),1)+03_Assumptions!$B$20*IFERROR(INDEX(03_Assumptions!$B$28:$B$33,MATCH(AG670,03_Assumptions!$A$28:$A$33,0)),0.5)+03_Assumptions!$B$21*MIN(V670/180,1)+03_Assumptions!$B$22*(COUNTIF(AI670:AQ670,"Y")/9)),0),"")</f>
      </c>
      <c r="AX670"/>
      <c r="AY670"/>
      <c r="AZ670"/>
      <c r="BA670" t="inlineStr">
        <is>
          <t xml:space="preserve">https://media.yaencontre.com/img/photo/w1024/93216/93216-57411065-1513636233.jpg</t>
        </is>
      </c>
      <c r="BB670"/>
      <c r="BC670">
        <v>1</v>
      </c>
      <c r="BD670"/>
      <c r="BE670">
        <v>0</v>
      </c>
      <c r="BF670"/>
      <c r="BG670" t="inlineStr">
        <is>
          <t xml:space="preserve">AREA_MISMATCH</t>
        </is>
      </c>
      <c r="BH670" t="inlineStr">
        <is>
          <t xml:space="preserve">Costly</t>
        </is>
      </c>
      <c r="BI670" t="inlineStr">
        <is>
          <t xml:space="preserve">¡Oportunidad de inversión excepcional!</t>
        </is>
      </c>
      <c r="BJ670"/>
      <c r="BK670"/>
      <c r="BL670" t="inlineStr">
        <is>
          <t xml:space="preserve">Helt renoverad lägenhet med 2 sovrum, 2 badrum och 109 m² i Nueva Andalucía, Marbella, med en rymlig trädgård på 70 m² och en veranda på 13 m². Fastigheten marknadsförs som ett exceptionellt investeringstillfälle på en privilegierad plats.</t>
        </is>
      </c>
      <c r="BM670" t="inlineStr">
        <is>
          <t xml:space="preserve">condition, garden</t>
        </is>
      </c>
      <c r="BN670"/>
    </row>
    <row r="671">
      <c r="A671" t="inlineStr">
        <is>
          <t xml:space="preserve">YAE-jht::real-estate::63512-112392951</t>
        </is>
      </c>
      <c r="B671" t="inlineStr">
        <is>
          <t xml:space="preserve">Yaencontre</t>
        </is>
      </c>
      <c r="C671" t="inlineStr">
        <is>
          <t xml:space="preserve">jht::real-estate::63512-112392951</t>
        </is>
      </c>
      <c r="D671" t="inlineStr">
        <is>
          <t xml:space="preserve">https://yaencontre.com/venta/piso/inmueble-63512-112392951</t>
        </is>
      </c>
      <c r="E671" t="inlineStr">
        <is>
          <t xml:space="preserve">2026-08-29</t>
        </is>
      </c>
      <c r="F671" t="inlineStr">
        <is>
          <t xml:space="preserve">2026-08-31</t>
        </is>
      </c>
      <c r="G671" t="inlineStr">
        <is>
          <t xml:space="preserve">New</t>
        </is>
      </c>
      <c r="H671" t="inlineStr">
        <is>
          <t xml:space="preserve">Piso en venta, Nueva Andalucía en Nueva Andalucía en Marbella</t>
        </is>
      </c>
      <c r="I671" t="inlineStr">
        <is>
          <t xml:space="preserve">Sale</t>
        </is>
      </c>
      <c r="J671" t="inlineStr">
        <is>
          <t xml:space="preserve">FLAT</t>
        </is>
      </c>
      <c r="K671" t="inlineStr">
        <is>
          <t xml:space="preserve">ES</t>
        </is>
      </c>
      <c r="L671"/>
      <c r="M671"/>
      <c r="N671" t="inlineStr">
        <is>
          <t xml:space="preserve">Marbella</t>
        </is>
      </c>
      <c r="O671" t="inlineStr">
        <is>
          <t xml:space="preserve">Nueva Andalucía</t>
        </is>
      </c>
      <c r="P671"/>
      <c r="Q671" t="inlineStr">
        <is>
          <t xml:space="preserve">36.4948692</t>
        </is>
      </c>
      <c r="R671" t="inlineStr">
        <is>
          <t xml:space="preserve">-4.9624867</t>
        </is>
      </c>
      <c r="S671">
        <v>825000</v>
      </c>
      <c r="T671"/>
      <c r="U671">
        <f>IFERROR((S671-T671)/T671,"")</f>
      </c>
      <c r="V671">
        <v>3</v>
      </c>
      <c r="W671" t="inlineStr">
        <is>
          <t xml:space="preserve">137.00</t>
        </is>
      </c>
      <c r="X671"/>
      <c r="Y671"/>
      <c r="Z671">
        <f>IFERROR(S671/W671,"")</f>
      </c>
      <c r="AA671">
        <f>IFERROR(INDEX(04_Area_Stats!$C$5:$C$7,MATCH(N671,04_Area_Stats!$A$5:$A$7,0)),"")</f>
      </c>
      <c r="AB671">
        <f>IFERROR((Z671-AA671)/AA671,"")</f>
      </c>
      <c r="AC671">
        <v>3</v>
      </c>
      <c r="AD671">
        <v>3</v>
      </c>
      <c r="AE671"/>
      <c r="AF671"/>
      <c r="AG671" t="inlineStr">
        <is>
          <t xml:space="preserve">Renovated</t>
        </is>
      </c>
      <c r="AH671"/>
      <c r="AI671"/>
      <c r="AJ671" t="inlineStr">
        <is>
          <t xml:space="preserve">Y</t>
        </is>
      </c>
      <c r="AK671"/>
      <c r="AL671"/>
      <c r="AM671"/>
      <c r="AN671"/>
      <c r="AO671"/>
      <c r="AP671" t="inlineStr">
        <is>
          <t xml:space="preserve">Y</t>
        </is>
      </c>
      <c r="AQ671"/>
      <c r="AR671"/>
      <c r="AS671"/>
      <c r="AT671">
        <f>IFERROR(INDEX(04_Area_Stats!$E$5:$E$7,MATCH(N671,04_Area_Stats!$A$5:$A$7,0)),"")</f>
      </c>
      <c r="AU671">
        <f>IFERROR(ROUND(W671*AT671,0),"")</f>
      </c>
      <c r="AV671">
        <f>IFERROR(AU671*12/S671,"")</f>
      </c>
      <c r="AW671">
        <f>IFERROR(ROUND(100*(03_Assumptions!$B$18*MIN(AV671/03_Assumptions!$B$13,1)+03_Assumptions!$B$19*MIN(MAX(-AB671/0.25,0),1)+03_Assumptions!$B$20*IFERROR(INDEX(03_Assumptions!$B$28:$B$33,MATCH(AG671,03_Assumptions!$A$28:$A$33,0)),0.5)+03_Assumptions!$B$21*MIN(V671/180,1)+03_Assumptions!$B$22*(COUNTIF(AI671:AQ671,"Y")/9)),0),"")</f>
      </c>
      <c r="AX671"/>
      <c r="AY671"/>
      <c r="AZ671"/>
      <c r="BA671" t="inlineStr">
        <is>
          <t xml:space="preserve">https://media.yaencontre.com/img/photo/w1024/63512/63512-57434939-1514930465.jpg</t>
        </is>
      </c>
      <c r="BB671"/>
      <c r="BC671">
        <v>1</v>
      </c>
      <c r="BD671"/>
      <c r="BE671">
        <v>0</v>
      </c>
      <c r="BF671"/>
      <c r="BG671"/>
      <c r="BH671"/>
      <c r="BI671"/>
      <c r="BJ671"/>
      <c r="BK671"/>
      <c r="BL671" t="inlineStr">
        <is>
          <t xml:space="preserve">Fullt renoverad trerummslägenheten med tre badrum i Nueva Andalucía, Marbella, med öppen vardagsrum- och matplats samt terrass; begränsad information tillgänglig från den ofullständiga beskrivningen.</t>
        </is>
      </c>
      <c r="BM671" t="inlineStr">
        <is>
          <t xml:space="preserve">condition, terrace</t>
        </is>
      </c>
      <c r="BN671"/>
    </row>
    <row r="672">
      <c r="A672" t="inlineStr">
        <is>
          <t xml:space="preserve">YAE-jht::real-estate::51161-112376733</t>
        </is>
      </c>
      <c r="B672" t="inlineStr">
        <is>
          <t xml:space="preserve">Yaencontre</t>
        </is>
      </c>
      <c r="C672" t="inlineStr">
        <is>
          <t xml:space="preserve">jht::real-estate::51161-112376733</t>
        </is>
      </c>
      <c r="D672" t="inlineStr">
        <is>
          <t xml:space="preserve">https://yaencontre.com/venta/piso/inmueble-51161-112376733</t>
        </is>
      </c>
      <c r="E672" t="inlineStr">
        <is>
          <t xml:space="preserve">2026-08-29</t>
        </is>
      </c>
      <c r="F672" t="inlineStr">
        <is>
          <t xml:space="preserve">2026-08-31</t>
        </is>
      </c>
      <c r="G672" t="inlineStr">
        <is>
          <t xml:space="preserve">New</t>
        </is>
      </c>
      <c r="H672" t="inlineStr">
        <is>
          <t xml:space="preserve">Piso en venta, Aloha en Nueva Andalucía en Marbella</t>
        </is>
      </c>
      <c r="I672" t="inlineStr">
        <is>
          <t xml:space="preserve">Sale</t>
        </is>
      </c>
      <c r="J672" t="inlineStr">
        <is>
          <t xml:space="preserve">FLAT</t>
        </is>
      </c>
      <c r="K672" t="inlineStr">
        <is>
          <t xml:space="preserve">ES</t>
        </is>
      </c>
      <c r="L672"/>
      <c r="M672"/>
      <c r="N672" t="inlineStr">
        <is>
          <t xml:space="preserve">Marbella</t>
        </is>
      </c>
      <c r="O672" t="inlineStr">
        <is>
          <t xml:space="preserve">Nueva Andalucía</t>
        </is>
      </c>
      <c r="P672"/>
      <c r="Q672" t="inlineStr">
        <is>
          <t xml:space="preserve">36.5060484</t>
        </is>
      </c>
      <c r="R672" t="inlineStr">
        <is>
          <t xml:space="preserve">-4.9523152</t>
        </is>
      </c>
      <c r="S672">
        <v>2495000</v>
      </c>
      <c r="T672"/>
      <c r="U672">
        <f>IFERROR((S672-T672)/T672,"")</f>
      </c>
      <c r="V672">
        <v>3</v>
      </c>
      <c r="W672" t="inlineStr">
        <is>
          <t xml:space="preserve">267.00</t>
        </is>
      </c>
      <c r="X672"/>
      <c r="Y672"/>
      <c r="Z672">
        <f>IFERROR(S672/W672,"")</f>
      </c>
      <c r="AA672">
        <f>IFERROR(INDEX(04_Area_Stats!$C$5:$C$7,MATCH(N672,04_Area_Stats!$A$5:$A$7,0)),"")</f>
      </c>
      <c r="AB672">
        <f>IFERROR((Z672-AA672)/AA672,"")</f>
      </c>
      <c r="AC672">
        <v>4</v>
      </c>
      <c r="AD672">
        <v>4</v>
      </c>
      <c r="AE672"/>
      <c r="AF672"/>
      <c r="AG672"/>
      <c r="AH672"/>
      <c r="AI672" t="inlineStr">
        <is>
          <t xml:space="preserve">Y</t>
        </is>
      </c>
      <c r="AJ672"/>
      <c r="AK672"/>
      <c r="AL672"/>
      <c r="AM672"/>
      <c r="AN672"/>
      <c r="AO672"/>
      <c r="AP672"/>
      <c r="AQ672"/>
      <c r="AR672"/>
      <c r="AS672"/>
      <c r="AT672">
        <f>IFERROR(INDEX(04_Area_Stats!$E$5:$E$7,MATCH(N672,04_Area_Stats!$A$5:$A$7,0)),"")</f>
      </c>
      <c r="AU672">
        <f>IFERROR(ROUND(W672*AT672,0),"")</f>
      </c>
      <c r="AV672">
        <f>IFERROR(AU672*12/S672,"")</f>
      </c>
      <c r="AW672">
        <f>IFERROR(ROUND(100*(03_Assumptions!$B$18*MIN(AV672/03_Assumptions!$B$13,1)+03_Assumptions!$B$19*MIN(MAX(-AB672/0.25,0),1)+03_Assumptions!$B$20*IFERROR(INDEX(03_Assumptions!$B$28:$B$33,MATCH(AG672,03_Assumptions!$A$28:$A$33,0)),0.5)+03_Assumptions!$B$21*MIN(V672/180,1)+03_Assumptions!$B$22*(COUNTIF(AI672:AQ672,"Y")/9)),0),"")</f>
      </c>
      <c r="AX672"/>
      <c r="AY672"/>
      <c r="AZ672"/>
      <c r="BA672" t="inlineStr">
        <is>
          <t xml:space="preserve">https://media.yaencontre.com/img/photo/w1024/51161/51161-57425475-1514463362.jpg</t>
        </is>
      </c>
      <c r="BB672"/>
      <c r="BC672">
        <v>1</v>
      </c>
      <c r="BD672"/>
      <c r="BE672">
        <v>0</v>
      </c>
      <c r="BF672"/>
      <c r="BG672"/>
      <c r="BH672"/>
      <c r="BI672"/>
      <c r="BJ672"/>
      <c r="BK672"/>
      <c r="BL672" t="inlineStr">
        <is>
          <t xml:space="preserve">Lyxigt lägenhet i gated community Albatross Hill, Nueva Andalucía, Marbella; otillräcklig information för att bedöma skick. Annonsen innehåller endast en portaltitel och stereotyp introduktionstext utan specifika fastighetsuppgifter.</t>
        </is>
      </c>
      <c r="BM672"/>
      <c r="BN672"/>
    </row>
    <row r="673">
      <c r="A673" t="inlineStr">
        <is>
          <t xml:space="preserve">YAE-jht::real-estate::87817-112328235</t>
        </is>
      </c>
      <c r="B673" t="inlineStr">
        <is>
          <t xml:space="preserve">Yaencontre</t>
        </is>
      </c>
      <c r="C673" t="inlineStr">
        <is>
          <t xml:space="preserve">jht::real-estate::87817-112328235</t>
        </is>
      </c>
      <c r="D673" t="inlineStr">
        <is>
          <t xml:space="preserve">https://yaencontre.com/venta/piso/inmueble-87817-112328235</t>
        </is>
      </c>
      <c r="E673" t="inlineStr">
        <is>
          <t xml:space="preserve">2026-08-29</t>
        </is>
      </c>
      <c r="F673" t="inlineStr">
        <is>
          <t xml:space="preserve">2026-08-29</t>
        </is>
      </c>
      <c r="G673" t="inlineStr">
        <is>
          <t xml:space="preserve">New</t>
        </is>
      </c>
      <c r="H673" t="inlineStr">
        <is>
          <t xml:space="preserve">Piso en venta, Sierra Blanca en Nagüeles-Milla de Oro en Marbella</t>
        </is>
      </c>
      <c r="I673" t="inlineStr">
        <is>
          <t xml:space="preserve">Sale</t>
        </is>
      </c>
      <c r="J673" t="inlineStr">
        <is>
          <t xml:space="preserve">FLAT</t>
        </is>
      </c>
      <c r="K673" t="inlineStr">
        <is>
          <t xml:space="preserve">ES</t>
        </is>
      </c>
      <c r="L673"/>
      <c r="M673"/>
      <c r="N673" t="inlineStr">
        <is>
          <t xml:space="preserve">Marbella</t>
        </is>
      </c>
      <c r="O673" t="inlineStr">
        <is>
          <t xml:space="preserve">Nagüeles-Milla de Oro</t>
        </is>
      </c>
      <c r="P673"/>
      <c r="Q673" t="inlineStr">
        <is>
          <t xml:space="preserve">36.5206061</t>
        </is>
      </c>
      <c r="R673" t="inlineStr">
        <is>
          <t xml:space="preserve">-4.9194727</t>
        </is>
      </c>
      <c r="S673">
        <v>1995000</v>
      </c>
      <c r="T673"/>
      <c r="U673">
        <f>IFERROR((S673-T673)/T673,"")</f>
      </c>
      <c r="V673">
        <v>3</v>
      </c>
      <c r="W673" t="inlineStr">
        <is>
          <t xml:space="preserve">145.00</t>
        </is>
      </c>
      <c r="X673"/>
      <c r="Y673"/>
      <c r="Z673">
        <f>IFERROR(S673/W673,"")</f>
      </c>
      <c r="AA673">
        <f>IFERROR(INDEX(04_Area_Stats!$C$5:$C$7,MATCH(N673,04_Area_Stats!$A$5:$A$7,0)),"")</f>
      </c>
      <c r="AB673">
        <f>IFERROR((Z673-AA673)/AA673,"")</f>
      </c>
      <c r="AC673">
        <v>3</v>
      </c>
      <c r="AD673">
        <v>3</v>
      </c>
      <c r="AE673"/>
      <c r="AF673"/>
      <c r="AG673" t="inlineStr">
        <is>
          <t xml:space="preserve">Good</t>
        </is>
      </c>
      <c r="AH673"/>
      <c r="AI673"/>
      <c r="AJ673"/>
      <c r="AK673"/>
      <c r="AL673"/>
      <c r="AM673"/>
      <c r="AN673"/>
      <c r="AO673"/>
      <c r="AP673" t="inlineStr">
        <is>
          <t xml:space="preserve">Y</t>
        </is>
      </c>
      <c r="AQ673"/>
      <c r="AR673"/>
      <c r="AS673"/>
      <c r="AT673">
        <f>IFERROR(INDEX(04_Area_Stats!$E$5:$E$7,MATCH(N673,04_Area_Stats!$A$5:$A$7,0)),"")</f>
      </c>
      <c r="AU673">
        <f>IFERROR(ROUND(W673*AT673,0),"")</f>
      </c>
      <c r="AV673">
        <f>IFERROR(AU673*12/S673,"")</f>
      </c>
      <c r="AW673">
        <f>IFERROR(ROUND(100*(03_Assumptions!$B$18*MIN(AV673/03_Assumptions!$B$13,1)+03_Assumptions!$B$19*MIN(MAX(-AB673/0.25,0),1)+03_Assumptions!$B$20*IFERROR(INDEX(03_Assumptions!$B$28:$B$33,MATCH(AG673,03_Assumptions!$A$28:$A$33,0)),0.5)+03_Assumptions!$B$21*MIN(V673/180,1)+03_Assumptions!$B$22*(COUNTIF(AI673:AQ673,"Y")/9)),0),"")</f>
      </c>
      <c r="AX673"/>
      <c r="AY673"/>
      <c r="AZ673"/>
      <c r="BA673" t="inlineStr">
        <is>
          <t xml:space="preserve">https://media.yaencontre.com/img/photo/w1024/87817/87817-57400452-1513140900.jpg</t>
        </is>
      </c>
      <c r="BB673"/>
      <c r="BC673">
        <v>1</v>
      </c>
      <c r="BD673"/>
      <c r="BE673">
        <v>0</v>
      </c>
      <c r="BF673"/>
      <c r="BG673"/>
      <c r="BH673"/>
      <c r="BI673"/>
      <c r="BJ673"/>
      <c r="BK673"/>
      <c r="BL673"/>
      <c r="BM673"/>
      <c r="BN673"/>
    </row>
    <row r="674">
      <c r="A674" t="inlineStr">
        <is>
          <t xml:space="preserve">YAE-jht::real-estate::91389-112357079</t>
        </is>
      </c>
      <c r="B674" t="inlineStr">
        <is>
          <t xml:space="preserve">Yaencontre</t>
        </is>
      </c>
      <c r="C674" t="inlineStr">
        <is>
          <t xml:space="preserve">jht::real-estate::91389-112357079</t>
        </is>
      </c>
      <c r="D674" t="inlineStr">
        <is>
          <t xml:space="preserve">https://yaencontre.com/venta/piso/inmueble-91389-112357079</t>
        </is>
      </c>
      <c r="E674" t="inlineStr">
        <is>
          <t xml:space="preserve">2026-08-29</t>
        </is>
      </c>
      <c r="F674" t="inlineStr">
        <is>
          <t xml:space="preserve">2026-08-31</t>
        </is>
      </c>
      <c r="G674" t="inlineStr">
        <is>
          <t xml:space="preserve">New</t>
        </is>
      </c>
      <c r="H674" t="inlineStr">
        <is>
          <t xml:space="preserve">Piso en venta, Los Monteros en Rio Real-Los Monteros en Marbella</t>
        </is>
      </c>
      <c r="I674" t="inlineStr">
        <is>
          <t xml:space="preserve">Sale</t>
        </is>
      </c>
      <c r="J674" t="inlineStr">
        <is>
          <t xml:space="preserve">FLAT</t>
        </is>
      </c>
      <c r="K674" t="inlineStr">
        <is>
          <t xml:space="preserve">ES</t>
        </is>
      </c>
      <c r="L674"/>
      <c r="M674"/>
      <c r="N674" t="inlineStr">
        <is>
          <t xml:space="preserve">Marbella</t>
        </is>
      </c>
      <c r="O674" t="inlineStr">
        <is>
          <t xml:space="preserve">Rio Real-Los Monteros</t>
        </is>
      </c>
      <c r="P674"/>
      <c r="Q674" t="inlineStr">
        <is>
          <t xml:space="preserve">36.5013733</t>
        </is>
      </c>
      <c r="R674" t="inlineStr">
        <is>
          <t xml:space="preserve">-4.8207291</t>
        </is>
      </c>
      <c r="S674">
        <v>1338800</v>
      </c>
      <c r="T674"/>
      <c r="U674">
        <f>IFERROR((S674-T674)/T674,"")</f>
      </c>
      <c r="V674">
        <v>3</v>
      </c>
      <c r="W674" t="inlineStr">
        <is>
          <t xml:space="preserve">150.00</t>
        </is>
      </c>
      <c r="X674"/>
      <c r="Y674"/>
      <c r="Z674">
        <f>IFERROR(S674/W674,"")</f>
      </c>
      <c r="AA674">
        <f>IFERROR(INDEX(04_Area_Stats!$C$5:$C$7,MATCH(N674,04_Area_Stats!$A$5:$A$7,0)),"")</f>
      </c>
      <c r="AB674">
        <f>IFERROR((Z674-AA674)/AA674,"")</f>
      </c>
      <c r="AC674">
        <v>3</v>
      </c>
      <c r="AD674">
        <v>3</v>
      </c>
      <c r="AE674"/>
      <c r="AF674"/>
      <c r="AG674" t="inlineStr">
        <is>
          <t xml:space="preserve">Good</t>
        </is>
      </c>
      <c r="AH674"/>
      <c r="AI674"/>
      <c r="AJ674"/>
      <c r="AK674"/>
      <c r="AL674"/>
      <c r="AM674"/>
      <c r="AN674"/>
      <c r="AO674" t="inlineStr">
        <is>
          <t xml:space="preserve">Y</t>
        </is>
      </c>
      <c r="AP674"/>
      <c r="AQ674"/>
      <c r="AR674"/>
      <c r="AS674"/>
      <c r="AT674">
        <f>IFERROR(INDEX(04_Area_Stats!$E$5:$E$7,MATCH(N674,04_Area_Stats!$A$5:$A$7,0)),"")</f>
      </c>
      <c r="AU674">
        <f>IFERROR(ROUND(W674*AT674,0),"")</f>
      </c>
      <c r="AV674">
        <f>IFERROR(AU674*12/S674,"")</f>
      </c>
      <c r="AW674">
        <f>IFERROR(ROUND(100*(03_Assumptions!$B$18*MIN(AV674/03_Assumptions!$B$13,1)+03_Assumptions!$B$19*MIN(MAX(-AB674/0.25,0),1)+03_Assumptions!$B$20*IFERROR(INDEX(03_Assumptions!$B$28:$B$33,MATCH(AG674,03_Assumptions!$A$28:$A$33,0)),0.5)+03_Assumptions!$B$21*MIN(V674/180,1)+03_Assumptions!$B$22*(COUNTIF(AI674:AQ674,"Y")/9)),0),"")</f>
      </c>
      <c r="AX674"/>
      <c r="AY674"/>
      <c r="AZ674"/>
      <c r="BA674" t="inlineStr">
        <is>
          <t xml:space="preserve">https://media.yaencontre.com/img/photo/w1024/91389/91389-57415329-1513869499.jpg</t>
        </is>
      </c>
      <c r="BB674"/>
      <c r="BC674">
        <v>1</v>
      </c>
      <c r="BD674"/>
      <c r="BE674">
        <v>0</v>
      </c>
      <c r="BF674"/>
      <c r="BG674"/>
      <c r="BH674"/>
      <c r="BI674"/>
      <c r="BJ674"/>
      <c r="BK674"/>
      <c r="BL674" t="inlineStr">
        <is>
          <t xml:space="preserve">Nybyggd bostadsrätt med 104 lägenheter à 3–4 rum nära Marbella, presenterad som ett premiumboende med havsbris i ett kuperat område. Otillräcklig information för att bedöma individuell enhetsspezifikation, utförande eller exakt läge inom projektet.</t>
        </is>
      </c>
      <c r="BM674"/>
      <c r="BN674"/>
    </row>
    <row r="675">
      <c r="A675" t="inlineStr">
        <is>
          <t xml:space="preserve">YAE-jht::real-estate::49402-112356769</t>
        </is>
      </c>
      <c r="B675" t="inlineStr">
        <is>
          <t xml:space="preserve">Yaencontre</t>
        </is>
      </c>
      <c r="C675" t="inlineStr">
        <is>
          <t xml:space="preserve">jht::real-estate::49402-112356769</t>
        </is>
      </c>
      <c r="D675" t="inlineStr">
        <is>
          <t xml:space="preserve">https://yaencontre.com/venta/piso/inmueble-49402-112356769</t>
        </is>
      </c>
      <c r="E675" t="inlineStr">
        <is>
          <t xml:space="preserve">2026-08-29</t>
        </is>
      </c>
      <c r="F675" t="inlineStr">
        <is>
          <t xml:space="preserve">2026-08-31</t>
        </is>
      </c>
      <c r="G675" t="inlineStr">
        <is>
          <t xml:space="preserve">New</t>
        </is>
      </c>
      <c r="H675" t="inlineStr">
        <is>
          <t xml:space="preserve">Piso en venta, Aloha en Nueva Andalucía en Marbella</t>
        </is>
      </c>
      <c r="I675" t="inlineStr">
        <is>
          <t xml:space="preserve">Sale</t>
        </is>
      </c>
      <c r="J675" t="inlineStr">
        <is>
          <t xml:space="preserve">FLAT</t>
        </is>
      </c>
      <c r="K675" t="inlineStr">
        <is>
          <t xml:space="preserve">ES</t>
        </is>
      </c>
      <c r="L675"/>
      <c r="M675"/>
      <c r="N675" t="inlineStr">
        <is>
          <t xml:space="preserve">Marbella</t>
        </is>
      </c>
      <c r="O675" t="inlineStr">
        <is>
          <t xml:space="preserve">Nueva Andalucía</t>
        </is>
      </c>
      <c r="P675"/>
      <c r="Q675" t="inlineStr">
        <is>
          <t xml:space="preserve">36.5114506</t>
        </is>
      </c>
      <c r="R675" t="inlineStr">
        <is>
          <t xml:space="preserve">-4.9652452</t>
        </is>
      </c>
      <c r="S675">
        <v>599000</v>
      </c>
      <c r="T675"/>
      <c r="U675">
        <f>IFERROR((S675-T675)/T675,"")</f>
      </c>
      <c r="V675">
        <v>3</v>
      </c>
      <c r="W675" t="inlineStr">
        <is>
          <t xml:space="preserve">92.00</t>
        </is>
      </c>
      <c r="X675"/>
      <c r="Y675"/>
      <c r="Z675">
        <f>IFERROR(S675/W675,"")</f>
      </c>
      <c r="AA675">
        <f>IFERROR(INDEX(04_Area_Stats!$C$5:$C$7,MATCH(N675,04_Area_Stats!$A$5:$A$7,0)),"")</f>
      </c>
      <c r="AB675">
        <f>IFERROR((Z675-AA675)/AA675,"")</f>
      </c>
      <c r="AC675">
        <v>2</v>
      </c>
      <c r="AD675">
        <v>2</v>
      </c>
      <c r="AE675"/>
      <c r="AF675"/>
      <c r="AG675" t="inlineStr">
        <is>
          <t xml:space="preserve">Good</t>
        </is>
      </c>
      <c r="AH675"/>
      <c r="AI675"/>
      <c r="AJ675" t="inlineStr">
        <is>
          <t xml:space="preserve">Y</t>
        </is>
      </c>
      <c r="AK675"/>
      <c r="AL675"/>
      <c r="AM675"/>
      <c r="AN675"/>
      <c r="AO675"/>
      <c r="AP675" t="inlineStr">
        <is>
          <t xml:space="preserve">Y</t>
        </is>
      </c>
      <c r="AQ675"/>
      <c r="AR675"/>
      <c r="AS675"/>
      <c r="AT675">
        <f>IFERROR(INDEX(04_Area_Stats!$E$5:$E$7,MATCH(N675,04_Area_Stats!$A$5:$A$7,0)),"")</f>
      </c>
      <c r="AU675">
        <f>IFERROR(ROUND(W675*AT675,0),"")</f>
      </c>
      <c r="AV675">
        <f>IFERROR(AU675*12/S675,"")</f>
      </c>
      <c r="AW675">
        <f>IFERROR(ROUND(100*(03_Assumptions!$B$18*MIN(AV675/03_Assumptions!$B$13,1)+03_Assumptions!$B$19*MIN(MAX(-AB675/0.25,0),1)+03_Assumptions!$B$20*IFERROR(INDEX(03_Assumptions!$B$28:$B$33,MATCH(AG675,03_Assumptions!$A$28:$A$33,0)),0.5)+03_Assumptions!$B$21*MIN(V675/180,1)+03_Assumptions!$B$22*(COUNTIF(AI675:AQ675,"Y")/9)),0),"")</f>
      </c>
      <c r="AX675"/>
      <c r="AY675"/>
      <c r="AZ675"/>
      <c r="BA675" t="inlineStr">
        <is>
          <t xml:space="preserve">https://media.yaencontre.com/img/photo/w1024/49402/49402-57415116-1513862646.jpg</t>
        </is>
      </c>
      <c r="BB675"/>
      <c r="BC675">
        <v>1</v>
      </c>
      <c r="BD675"/>
      <c r="BE675">
        <v>0</v>
      </c>
      <c r="BF675"/>
      <c r="BG675"/>
      <c r="BH675"/>
      <c r="BI675"/>
      <c r="BJ675"/>
      <c r="BK675"/>
      <c r="BL675" t="inlineStr">
        <is>
          <t xml:space="preserve">Tvårumslägenheten belägen i det eftertraktade området Aloha i Nueva Andalucía, Marbella, i gott skick med en rymlig västvänd terrass. Det ljusa vardagsrummet med matsal öppnas direkt till det utomordentliga uterummet.</t>
        </is>
      </c>
      <c r="BM675" t="inlineStr">
        <is>
          <t xml:space="preserve">condition, terrace</t>
        </is>
      </c>
      <c r="BN675"/>
    </row>
    <row r="676">
      <c r="A676" t="inlineStr">
        <is>
          <t xml:space="preserve">YAE-jht::real-estate::93151-112390535</t>
        </is>
      </c>
      <c r="B676" t="inlineStr">
        <is>
          <t xml:space="preserve">Yaencontre</t>
        </is>
      </c>
      <c r="C676" t="inlineStr">
        <is>
          <t xml:space="preserve">jht::real-estate::93151-112390535</t>
        </is>
      </c>
      <c r="D676" t="inlineStr">
        <is>
          <t xml:space="preserve">https://yaencontre.com/venta/piso/inmueble-93151-112390535</t>
        </is>
      </c>
      <c r="E676" t="inlineStr">
        <is>
          <t xml:space="preserve">2026-08-29</t>
        </is>
      </c>
      <c r="F676" t="inlineStr">
        <is>
          <t xml:space="preserve">2026-08-31</t>
        </is>
      </c>
      <c r="G676" t="inlineStr">
        <is>
          <t xml:space="preserve">New</t>
        </is>
      </c>
      <c r="H676" t="inlineStr">
        <is>
          <t xml:space="preserve">Piso en venta, Nueva Andalucía en Nueva Andalucía en Marbella</t>
        </is>
      </c>
      <c r="I676" t="inlineStr">
        <is>
          <t xml:space="preserve">Sale</t>
        </is>
      </c>
      <c r="J676" t="inlineStr">
        <is>
          <t xml:space="preserve">FLAT</t>
        </is>
      </c>
      <c r="K676" t="inlineStr">
        <is>
          <t xml:space="preserve">ES</t>
        </is>
      </c>
      <c r="L676"/>
      <c r="M676"/>
      <c r="N676" t="inlineStr">
        <is>
          <t xml:space="preserve">Marbella</t>
        </is>
      </c>
      <c r="O676" t="inlineStr">
        <is>
          <t xml:space="preserve">Nueva Andalucía</t>
        </is>
      </c>
      <c r="P676"/>
      <c r="Q676" t="inlineStr">
        <is>
          <t xml:space="preserve">36.4949463</t>
        </is>
      </c>
      <c r="R676" t="inlineStr">
        <is>
          <t xml:space="preserve">-4.9629568</t>
        </is>
      </c>
      <c r="S676">
        <v>585000</v>
      </c>
      <c r="T676"/>
      <c r="U676">
        <f>IFERROR((S676-T676)/T676,"")</f>
      </c>
      <c r="V676">
        <v>3</v>
      </c>
      <c r="W676" t="inlineStr">
        <is>
          <t xml:space="preserve">97.00</t>
        </is>
      </c>
      <c r="X676"/>
      <c r="Y676"/>
      <c r="Z676">
        <f>IFERROR(S676/W676,"")</f>
      </c>
      <c r="AA676">
        <f>IFERROR(INDEX(04_Area_Stats!$C$5:$C$7,MATCH(N676,04_Area_Stats!$A$5:$A$7,0)),"")</f>
      </c>
      <c r="AB676">
        <f>IFERROR((Z676-AA676)/AA676,"")</f>
      </c>
      <c r="AC676">
        <v>3</v>
      </c>
      <c r="AD676">
        <v>2</v>
      </c>
      <c r="AE676"/>
      <c r="AF676"/>
      <c r="AG676" t="inlineStr">
        <is>
          <t xml:space="preserve">Renovated</t>
        </is>
      </c>
      <c r="AH676"/>
      <c r="AI676" t="inlineStr">
        <is>
          <t xml:space="preserve">Y</t>
        </is>
      </c>
      <c r="AJ676"/>
      <c r="AK676"/>
      <c r="AL676"/>
      <c r="AM676"/>
      <c r="AN676"/>
      <c r="AO676"/>
      <c r="AP676"/>
      <c r="AQ676"/>
      <c r="AR676"/>
      <c r="AS676"/>
      <c r="AT676">
        <f>IFERROR(INDEX(04_Area_Stats!$E$5:$E$7,MATCH(N676,04_Area_Stats!$A$5:$A$7,0)),"")</f>
      </c>
      <c r="AU676">
        <f>IFERROR(ROUND(W676*AT676,0),"")</f>
      </c>
      <c r="AV676">
        <f>IFERROR(AU676*12/S676,"")</f>
      </c>
      <c r="AW676">
        <f>IFERROR(ROUND(100*(03_Assumptions!$B$18*MIN(AV676/03_Assumptions!$B$13,1)+03_Assumptions!$B$19*MIN(MAX(-AB676/0.25,0),1)+03_Assumptions!$B$20*IFERROR(INDEX(03_Assumptions!$B$28:$B$33,MATCH(AG676,03_Assumptions!$A$28:$A$33,0)),0.5)+03_Assumptions!$B$21*MIN(V676/180,1)+03_Assumptions!$B$22*(COUNTIF(AI676:AQ676,"Y")/9)),0),"")</f>
      </c>
      <c r="AX676"/>
      <c r="AY676"/>
      <c r="AZ676"/>
      <c r="BA676" t="inlineStr">
        <is>
          <t xml:space="preserve">https://media.yaencontre.com/img/photo/w1024/93151/93151-57433350-1514837014.jpg</t>
        </is>
      </c>
      <c r="BB676"/>
      <c r="BC676">
        <v>1</v>
      </c>
      <c r="BD676"/>
      <c r="BE676">
        <v>0</v>
      </c>
      <c r="BF676"/>
      <c r="BG676"/>
      <c r="BH676"/>
      <c r="BI676"/>
      <c r="BJ676" t="inlineStr">
        <is>
          <t xml:space="preserve">COSMETIC</t>
        </is>
      </c>
      <c r="BK676"/>
      <c r="BL676" t="inlineStr">
        <is>
          <t xml:space="preserve">Otillräcklig information tillgänglig. Beskrivningen är trunkerad och ger endast plats- och renoveringsstatusinformation utan viktiga fastighetsspecifikationer.</t>
        </is>
      </c>
      <c r="BM676" t="inlineStr">
        <is>
          <t xml:space="preserve">condition</t>
        </is>
      </c>
      <c r="BN676"/>
    </row>
    <row r="677">
      <c r="A677" t="inlineStr">
        <is>
          <t xml:space="preserve">YAE-jht::real-estate::93151-112390561</t>
        </is>
      </c>
      <c r="B677" t="inlineStr">
        <is>
          <t xml:space="preserve">Yaencontre</t>
        </is>
      </c>
      <c r="C677" t="inlineStr">
        <is>
          <t xml:space="preserve">jht::real-estate::93151-112390561</t>
        </is>
      </c>
      <c r="D677" t="inlineStr">
        <is>
          <t xml:space="preserve">https://yaencontre.com/venta/piso/inmueble-93151-112390561</t>
        </is>
      </c>
      <c r="E677" t="inlineStr">
        <is>
          <t xml:space="preserve">2026-08-29</t>
        </is>
      </c>
      <c r="F677" t="inlineStr">
        <is>
          <t xml:space="preserve">2026-08-31</t>
        </is>
      </c>
      <c r="G677" t="inlineStr">
        <is>
          <t xml:space="preserve">New</t>
        </is>
      </c>
      <c r="H677" t="inlineStr">
        <is>
          <t xml:space="preserve">Dúplex en venta, La Dama de Noche-La Alzambra en Nueva Andalucía en Marbella</t>
        </is>
      </c>
      <c r="I677" t="inlineStr">
        <is>
          <t xml:space="preserve">Sale</t>
        </is>
      </c>
      <c r="J677" t="inlineStr">
        <is>
          <t xml:space="preserve">FLAT</t>
        </is>
      </c>
      <c r="K677" t="inlineStr">
        <is>
          <t xml:space="preserve">ES</t>
        </is>
      </c>
      <c r="L677"/>
      <c r="M677"/>
      <c r="N677" t="inlineStr">
        <is>
          <t xml:space="preserve">Marbella</t>
        </is>
      </c>
      <c r="O677" t="inlineStr">
        <is>
          <t xml:space="preserve">Nueva Andalucía</t>
        </is>
      </c>
      <c r="P677"/>
      <c r="Q677" t="inlineStr">
        <is>
          <t xml:space="preserve">36.5065503</t>
        </is>
      </c>
      <c r="R677" t="inlineStr">
        <is>
          <t xml:space="preserve">-4.9508762</t>
        </is>
      </c>
      <c r="S677">
        <v>530000</v>
      </c>
      <c r="T677"/>
      <c r="U677">
        <f>IFERROR((S677-T677)/T677,"")</f>
      </c>
      <c r="V677">
        <v>3</v>
      </c>
      <c r="W677" t="inlineStr">
        <is>
          <t xml:space="preserve">83.00</t>
        </is>
      </c>
      <c r="X677"/>
      <c r="Y677"/>
      <c r="Z677">
        <f>IFERROR(S677/W677,"")</f>
      </c>
      <c r="AA677">
        <f>IFERROR(INDEX(04_Area_Stats!$C$5:$C$7,MATCH(N677,04_Area_Stats!$A$5:$A$7,0)),"")</f>
      </c>
      <c r="AB677">
        <f>IFERROR((Z677-AA677)/AA677,"")</f>
      </c>
      <c r="AC677">
        <v>2</v>
      </c>
      <c r="AD677">
        <v>2</v>
      </c>
      <c r="AE677"/>
      <c r="AF677"/>
      <c r="AG677"/>
      <c r="AH677"/>
      <c r="AI677"/>
      <c r="AJ677"/>
      <c r="AK677"/>
      <c r="AL677"/>
      <c r="AM677"/>
      <c r="AN677"/>
      <c r="AO677"/>
      <c r="AP677"/>
      <c r="AQ677"/>
      <c r="AR677"/>
      <c r="AS677"/>
      <c r="AT677">
        <f>IFERROR(INDEX(04_Area_Stats!$E$5:$E$7,MATCH(N677,04_Area_Stats!$A$5:$A$7,0)),"")</f>
      </c>
      <c r="AU677">
        <f>IFERROR(ROUND(W677*AT677,0),"")</f>
      </c>
      <c r="AV677">
        <f>IFERROR(AU677*12/S677,"")</f>
      </c>
      <c r="AW677">
        <f>IFERROR(ROUND(100*(03_Assumptions!$B$18*MIN(AV677/03_Assumptions!$B$13,1)+03_Assumptions!$B$19*MIN(MAX(-AB677/0.25,0),1)+03_Assumptions!$B$20*IFERROR(INDEX(03_Assumptions!$B$28:$B$33,MATCH(AG677,03_Assumptions!$A$28:$A$33,0)),0.5)+03_Assumptions!$B$21*MIN(V677/180,1)+03_Assumptions!$B$22*(COUNTIF(AI677:AQ677,"Y")/9)),0),"")</f>
      </c>
      <c r="AX677"/>
      <c r="AY677"/>
      <c r="AZ677"/>
      <c r="BA677" t="inlineStr">
        <is>
          <t xml:space="preserve">https://media.yaencontre.com/img/photo/w1024/93151/93151-57433356-1514837278.jpg</t>
        </is>
      </c>
      <c r="BB677"/>
      <c r="BC677">
        <v>1</v>
      </c>
      <c r="BD677"/>
      <c r="BE677">
        <v>0</v>
      </c>
      <c r="BF677"/>
      <c r="BG677"/>
      <c r="BH677"/>
      <c r="BI677"/>
      <c r="BJ677"/>
      <c r="BK677"/>
      <c r="BL677"/>
      <c r="BM677"/>
      <c r="BN677"/>
    </row>
    <row r="678">
      <c r="A678" t="inlineStr">
        <is>
          <t xml:space="preserve">YAE-jht::real-estate::42200-112332276</t>
        </is>
      </c>
      <c r="B678" t="inlineStr">
        <is>
          <t xml:space="preserve">Yaencontre</t>
        </is>
      </c>
      <c r="C678" t="inlineStr">
        <is>
          <t xml:space="preserve">jht::real-estate::42200-112332276</t>
        </is>
      </c>
      <c r="D678" t="inlineStr">
        <is>
          <t xml:space="preserve">https://yaencontre.com/venta/piso/inmueble-42200-112332276</t>
        </is>
      </c>
      <c r="E678" t="inlineStr">
        <is>
          <t xml:space="preserve">2026-08-29</t>
        </is>
      </c>
      <c r="F678" t="inlineStr">
        <is>
          <t xml:space="preserve">2026-08-31</t>
        </is>
      </c>
      <c r="G678" t="inlineStr">
        <is>
          <t xml:space="preserve">New</t>
        </is>
      </c>
      <c r="H678" t="inlineStr">
        <is>
          <t xml:space="preserve">Piso en venta en calle Boquerón, Divina Pastora en Marbella Pueblo en Marbella</t>
        </is>
      </c>
      <c r="I678" t="inlineStr">
        <is>
          <t xml:space="preserve">Sale</t>
        </is>
      </c>
      <c r="J678" t="inlineStr">
        <is>
          <t xml:space="preserve">FLAT</t>
        </is>
      </c>
      <c r="K678" t="inlineStr">
        <is>
          <t xml:space="preserve">ES</t>
        </is>
      </c>
      <c r="L678"/>
      <c r="M678"/>
      <c r="N678" t="inlineStr">
        <is>
          <t xml:space="preserve">Marbella</t>
        </is>
      </c>
      <c r="O678" t="inlineStr">
        <is>
          <t xml:space="preserve">Marbella Pueblo</t>
        </is>
      </c>
      <c r="P678"/>
      <c r="Q678" t="inlineStr">
        <is>
          <t xml:space="preserve">36.5113657</t>
        </is>
      </c>
      <c r="R678" t="inlineStr">
        <is>
          <t xml:space="preserve">-4.8813286</t>
        </is>
      </c>
      <c r="S678">
        <v>280000</v>
      </c>
      <c r="T678"/>
      <c r="U678">
        <f>IFERROR((S678-T678)/T678,"")</f>
      </c>
      <c r="V678">
        <v>3</v>
      </c>
      <c r="W678" t="inlineStr">
        <is>
          <t xml:space="preserve">73.00</t>
        </is>
      </c>
      <c r="X678"/>
      <c r="Y678"/>
      <c r="Z678">
        <f>IFERROR(S678/W678,"")</f>
      </c>
      <c r="AA678">
        <f>IFERROR(INDEX(04_Area_Stats!$C$5:$C$7,MATCH(N678,04_Area_Stats!$A$5:$A$7,0)),"")</f>
      </c>
      <c r="AB678">
        <f>IFERROR((Z678-AA678)/AA678,"")</f>
      </c>
      <c r="AC678">
        <v>3</v>
      </c>
      <c r="AD678">
        <v>1</v>
      </c>
      <c r="AE678"/>
      <c r="AF678"/>
      <c r="AG678"/>
      <c r="AH678"/>
      <c r="AI678" t="inlineStr">
        <is>
          <t xml:space="preserve">Y</t>
        </is>
      </c>
      <c r="AJ678"/>
      <c r="AK678"/>
      <c r="AL678"/>
      <c r="AM678"/>
      <c r="AN678"/>
      <c r="AO678"/>
      <c r="AP678"/>
      <c r="AQ678"/>
      <c r="AR678"/>
      <c r="AS678"/>
      <c r="AT678">
        <f>IFERROR(INDEX(04_Area_Stats!$E$5:$E$7,MATCH(N678,04_Area_Stats!$A$5:$A$7,0)),"")</f>
      </c>
      <c r="AU678">
        <f>IFERROR(ROUND(W678*AT678,0),"")</f>
      </c>
      <c r="AV678">
        <f>IFERROR(AU678*12/S678,"")</f>
      </c>
      <c r="AW678">
        <f>IFERROR(ROUND(100*(03_Assumptions!$B$18*MIN(AV678/03_Assumptions!$B$13,1)+03_Assumptions!$B$19*MIN(MAX(-AB678/0.25,0),1)+03_Assumptions!$B$20*IFERROR(INDEX(03_Assumptions!$B$28:$B$33,MATCH(AG678,03_Assumptions!$A$28:$A$33,0)),0.5)+03_Assumptions!$B$21*MIN(V678/180,1)+03_Assumptions!$B$22*(COUNTIF(AI678:AQ678,"Y")/9)),0),"")</f>
      </c>
      <c r="AX678"/>
      <c r="AY678"/>
      <c r="AZ678"/>
      <c r="BA678" t="inlineStr">
        <is>
          <t xml:space="preserve">https://media.yaencontre.com/img/photo/w1024/42200/42200-57401999-1513199123.jpg</t>
        </is>
      </c>
      <c r="BB678"/>
      <c r="BC678">
        <v>1</v>
      </c>
      <c r="BD678"/>
      <c r="BE678">
        <v>0</v>
      </c>
      <c r="BF678"/>
      <c r="BG678"/>
      <c r="BH678"/>
      <c r="BI678" t="inlineStr">
        <is>
          <t xml:space="preserve">¡Oportunidad de Inversión!</t>
        </is>
      </c>
      <c r="BJ678"/>
      <c r="BK678"/>
      <c r="BL678" t="inlineStr">
        <is>
          <t xml:space="preserve">73 m² lägenhet på fjärde våningen med hiss i Marbella Pueblo, marknadsförd som investeringsmöjlighet i en välserverad plats. Beskrivningen är ofullständig, vilket förhindrar bedömning av skick, layout eller väsentliga bekvämligheter.</t>
        </is>
      </c>
      <c r="BM678"/>
      <c r="BN678"/>
    </row>
    <row r="679">
      <c r="A679" t="inlineStr">
        <is>
          <t xml:space="preserve">YAE-jht::real-estate::86890-112341516</t>
        </is>
      </c>
      <c r="B679" t="inlineStr">
        <is>
          <t xml:space="preserve">Yaencontre</t>
        </is>
      </c>
      <c r="C679" t="inlineStr">
        <is>
          <t xml:space="preserve">jht::real-estate::86890-112341516</t>
        </is>
      </c>
      <c r="D679" t="inlineStr">
        <is>
          <t xml:space="preserve">https://yaencontre.com/venta/piso/inmueble-86890-112341516</t>
        </is>
      </c>
      <c r="E679" t="inlineStr">
        <is>
          <t xml:space="preserve">2026-08-29</t>
        </is>
      </c>
      <c r="F679" t="inlineStr">
        <is>
          <t xml:space="preserve">2026-08-31</t>
        </is>
      </c>
      <c r="G679" t="inlineStr">
        <is>
          <t xml:space="preserve">New</t>
        </is>
      </c>
      <c r="H679" t="inlineStr">
        <is>
          <t xml:space="preserve">Piso en venta en calle Montemediob Sierra Blanc, Sierra Blanca en Nagüeles-Milla de Oro en Marbella</t>
        </is>
      </c>
      <c r="I679" t="inlineStr">
        <is>
          <t xml:space="preserve">Sale</t>
        </is>
      </c>
      <c r="J679" t="inlineStr">
        <is>
          <t xml:space="preserve">FLAT</t>
        </is>
      </c>
      <c r="K679" t="inlineStr">
        <is>
          <t xml:space="preserve">ES</t>
        </is>
      </c>
      <c r="L679"/>
      <c r="M679"/>
      <c r="N679" t="inlineStr">
        <is>
          <t xml:space="preserve">Marbella</t>
        </is>
      </c>
      <c r="O679" t="inlineStr">
        <is>
          <t xml:space="preserve">Nagüeles-Milla de Oro</t>
        </is>
      </c>
      <c r="P679"/>
      <c r="Q679" t="inlineStr">
        <is>
          <t xml:space="preserve">36.5233370</t>
        </is>
      </c>
      <c r="R679" t="inlineStr">
        <is>
          <t xml:space="preserve">-4.9070415</t>
        </is>
      </c>
      <c r="S679">
        <v>540000</v>
      </c>
      <c r="T679"/>
      <c r="U679">
        <f>IFERROR((S679-T679)/T679,"")</f>
      </c>
      <c r="V679">
        <v>3</v>
      </c>
      <c r="W679" t="inlineStr">
        <is>
          <t xml:space="preserve">119.00</t>
        </is>
      </c>
      <c r="X679"/>
      <c r="Y679"/>
      <c r="Z679">
        <f>IFERROR(S679/W679,"")</f>
      </c>
      <c r="AA679">
        <f>IFERROR(INDEX(04_Area_Stats!$C$5:$C$7,MATCH(N679,04_Area_Stats!$A$5:$A$7,0)),"")</f>
      </c>
      <c r="AB679">
        <f>IFERROR((Z679-AA679)/AA679,"")</f>
      </c>
      <c r="AC679">
        <v>2</v>
      </c>
      <c r="AD679">
        <v>2</v>
      </c>
      <c r="AE679" t="inlineStr">
        <is>
          <t xml:space="preserve">upper</t>
        </is>
      </c>
      <c r="AF679"/>
      <c r="AG679"/>
      <c r="AH679"/>
      <c r="AI679"/>
      <c r="AJ679"/>
      <c r="AK679"/>
      <c r="AL679"/>
      <c r="AM679"/>
      <c r="AN679"/>
      <c r="AO679"/>
      <c r="AP679"/>
      <c r="AQ679"/>
      <c r="AR679"/>
      <c r="AS679"/>
      <c r="AT679">
        <f>IFERROR(INDEX(04_Area_Stats!$E$5:$E$7,MATCH(N679,04_Area_Stats!$A$5:$A$7,0)),"")</f>
      </c>
      <c r="AU679">
        <f>IFERROR(ROUND(W679*AT679,0),"")</f>
      </c>
      <c r="AV679">
        <f>IFERROR(AU679*12/S679,"")</f>
      </c>
      <c r="AW679">
        <f>IFERROR(ROUND(100*(03_Assumptions!$B$18*MIN(AV679/03_Assumptions!$B$13,1)+03_Assumptions!$B$19*MIN(MAX(-AB679/0.25,0),1)+03_Assumptions!$B$20*IFERROR(INDEX(03_Assumptions!$B$28:$B$33,MATCH(AG679,03_Assumptions!$A$28:$A$33,0)),0.5)+03_Assumptions!$B$21*MIN(V679/180,1)+03_Assumptions!$B$22*(COUNTIF(AI679:AQ679,"Y")/9)),0),"")</f>
      </c>
      <c r="AX679"/>
      <c r="AY679"/>
      <c r="AZ679"/>
      <c r="BA679" t="inlineStr">
        <is>
          <t xml:space="preserve">https://media.yaencontre.com/img/photo/w1024/86890/86890-57410623-1513619719.jpg</t>
        </is>
      </c>
      <c r="BB679"/>
      <c r="BC679">
        <v>1</v>
      </c>
      <c r="BD679"/>
      <c r="BE679">
        <v>0</v>
      </c>
      <c r="BF679"/>
      <c r="BG679"/>
      <c r="BH679"/>
      <c r="BI679"/>
      <c r="BJ679"/>
      <c r="BK679"/>
      <c r="BL679" t="inlineStr">
        <is>
          <t xml:space="preserve">Otillräcklig information tillhandahållen. Beskrivningen nämner endast läget (Sierra Blanca, Marbella), våning (övre) och orientering (sydväst) men är ofullständig.</t>
        </is>
      </c>
      <c r="BM679" t="inlineStr">
        <is>
          <t xml:space="preserve">floor</t>
        </is>
      </c>
      <c r="BN679"/>
    </row>
    <row r="680">
      <c r="A680" t="inlineStr">
        <is>
          <t xml:space="preserve">YAE-jht::real-estate::87817-112327290</t>
        </is>
      </c>
      <c r="B680" t="inlineStr">
        <is>
          <t xml:space="preserve">Yaencontre</t>
        </is>
      </c>
      <c r="C680" t="inlineStr">
        <is>
          <t xml:space="preserve">jht::real-estate::87817-112327290</t>
        </is>
      </c>
      <c r="D680" t="inlineStr">
        <is>
          <t xml:space="preserve">https://yaencontre.com/venta/piso/inmueble-87817-112327290</t>
        </is>
      </c>
      <c r="E680" t="inlineStr">
        <is>
          <t xml:space="preserve">2026-08-29</t>
        </is>
      </c>
      <c r="F680" t="inlineStr">
        <is>
          <t xml:space="preserve">2026-08-29</t>
        </is>
      </c>
      <c r="G680" t="inlineStr">
        <is>
          <t xml:space="preserve">New</t>
        </is>
      </c>
      <c r="H680" t="inlineStr">
        <is>
          <t xml:space="preserve">Ático en venta, Nagüeles en Nagüeles-Milla de Oro en Marbella</t>
        </is>
      </c>
      <c r="I680" t="inlineStr">
        <is>
          <t xml:space="preserve">Sale</t>
        </is>
      </c>
      <c r="J680" t="inlineStr">
        <is>
          <t xml:space="preserve">FLAT</t>
        </is>
      </c>
      <c r="K680" t="inlineStr">
        <is>
          <t xml:space="preserve">ES</t>
        </is>
      </c>
      <c r="L680"/>
      <c r="M680"/>
      <c r="N680" t="inlineStr">
        <is>
          <t xml:space="preserve">Marbella</t>
        </is>
      </c>
      <c r="O680" t="inlineStr">
        <is>
          <t xml:space="preserve">Nagüeles-Milla de Oro</t>
        </is>
      </c>
      <c r="P680"/>
      <c r="Q680" t="inlineStr">
        <is>
          <t xml:space="preserve">36.5295166</t>
        </is>
      </c>
      <c r="R680" t="inlineStr">
        <is>
          <t xml:space="preserve">-4.9285357</t>
        </is>
      </c>
      <c r="S680">
        <v>2995000</v>
      </c>
      <c r="T680"/>
      <c r="U680">
        <f>IFERROR((S680-T680)/T680,"")</f>
      </c>
      <c r="V680">
        <v>3</v>
      </c>
      <c r="W680" t="inlineStr">
        <is>
          <t xml:space="preserve">420.00</t>
        </is>
      </c>
      <c r="X680"/>
      <c r="Y680"/>
      <c r="Z680">
        <f>IFERROR(S680/W680,"")</f>
      </c>
      <c r="AA680">
        <f>IFERROR(INDEX(04_Area_Stats!$C$5:$C$7,MATCH(N680,04_Area_Stats!$A$5:$A$7,0)),"")</f>
      </c>
      <c r="AB680">
        <f>IFERROR((Z680-AA680)/AA680,"")</f>
      </c>
      <c r="AC680">
        <v>4</v>
      </c>
      <c r="AD680">
        <v>4</v>
      </c>
      <c r="AE680"/>
      <c r="AF680"/>
      <c r="AG680" t="inlineStr">
        <is>
          <t xml:space="preserve">Good</t>
        </is>
      </c>
      <c r="AH680"/>
      <c r="AI680"/>
      <c r="AJ680"/>
      <c r="AK680"/>
      <c r="AL680"/>
      <c r="AM680"/>
      <c r="AN680"/>
      <c r="AO680"/>
      <c r="AP680"/>
      <c r="AQ680"/>
      <c r="AR680"/>
      <c r="AS680"/>
      <c r="AT680">
        <f>IFERROR(INDEX(04_Area_Stats!$E$5:$E$7,MATCH(N680,04_Area_Stats!$A$5:$A$7,0)),"")</f>
      </c>
      <c r="AU680">
        <f>IFERROR(ROUND(W680*AT680,0),"")</f>
      </c>
      <c r="AV680">
        <f>IFERROR(AU680*12/S680,"")</f>
      </c>
      <c r="AW680">
        <f>IFERROR(ROUND(100*(03_Assumptions!$B$18*MIN(AV680/03_Assumptions!$B$13,1)+03_Assumptions!$B$19*MIN(MAX(-AB680/0.25,0),1)+03_Assumptions!$B$20*IFERROR(INDEX(03_Assumptions!$B$28:$B$33,MATCH(AG680,03_Assumptions!$A$28:$A$33,0)),0.5)+03_Assumptions!$B$21*MIN(V680/180,1)+03_Assumptions!$B$22*(COUNTIF(AI680:AQ680,"Y")/9)),0),"")</f>
      </c>
      <c r="AX680"/>
      <c r="AY680"/>
      <c r="AZ680"/>
      <c r="BA680" t="inlineStr">
        <is>
          <t xml:space="preserve">https://media.yaencontre.com/img/photo/w1024/87817/87817-57399795-1513119781.jpg</t>
        </is>
      </c>
      <c r="BB680"/>
      <c r="BC680">
        <v>1</v>
      </c>
      <c r="BD680"/>
      <c r="BE680">
        <v>0</v>
      </c>
      <c r="BF680"/>
      <c r="BG680"/>
      <c r="BH680"/>
      <c r="BI680"/>
      <c r="BJ680"/>
      <c r="BK680"/>
      <c r="BL680"/>
      <c r="BM680"/>
      <c r="BN680"/>
    </row>
    <row r="681">
      <c r="A681" t="inlineStr">
        <is>
          <t xml:space="preserve">YAE-jht::real-estate::81699-112386416</t>
        </is>
      </c>
      <c r="B681" t="inlineStr">
        <is>
          <t xml:space="preserve">Yaencontre</t>
        </is>
      </c>
      <c r="C681" t="inlineStr">
        <is>
          <t xml:space="preserve">jht::real-estate::81699-112386416</t>
        </is>
      </c>
      <c r="D681" t="inlineStr">
        <is>
          <t xml:space="preserve">https://yaencontre.com/venta/piso/inmueble-81699-112386416</t>
        </is>
      </c>
      <c r="E681" t="inlineStr">
        <is>
          <t xml:space="preserve">2026-08-29</t>
        </is>
      </c>
      <c r="F681" t="inlineStr">
        <is>
          <t xml:space="preserve">2026-08-31</t>
        </is>
      </c>
      <c r="G681" t="inlineStr">
        <is>
          <t xml:space="preserve">New</t>
        </is>
      </c>
      <c r="H681" t="inlineStr">
        <is>
          <t xml:space="preserve">Piso en venta, Las Brisas en Nueva Andalucía en Marbella</t>
        </is>
      </c>
      <c r="I681" t="inlineStr">
        <is>
          <t xml:space="preserve">Sale</t>
        </is>
      </c>
      <c r="J681" t="inlineStr">
        <is>
          <t xml:space="preserve">FLAT</t>
        </is>
      </c>
      <c r="K681" t="inlineStr">
        <is>
          <t xml:space="preserve">ES</t>
        </is>
      </c>
      <c r="L681"/>
      <c r="M681"/>
      <c r="N681" t="inlineStr">
        <is>
          <t xml:space="preserve">Marbella</t>
        </is>
      </c>
      <c r="O681" t="inlineStr">
        <is>
          <t xml:space="preserve">Nueva Andalucía</t>
        </is>
      </c>
      <c r="P681"/>
      <c r="Q681" t="inlineStr">
        <is>
          <t xml:space="preserve">36.5008973</t>
        </is>
      </c>
      <c r="R681" t="inlineStr">
        <is>
          <t xml:space="preserve">-4.9749223</t>
        </is>
      </c>
      <c r="S681">
        <v>275000</v>
      </c>
      <c r="T681"/>
      <c r="U681">
        <f>IFERROR((S681-T681)/T681,"")</f>
      </c>
      <c r="V681">
        <v>3</v>
      </c>
      <c r="W681" t="inlineStr">
        <is>
          <t xml:space="preserve">55.00</t>
        </is>
      </c>
      <c r="X681"/>
      <c r="Y681"/>
      <c r="Z681">
        <f>IFERROR(S681/W681,"")</f>
      </c>
      <c r="AA681">
        <f>IFERROR(INDEX(04_Area_Stats!$C$5:$C$7,MATCH(N681,04_Area_Stats!$A$5:$A$7,0)),"")</f>
      </c>
      <c r="AB681">
        <f>IFERROR((Z681-AA681)/AA681,"")</f>
      </c>
      <c r="AC681">
        <v>1</v>
      </c>
      <c r="AD681">
        <v>1</v>
      </c>
      <c r="AE681"/>
      <c r="AF681"/>
      <c r="AG681" t="inlineStr">
        <is>
          <t xml:space="preserve">Good</t>
        </is>
      </c>
      <c r="AH681"/>
      <c r="AI681"/>
      <c r="AJ681"/>
      <c r="AK681"/>
      <c r="AL681"/>
      <c r="AM681"/>
      <c r="AN681"/>
      <c r="AO681"/>
      <c r="AP681"/>
      <c r="AQ681"/>
      <c r="AR681"/>
      <c r="AS681"/>
      <c r="AT681">
        <f>IFERROR(INDEX(04_Area_Stats!$E$5:$E$7,MATCH(N681,04_Area_Stats!$A$5:$A$7,0)),"")</f>
      </c>
      <c r="AU681">
        <f>IFERROR(ROUND(W681*AT681,0),"")</f>
      </c>
      <c r="AV681">
        <f>IFERROR(AU681*12/S681,"")</f>
      </c>
      <c r="AW681">
        <f>IFERROR(ROUND(100*(03_Assumptions!$B$18*MIN(AV681/03_Assumptions!$B$13,1)+03_Assumptions!$B$19*MIN(MAX(-AB681/0.25,0),1)+03_Assumptions!$B$20*IFERROR(INDEX(03_Assumptions!$B$28:$B$33,MATCH(AG681,03_Assumptions!$A$28:$A$33,0)),0.5)+03_Assumptions!$B$21*MIN(V681/180,1)+03_Assumptions!$B$22*(COUNTIF(AI681:AQ681,"Y")/9)),0),"")</f>
      </c>
      <c r="AX681"/>
      <c r="AY681"/>
      <c r="AZ681"/>
      <c r="BA681" t="inlineStr">
        <is>
          <t xml:space="preserve">https://media.yaencontre.com/img/photo/w1024/81699/81699-57431001-1514725157.jpg</t>
        </is>
      </c>
      <c r="BB681"/>
      <c r="BC681">
        <v>1</v>
      </c>
      <c r="BD681"/>
      <c r="BE681">
        <v>0</v>
      </c>
      <c r="BF681"/>
      <c r="BG681"/>
      <c r="BH681"/>
      <c r="BI681" t="inlineStr">
        <is>
          <t xml:space="preserve">oportunidad de inversión</t>
        </is>
      </c>
      <c r="BJ681"/>
      <c r="BK681"/>
      <c r="BL681" t="inlineStr">
        <is>
          <t xml:space="preserve">Enrumslägenhet i Nueva Andalucía, Marbella med turistlicens, marknadsförd som investeringsmöjlighet med imponerande utsikter. Beskrivningen är trunkerad och ger begränsade ytterligare detaljer.</t>
        </is>
      </c>
      <c r="BM681" t="inlineStr">
        <is>
          <t xml:space="preserve">condition</t>
        </is>
      </c>
      <c r="BN681"/>
    </row>
    <row r="682">
      <c r="A682" t="inlineStr">
        <is>
          <t xml:space="preserve">YAE-jht::real-estate::86400-112388549</t>
        </is>
      </c>
      <c r="B682" t="inlineStr">
        <is>
          <t xml:space="preserve">Yaencontre</t>
        </is>
      </c>
      <c r="C682" t="inlineStr">
        <is>
          <t xml:space="preserve">jht::real-estate::86400-112388549</t>
        </is>
      </c>
      <c r="D682" t="inlineStr">
        <is>
          <t xml:space="preserve">https://yaencontre.com/venta/piso/inmueble-86400-112388549</t>
        </is>
      </c>
      <c r="E682" t="inlineStr">
        <is>
          <t xml:space="preserve">2026-08-29</t>
        </is>
      </c>
      <c r="F682" t="inlineStr">
        <is>
          <t xml:space="preserve">2026-08-31</t>
        </is>
      </c>
      <c r="G682" t="inlineStr">
        <is>
          <t xml:space="preserve">New</t>
        </is>
      </c>
      <c r="H682" t="inlineStr">
        <is>
          <t xml:space="preserve">Piso en venta, Elviria en Elviria-Cabopino en Marbella</t>
        </is>
      </c>
      <c r="I682" t="inlineStr">
        <is>
          <t xml:space="preserve">Sale</t>
        </is>
      </c>
      <c r="J682" t="inlineStr">
        <is>
          <t xml:space="preserve">FLAT</t>
        </is>
      </c>
      <c r="K682" t="inlineStr">
        <is>
          <t xml:space="preserve">ES</t>
        </is>
      </c>
      <c r="L682"/>
      <c r="M682"/>
      <c r="N682" t="inlineStr">
        <is>
          <t xml:space="preserve">Marbella</t>
        </is>
      </c>
      <c r="O682" t="inlineStr">
        <is>
          <t xml:space="preserve">Elviria-Cabopino</t>
        </is>
      </c>
      <c r="P682"/>
      <c r="Q682" t="inlineStr">
        <is>
          <t xml:space="preserve">36.5016370</t>
        </is>
      </c>
      <c r="R682" t="inlineStr">
        <is>
          <t xml:space="preserve">-4.7818612</t>
        </is>
      </c>
      <c r="S682">
        <v>990000</v>
      </c>
      <c r="T682"/>
      <c r="U682">
        <f>IFERROR((S682-T682)/T682,"")</f>
      </c>
      <c r="V682">
        <v>3</v>
      </c>
      <c r="W682" t="inlineStr">
        <is>
          <t xml:space="preserve">170.00</t>
        </is>
      </c>
      <c r="X682"/>
      <c r="Y682"/>
      <c r="Z682">
        <f>IFERROR(S682/W682,"")</f>
      </c>
      <c r="AA682">
        <f>IFERROR(INDEX(04_Area_Stats!$C$5:$C$7,MATCH(N682,04_Area_Stats!$A$5:$A$7,0)),"")</f>
      </c>
      <c r="AB682">
        <f>IFERROR((Z682-AA682)/AA682,"")</f>
      </c>
      <c r="AC682">
        <v>3</v>
      </c>
      <c r="AD682">
        <v>2</v>
      </c>
      <c r="AE682"/>
      <c r="AF682"/>
      <c r="AG682" t="inlineStr">
        <is>
          <t xml:space="preserve">Good</t>
        </is>
      </c>
      <c r="AH682"/>
      <c r="AI682"/>
      <c r="AJ682"/>
      <c r="AK682"/>
      <c r="AL682"/>
      <c r="AM682"/>
      <c r="AN682"/>
      <c r="AO682"/>
      <c r="AP682" t="inlineStr">
        <is>
          <t xml:space="preserve">Y</t>
        </is>
      </c>
      <c r="AQ682"/>
      <c r="AR682"/>
      <c r="AS682"/>
      <c r="AT682">
        <f>IFERROR(INDEX(04_Area_Stats!$E$5:$E$7,MATCH(N682,04_Area_Stats!$A$5:$A$7,0)),"")</f>
      </c>
      <c r="AU682">
        <f>IFERROR(ROUND(W682*AT682,0),"")</f>
      </c>
      <c r="AV682">
        <f>IFERROR(AU682*12/S682,"")</f>
      </c>
      <c r="AW682">
        <f>IFERROR(ROUND(100*(03_Assumptions!$B$18*MIN(AV682/03_Assumptions!$B$13,1)+03_Assumptions!$B$19*MIN(MAX(-AB682/0.25,0),1)+03_Assumptions!$B$20*IFERROR(INDEX(03_Assumptions!$B$28:$B$33,MATCH(AG682,03_Assumptions!$A$28:$A$33,0)),0.5)+03_Assumptions!$B$21*MIN(V682/180,1)+03_Assumptions!$B$22*(COUNTIF(AI682:AQ682,"Y")/9)),0),"")</f>
      </c>
      <c r="AX682"/>
      <c r="AY682"/>
      <c r="AZ682"/>
      <c r="BA682" t="inlineStr">
        <is>
          <t xml:space="preserve">https://media.yaencontre.com/img/photo/w1024/86400/86400-57432178-1514771940.jpg</t>
        </is>
      </c>
      <c r="BB682"/>
      <c r="BC682">
        <v>1</v>
      </c>
      <c r="BD682"/>
      <c r="BE682">
        <v>0</v>
      </c>
      <c r="BF682"/>
      <c r="BG682"/>
      <c r="BH682"/>
      <c r="BI682"/>
      <c r="BJ682"/>
      <c r="BK682"/>
      <c r="BL682" t="inlineStr">
        <is>
          <t xml:space="preserve">Ofullständig annons: endast portaltiteln och en inledande marknadsföringstext om en lyxig nybyggd lägenhet i Marbella Este tillhandahålls, utan specifika detaljer om storlek, bekvämligheter eller pris.</t>
        </is>
      </c>
      <c r="BM682"/>
      <c r="BN682"/>
    </row>
    <row r="683">
      <c r="A683" t="inlineStr">
        <is>
          <t xml:space="preserve">YAE-jht::real-estate::50878-112320787</t>
        </is>
      </c>
      <c r="B683" t="inlineStr">
        <is>
          <t xml:space="preserve">Yaencontre</t>
        </is>
      </c>
      <c r="C683" t="inlineStr">
        <is>
          <t xml:space="preserve">jht::real-estate::50878-112320787</t>
        </is>
      </c>
      <c r="D683" t="inlineStr">
        <is>
          <t xml:space="preserve">https://yaencontre.com/venta/piso/inmueble-50878-112320787</t>
        </is>
      </c>
      <c r="E683" t="inlineStr">
        <is>
          <t xml:space="preserve">2026-08-29</t>
        </is>
      </c>
      <c r="F683" t="inlineStr">
        <is>
          <t xml:space="preserve">2026-08-31</t>
        </is>
      </c>
      <c r="G683" t="inlineStr">
        <is>
          <t xml:space="preserve">New</t>
        </is>
      </c>
      <c r="H683" t="inlineStr">
        <is>
          <t xml:space="preserve">Ático en venta en calle Bunker, Bahía de Marbella en Rio Real-Los Monteros en Marbella</t>
        </is>
      </c>
      <c r="I683" t="inlineStr">
        <is>
          <t xml:space="preserve">Sale</t>
        </is>
      </c>
      <c r="J683" t="inlineStr">
        <is>
          <t xml:space="preserve">FLAT</t>
        </is>
      </c>
      <c r="K683" t="inlineStr">
        <is>
          <t xml:space="preserve">ES</t>
        </is>
      </c>
      <c r="L683"/>
      <c r="M683"/>
      <c r="N683" t="inlineStr">
        <is>
          <t xml:space="preserve">Marbella</t>
        </is>
      </c>
      <c r="O683" t="inlineStr">
        <is>
          <t xml:space="preserve">Rio Real-Los Monteros</t>
        </is>
      </c>
      <c r="P683"/>
      <c r="Q683" t="inlineStr">
        <is>
          <t xml:space="preserve">36.5139140</t>
        </is>
      </c>
      <c r="R683" t="inlineStr">
        <is>
          <t xml:space="preserve">-4.8293871</t>
        </is>
      </c>
      <c r="S683">
        <v>1250000</v>
      </c>
      <c r="T683"/>
      <c r="U683">
        <f>IFERROR((S683-T683)/T683,"")</f>
      </c>
      <c r="V683">
        <v>3</v>
      </c>
      <c r="W683" t="inlineStr">
        <is>
          <t xml:space="preserve">162.00</t>
        </is>
      </c>
      <c r="X683"/>
      <c r="Y683"/>
      <c r="Z683">
        <f>IFERROR(S683/W683,"")</f>
      </c>
      <c r="AA683">
        <f>IFERROR(INDEX(04_Area_Stats!$C$5:$C$7,MATCH(N683,04_Area_Stats!$A$5:$A$7,0)),"")</f>
      </c>
      <c r="AB683">
        <f>IFERROR((Z683-AA683)/AA683,"")</f>
      </c>
      <c r="AC683">
        <v>3</v>
      </c>
      <c r="AD683">
        <v>3</v>
      </c>
      <c r="AE683"/>
      <c r="AF683"/>
      <c r="AG683"/>
      <c r="AH683"/>
      <c r="AI683"/>
      <c r="AJ683"/>
      <c r="AK683"/>
      <c r="AL683"/>
      <c r="AM683"/>
      <c r="AN683"/>
      <c r="AO683"/>
      <c r="AP683"/>
      <c r="AQ683"/>
      <c r="AR683"/>
      <c r="AS683"/>
      <c r="AT683">
        <f>IFERROR(INDEX(04_Area_Stats!$E$5:$E$7,MATCH(N683,04_Area_Stats!$A$5:$A$7,0)),"")</f>
      </c>
      <c r="AU683">
        <f>IFERROR(ROUND(W683*AT683,0),"")</f>
      </c>
      <c r="AV683">
        <f>IFERROR(AU683*12/S683,"")</f>
      </c>
      <c r="AW683">
        <f>IFERROR(ROUND(100*(03_Assumptions!$B$18*MIN(AV683/03_Assumptions!$B$13,1)+03_Assumptions!$B$19*MIN(MAX(-AB683/0.25,0),1)+03_Assumptions!$B$20*IFERROR(INDEX(03_Assumptions!$B$28:$B$33,MATCH(AG683,03_Assumptions!$A$28:$A$33,0)),0.5)+03_Assumptions!$B$21*MIN(V683/180,1)+03_Assumptions!$B$22*(COUNTIF(AI683:AQ683,"Y")/9)),0),"")</f>
      </c>
      <c r="AX683"/>
      <c r="AY683"/>
      <c r="AZ683"/>
      <c r="BA683" t="inlineStr">
        <is>
          <t xml:space="preserve">https://media.yaencontre.com/img/photo/w1024/50878/50878-57395070-1512950657.jpg</t>
        </is>
      </c>
      <c r="BB683"/>
      <c r="BC683">
        <v>1</v>
      </c>
      <c r="BD683"/>
      <c r="BE683">
        <v>0</v>
      </c>
      <c r="BF683"/>
      <c r="BG683"/>
      <c r="BH683"/>
      <c r="BI683"/>
      <c r="BJ683"/>
      <c r="BK683"/>
      <c r="BL683" t="inlineStr">
        <is>
          <t xml:space="preserve">Beskrivningen är ofullständig — den avbryts mitt i en mening efter att nämna en ny lyxpenthouse på 162 m² i en exklusiv inhägnad urbanization i östra Marbella, men ger ingen ytterligare information om rum, badrum, faciliteter eller pris.</t>
        </is>
      </c>
      <c r="BM683"/>
      <c r="BN683"/>
    </row>
    <row r="684">
      <c r="A684" t="inlineStr">
        <is>
          <t xml:space="preserve">YAE-jht::real-estate::63654-112333644</t>
        </is>
      </c>
      <c r="B684" t="inlineStr">
        <is>
          <t xml:space="preserve">Yaencontre</t>
        </is>
      </c>
      <c r="C684" t="inlineStr">
        <is>
          <t xml:space="preserve">jht::real-estate::63654-112333644</t>
        </is>
      </c>
      <c r="D684" t="inlineStr">
        <is>
          <t xml:space="preserve">https://yaencontre.com/venta/piso/inmueble-63654-112333644</t>
        </is>
      </c>
      <c r="E684" t="inlineStr">
        <is>
          <t xml:space="preserve">2026-08-29</t>
        </is>
      </c>
      <c r="F684" t="inlineStr">
        <is>
          <t xml:space="preserve">2026-08-29</t>
        </is>
      </c>
      <c r="G684" t="inlineStr">
        <is>
          <t xml:space="preserve">New</t>
        </is>
      </c>
      <c r="H684" t="inlineStr">
        <is>
          <t xml:space="preserve">Piso en venta en calle Cecilia Böhl de Faber, Lomas de Marbella Club en Nagüeles-Milla de Oro en Marbella</t>
        </is>
      </c>
      <c r="I684" t="inlineStr">
        <is>
          <t xml:space="preserve">Sale</t>
        </is>
      </c>
      <c r="J684" t="inlineStr">
        <is>
          <t xml:space="preserve">FLAT</t>
        </is>
      </c>
      <c r="K684" t="inlineStr">
        <is>
          <t xml:space="preserve">ES</t>
        </is>
      </c>
      <c r="L684"/>
      <c r="M684"/>
      <c r="N684" t="inlineStr">
        <is>
          <t xml:space="preserve">Marbella</t>
        </is>
      </c>
      <c r="O684" t="inlineStr">
        <is>
          <t xml:space="preserve">Nagüeles-Milla de Oro</t>
        </is>
      </c>
      <c r="P684"/>
      <c r="Q684" t="inlineStr">
        <is>
          <t xml:space="preserve">36.5055892</t>
        </is>
      </c>
      <c r="R684" t="inlineStr">
        <is>
          <t xml:space="preserve">-4.9250557</t>
        </is>
      </c>
      <c r="S684">
        <v>999000</v>
      </c>
      <c r="T684"/>
      <c r="U684">
        <f>IFERROR((S684-T684)/T684,"")</f>
      </c>
      <c r="V684">
        <v>3</v>
      </c>
      <c r="W684" t="inlineStr">
        <is>
          <t xml:space="preserve">132.00</t>
        </is>
      </c>
      <c r="X684"/>
      <c r="Y684"/>
      <c r="Z684">
        <f>IFERROR(S684/W684,"")</f>
      </c>
      <c r="AA684">
        <f>IFERROR(INDEX(04_Area_Stats!$C$5:$C$7,MATCH(N684,04_Area_Stats!$A$5:$A$7,0)),"")</f>
      </c>
      <c r="AB684">
        <f>IFERROR((Z684-AA684)/AA684,"")</f>
      </c>
      <c r="AC684">
        <v>2</v>
      </c>
      <c r="AD684">
        <v>2</v>
      </c>
      <c r="AE684"/>
      <c r="AF684"/>
      <c r="AG684"/>
      <c r="AH684"/>
      <c r="AI684"/>
      <c r="AJ684"/>
      <c r="AK684"/>
      <c r="AL684"/>
      <c r="AM684"/>
      <c r="AN684"/>
      <c r="AO684"/>
      <c r="AP684" t="inlineStr">
        <is>
          <t xml:space="preserve">Y</t>
        </is>
      </c>
      <c r="AQ684"/>
      <c r="AR684"/>
      <c r="AS684"/>
      <c r="AT684">
        <f>IFERROR(INDEX(04_Area_Stats!$E$5:$E$7,MATCH(N684,04_Area_Stats!$A$5:$A$7,0)),"")</f>
      </c>
      <c r="AU684">
        <f>IFERROR(ROUND(W684*AT684,0),"")</f>
      </c>
      <c r="AV684">
        <f>IFERROR(AU684*12/S684,"")</f>
      </c>
      <c r="AW684">
        <f>IFERROR(ROUND(100*(03_Assumptions!$B$18*MIN(AV684/03_Assumptions!$B$13,1)+03_Assumptions!$B$19*MIN(MAX(-AB684/0.25,0),1)+03_Assumptions!$B$20*IFERROR(INDEX(03_Assumptions!$B$28:$B$33,MATCH(AG684,03_Assumptions!$A$28:$A$33,0)),0.5)+03_Assumptions!$B$21*MIN(V684/180,1)+03_Assumptions!$B$22*(COUNTIF(AI684:AQ684,"Y")/9)),0),"")</f>
      </c>
      <c r="AX684"/>
      <c r="AY684"/>
      <c r="AZ684"/>
      <c r="BA684" t="inlineStr">
        <is>
          <t xml:space="preserve">https://media.yaencontre.com/img/photo/w1024/63654/63654-57405545-1513351729.jpg</t>
        </is>
      </c>
      <c r="BB684"/>
      <c r="BC684">
        <v>1</v>
      </c>
      <c r="BD684"/>
      <c r="BE684">
        <v>0</v>
      </c>
      <c r="BF684"/>
      <c r="BG684"/>
      <c r="BH684"/>
      <c r="BI684"/>
      <c r="BJ684"/>
      <c r="BK684"/>
      <c r="BL684"/>
      <c r="BM684"/>
      <c r="BN684"/>
    </row>
    <row r="685">
      <c r="A685" t="inlineStr">
        <is>
          <t xml:space="preserve">YAE-jht::real-estate::74397-112357895</t>
        </is>
      </c>
      <c r="B685" t="inlineStr">
        <is>
          <t xml:space="preserve">Yaencontre</t>
        </is>
      </c>
      <c r="C685" t="inlineStr">
        <is>
          <t xml:space="preserve">jht::real-estate::74397-112357895</t>
        </is>
      </c>
      <c r="D685" t="inlineStr">
        <is>
          <t xml:space="preserve">https://yaencontre.com/venta/piso/inmueble-74397-112357895</t>
        </is>
      </c>
      <c r="E685" t="inlineStr">
        <is>
          <t xml:space="preserve">2026-08-29</t>
        </is>
      </c>
      <c r="F685" t="inlineStr">
        <is>
          <t xml:space="preserve">2026-08-31</t>
        </is>
      </c>
      <c r="G685" t="inlineStr">
        <is>
          <t xml:space="preserve">New</t>
        </is>
      </c>
      <c r="H685" t="inlineStr">
        <is>
          <t xml:space="preserve">Piso en venta, Huerta Belón-Calvario en Marbella Pueblo en Marbella</t>
        </is>
      </c>
      <c r="I685" t="inlineStr">
        <is>
          <t xml:space="preserve">Sale</t>
        </is>
      </c>
      <c r="J685" t="inlineStr">
        <is>
          <t xml:space="preserve">FLAT</t>
        </is>
      </c>
      <c r="K685" t="inlineStr">
        <is>
          <t xml:space="preserve">ES</t>
        </is>
      </c>
      <c r="L685"/>
      <c r="M685"/>
      <c r="N685" t="inlineStr">
        <is>
          <t xml:space="preserve">Marbella</t>
        </is>
      </c>
      <c r="O685" t="inlineStr">
        <is>
          <t xml:space="preserve">Marbella Pueblo</t>
        </is>
      </c>
      <c r="P685"/>
      <c r="Q685" t="inlineStr">
        <is>
          <t xml:space="preserve">36.5115802</t>
        </is>
      </c>
      <c r="R685" t="inlineStr">
        <is>
          <t xml:space="preserve">-4.8901619</t>
        </is>
      </c>
      <c r="S685">
        <v>425000</v>
      </c>
      <c r="T685"/>
      <c r="U685">
        <f>IFERROR((S685-T685)/T685,"")</f>
      </c>
      <c r="V685">
        <v>3</v>
      </c>
      <c r="W685" t="inlineStr">
        <is>
          <t xml:space="preserve">95.00</t>
        </is>
      </c>
      <c r="X685"/>
      <c r="Y685"/>
      <c r="Z685">
        <f>IFERROR(S685/W685,"")</f>
      </c>
      <c r="AA685">
        <f>IFERROR(INDEX(04_Area_Stats!$C$5:$C$7,MATCH(N685,04_Area_Stats!$A$5:$A$7,0)),"")</f>
      </c>
      <c r="AB685">
        <f>IFERROR((Z685-AA685)/AA685,"")</f>
      </c>
      <c r="AC685">
        <v>2</v>
      </c>
      <c r="AD685">
        <v>2</v>
      </c>
      <c r="AE685"/>
      <c r="AF685"/>
      <c r="AG685"/>
      <c r="AH685"/>
      <c r="AI685"/>
      <c r="AJ685"/>
      <c r="AK685"/>
      <c r="AL685"/>
      <c r="AM685"/>
      <c r="AN685"/>
      <c r="AO685"/>
      <c r="AP685"/>
      <c r="AQ685"/>
      <c r="AR685"/>
      <c r="AS685"/>
      <c r="AT685">
        <f>IFERROR(INDEX(04_Area_Stats!$E$5:$E$7,MATCH(N685,04_Area_Stats!$A$5:$A$7,0)),"")</f>
      </c>
      <c r="AU685">
        <f>IFERROR(ROUND(W685*AT685,0),"")</f>
      </c>
      <c r="AV685">
        <f>IFERROR(AU685*12/S685,"")</f>
      </c>
      <c r="AW685">
        <f>IFERROR(ROUND(100*(03_Assumptions!$B$18*MIN(AV685/03_Assumptions!$B$13,1)+03_Assumptions!$B$19*MIN(MAX(-AB685/0.25,0),1)+03_Assumptions!$B$20*IFERROR(INDEX(03_Assumptions!$B$28:$B$33,MATCH(AG685,03_Assumptions!$A$28:$A$33,0)),0.5)+03_Assumptions!$B$21*MIN(V685/180,1)+03_Assumptions!$B$22*(COUNTIF(AI685:AQ685,"Y")/9)),0),"")</f>
      </c>
      <c r="AX685"/>
      <c r="AY685"/>
      <c r="AZ685"/>
      <c r="BA685" t="inlineStr">
        <is>
          <t xml:space="preserve">https://media.yaencontre.com/img/photo/w1024/74397/74397-57415875-1513892223.jpg</t>
        </is>
      </c>
      <c r="BB685"/>
      <c r="BC685">
        <v>1</v>
      </c>
      <c r="BD685"/>
      <c r="BE685">
        <v>0</v>
      </c>
      <c r="BF685"/>
      <c r="BG685"/>
      <c r="BH685"/>
      <c r="BI685"/>
      <c r="BJ685"/>
      <c r="BK685"/>
      <c r="BL685"/>
      <c r="BM685"/>
      <c r="BN685"/>
    </row>
    <row r="686">
      <c r="A686" t="inlineStr">
        <is>
          <t xml:space="preserve">YAE-jht::real-estate::74340-112313131</t>
        </is>
      </c>
      <c r="B686" t="inlineStr">
        <is>
          <t xml:space="preserve">Yaencontre</t>
        </is>
      </c>
      <c r="C686" t="inlineStr">
        <is>
          <t xml:space="preserve">jht::real-estate::74340-112313131</t>
        </is>
      </c>
      <c r="D686" t="inlineStr">
        <is>
          <t xml:space="preserve">https://yaencontre.com/venta/piso/inmueble-74340-112313131</t>
        </is>
      </c>
      <c r="E686" t="inlineStr">
        <is>
          <t xml:space="preserve">2026-08-29</t>
        </is>
      </c>
      <c r="F686" t="inlineStr">
        <is>
          <t xml:space="preserve">2026-08-31</t>
        </is>
      </c>
      <c r="G686" t="inlineStr">
        <is>
          <t xml:space="preserve">New</t>
        </is>
      </c>
      <c r="H686" t="inlineStr">
        <is>
          <t xml:space="preserve">Dúplex en venta en calle Sierra Bermejalo Ma Club, Lomas de Marbella Club en Nagüeles-Milla de Oro en Marbella</t>
        </is>
      </c>
      <c r="I686" t="inlineStr">
        <is>
          <t xml:space="preserve">Sale</t>
        </is>
      </c>
      <c r="J686" t="inlineStr">
        <is>
          <t xml:space="preserve">FLAT</t>
        </is>
      </c>
      <c r="K686" t="inlineStr">
        <is>
          <t xml:space="preserve">ES</t>
        </is>
      </c>
      <c r="L686"/>
      <c r="M686"/>
      <c r="N686" t="inlineStr">
        <is>
          <t xml:space="preserve">Marbella</t>
        </is>
      </c>
      <c r="O686" t="inlineStr">
        <is>
          <t xml:space="preserve">Nagüeles-Milla de Oro</t>
        </is>
      </c>
      <c r="P686"/>
      <c r="Q686" t="inlineStr">
        <is>
          <t xml:space="preserve">36.5077293</t>
        </is>
      </c>
      <c r="R686" t="inlineStr">
        <is>
          <t xml:space="preserve">-4.9356602</t>
        </is>
      </c>
      <c r="S686">
        <v>1725000</v>
      </c>
      <c r="T686"/>
      <c r="U686">
        <f>IFERROR((S686-T686)/T686,"")</f>
      </c>
      <c r="V686">
        <v>3</v>
      </c>
      <c r="W686" t="inlineStr">
        <is>
          <t xml:space="preserve">248.00</t>
        </is>
      </c>
      <c r="X686"/>
      <c r="Y686"/>
      <c r="Z686">
        <f>IFERROR(S686/W686,"")</f>
      </c>
      <c r="AA686">
        <f>IFERROR(INDEX(04_Area_Stats!$C$5:$C$7,MATCH(N686,04_Area_Stats!$A$5:$A$7,0)),"")</f>
      </c>
      <c r="AB686">
        <f>IFERROR((Z686-AA686)/AA686,"")</f>
      </c>
      <c r="AC686">
        <v>3</v>
      </c>
      <c r="AD686">
        <v>2</v>
      </c>
      <c r="AE686"/>
      <c r="AF686"/>
      <c r="AG686"/>
      <c r="AH686"/>
      <c r="AI686" t="inlineStr">
        <is>
          <t xml:space="preserve">Y</t>
        </is>
      </c>
      <c r="AJ686"/>
      <c r="AK686"/>
      <c r="AL686"/>
      <c r="AM686"/>
      <c r="AN686"/>
      <c r="AO686" t="inlineStr">
        <is>
          <t xml:space="preserve">Y</t>
        </is>
      </c>
      <c r="AP686"/>
      <c r="AQ686"/>
      <c r="AR686"/>
      <c r="AS686"/>
      <c r="AT686">
        <f>IFERROR(INDEX(04_Area_Stats!$E$5:$E$7,MATCH(N686,04_Area_Stats!$A$5:$A$7,0)),"")</f>
      </c>
      <c r="AU686">
        <f>IFERROR(ROUND(W686*AT686,0),"")</f>
      </c>
      <c r="AV686">
        <f>IFERROR(AU686*12/S686,"")</f>
      </c>
      <c r="AW686">
        <f>IFERROR(ROUND(100*(03_Assumptions!$B$18*MIN(AV686/03_Assumptions!$B$13,1)+03_Assumptions!$B$19*MIN(MAX(-AB686/0.25,0),1)+03_Assumptions!$B$20*IFERROR(INDEX(03_Assumptions!$B$28:$B$33,MATCH(AG686,03_Assumptions!$A$28:$A$33,0)),0.5)+03_Assumptions!$B$21*MIN(V686/180,1)+03_Assumptions!$B$22*(COUNTIF(AI686:AQ686,"Y")/9)),0),"")</f>
      </c>
      <c r="AX686"/>
      <c r="AY686"/>
      <c r="AZ686"/>
      <c r="BA686" t="inlineStr">
        <is>
          <t xml:space="preserve">https://media.yaencontre.com/img/photo/w1024/74340/74340-57390329-1512768133.jpg</t>
        </is>
      </c>
      <c r="BB686"/>
      <c r="BC686">
        <v>1</v>
      </c>
      <c r="BD686"/>
      <c r="BE686">
        <v>0</v>
      </c>
      <c r="BF686"/>
      <c r="BG686"/>
      <c r="BH686"/>
      <c r="BI686"/>
      <c r="BJ686"/>
      <c r="BK686"/>
      <c r="BL686" t="inlineStr">
        <is>
          <t xml:space="preserve">Annonsbeskrivningen är ofullständig och avbruten mitt i en mening, vilket ger otillräcklig information för att utvärdera fastigheten på ett meningsfullt sätt.</t>
        </is>
      </c>
      <c r="BM686" t="inlineStr">
        <is>
          <t xml:space="preserve">lift</t>
        </is>
      </c>
      <c r="BN686"/>
    </row>
    <row r="687">
      <c r="A687" t="inlineStr">
        <is>
          <t xml:space="preserve">YAE-jht::real-estate::42162-112365948</t>
        </is>
      </c>
      <c r="B687" t="inlineStr">
        <is>
          <t xml:space="preserve">Yaencontre</t>
        </is>
      </c>
      <c r="C687" t="inlineStr">
        <is>
          <t xml:space="preserve">jht::real-estate::42162-112365948</t>
        </is>
      </c>
      <c r="D687" t="inlineStr">
        <is>
          <t xml:space="preserve">https://yaencontre.com/venta/piso/inmueble-42162-112365948</t>
        </is>
      </c>
      <c r="E687" t="inlineStr">
        <is>
          <t xml:space="preserve">2026-08-29</t>
        </is>
      </c>
      <c r="F687" t="inlineStr">
        <is>
          <t xml:space="preserve">2026-08-31</t>
        </is>
      </c>
      <c r="G687" t="inlineStr">
        <is>
          <t xml:space="preserve">New</t>
        </is>
      </c>
      <c r="H687" t="inlineStr">
        <is>
          <t xml:space="preserve">Piso en venta, Las Lomas de Río Verde en Nagüeles-Milla de Oro en Marbella</t>
        </is>
      </c>
      <c r="I687" t="inlineStr">
        <is>
          <t xml:space="preserve">Sale</t>
        </is>
      </c>
      <c r="J687" t="inlineStr">
        <is>
          <t xml:space="preserve">FLAT</t>
        </is>
      </c>
      <c r="K687" t="inlineStr">
        <is>
          <t xml:space="preserve">ES</t>
        </is>
      </c>
      <c r="L687"/>
      <c r="M687"/>
      <c r="N687" t="inlineStr">
        <is>
          <t xml:space="preserve">Marbella</t>
        </is>
      </c>
      <c r="O687" t="inlineStr">
        <is>
          <t xml:space="preserve">Nagüeles-Milla de Oro</t>
        </is>
      </c>
      <c r="P687"/>
      <c r="Q687" t="inlineStr">
        <is>
          <t xml:space="preserve">36.5049611</t>
        </is>
      </c>
      <c r="R687" t="inlineStr">
        <is>
          <t xml:space="preserve">-4.9443465</t>
        </is>
      </c>
      <c r="S687">
        <v>1850000</v>
      </c>
      <c r="T687"/>
      <c r="U687">
        <f>IFERROR((S687-T687)/T687,"")</f>
      </c>
      <c r="V687">
        <v>3</v>
      </c>
      <c r="W687" t="inlineStr">
        <is>
          <t xml:space="preserve">289.00</t>
        </is>
      </c>
      <c r="X687"/>
      <c r="Y687"/>
      <c r="Z687">
        <f>IFERROR(S687/W687,"")</f>
      </c>
      <c r="AA687">
        <f>IFERROR(INDEX(04_Area_Stats!$C$5:$C$7,MATCH(N687,04_Area_Stats!$A$5:$A$7,0)),"")</f>
      </c>
      <c r="AB687">
        <f>IFERROR((Z687-AA687)/AA687,"")</f>
      </c>
      <c r="AC687">
        <v>3</v>
      </c>
      <c r="AD687">
        <v>4</v>
      </c>
      <c r="AE687" t="inlineStr">
        <is>
          <t xml:space="preserve">ground floor</t>
        </is>
      </c>
      <c r="AF687"/>
      <c r="AG687"/>
      <c r="AH687"/>
      <c r="AI687"/>
      <c r="AJ687"/>
      <c r="AK687"/>
      <c r="AL687"/>
      <c r="AM687"/>
      <c r="AN687"/>
      <c r="AO687"/>
      <c r="AP687" t="inlineStr">
        <is>
          <t xml:space="preserve">Y</t>
        </is>
      </c>
      <c r="AQ687"/>
      <c r="AR687"/>
      <c r="AS687"/>
      <c r="AT687">
        <f>IFERROR(INDEX(04_Area_Stats!$E$5:$E$7,MATCH(N687,04_Area_Stats!$A$5:$A$7,0)),"")</f>
      </c>
      <c r="AU687">
        <f>IFERROR(ROUND(W687*AT687,0),"")</f>
      </c>
      <c r="AV687">
        <f>IFERROR(AU687*12/S687,"")</f>
      </c>
      <c r="AW687">
        <f>IFERROR(ROUND(100*(03_Assumptions!$B$18*MIN(AV687/03_Assumptions!$B$13,1)+03_Assumptions!$B$19*MIN(MAX(-AB687/0.25,0),1)+03_Assumptions!$B$20*IFERROR(INDEX(03_Assumptions!$B$28:$B$33,MATCH(AG687,03_Assumptions!$A$28:$A$33,0)),0.5)+03_Assumptions!$B$21*MIN(V687/180,1)+03_Assumptions!$B$22*(COUNTIF(AI687:AQ687,"Y")/9)),0),"")</f>
      </c>
      <c r="AX687"/>
      <c r="AY687"/>
      <c r="AZ687"/>
      <c r="BA687" t="inlineStr">
        <is>
          <t xml:space="preserve">https://media.yaencontre.com/img/photo/w1024/42162/42162-57420007-1514583146.jpg</t>
        </is>
      </c>
      <c r="BB687"/>
      <c r="BC687">
        <v>1</v>
      </c>
      <c r="BD687"/>
      <c r="BE687">
        <v>0</v>
      </c>
      <c r="BF687"/>
      <c r="BG687"/>
      <c r="BH687"/>
      <c r="BI687"/>
      <c r="BJ687"/>
      <c r="BK687"/>
      <c r="BL687" t="inlineStr">
        <is>
          <t xml:space="preserve">Beskrivningen är trunkerad och ger minimal information om fastigheten; endast läget (Lomas de Sierra Blanca, Marbella), bottenvåningsläge och lyxpositionering är uppenbar. Ingen information om rum, badrum, storlek, bekvämligheter eller faktiskt skick är tillgänglig.</t>
        </is>
      </c>
      <c r="BM687" t="inlineStr">
        <is>
          <t xml:space="preserve">floor</t>
        </is>
      </c>
      <c r="BN687"/>
    </row>
    <row r="688">
      <c r="A688" t="inlineStr">
        <is>
          <t xml:space="preserve">YAE-jht::real-estate::90224-112362529</t>
        </is>
      </c>
      <c r="B688" t="inlineStr">
        <is>
          <t xml:space="preserve">Yaencontre</t>
        </is>
      </c>
      <c r="C688" t="inlineStr">
        <is>
          <t xml:space="preserve">jht::real-estate::90224-112362529</t>
        </is>
      </c>
      <c r="D688" t="inlineStr">
        <is>
          <t xml:space="preserve">https://yaencontre.com/venta/piso/inmueble-90224-112362529</t>
        </is>
      </c>
      <c r="E688" t="inlineStr">
        <is>
          <t xml:space="preserve">2026-08-29</t>
        </is>
      </c>
      <c r="F688" t="inlineStr">
        <is>
          <t xml:space="preserve">2026-08-31</t>
        </is>
      </c>
      <c r="G688" t="inlineStr">
        <is>
          <t xml:space="preserve">New</t>
        </is>
      </c>
      <c r="H688" t="inlineStr">
        <is>
          <t xml:space="preserve">Piso en venta, Sierra Blanca en Nagüeles-Milla de Oro en Marbella</t>
        </is>
      </c>
      <c r="I688" t="inlineStr">
        <is>
          <t xml:space="preserve">Sale</t>
        </is>
      </c>
      <c r="J688" t="inlineStr">
        <is>
          <t xml:space="preserve">FLAT</t>
        </is>
      </c>
      <c r="K688" t="inlineStr">
        <is>
          <t xml:space="preserve">ES</t>
        </is>
      </c>
      <c r="L688"/>
      <c r="M688"/>
      <c r="N688" t="inlineStr">
        <is>
          <t xml:space="preserve">Marbella</t>
        </is>
      </c>
      <c r="O688" t="inlineStr">
        <is>
          <t xml:space="preserve">Nagüeles-Milla de Oro</t>
        </is>
      </c>
      <c r="P688"/>
      <c r="Q688" t="inlineStr">
        <is>
          <t xml:space="preserve">36.5248523</t>
        </is>
      </c>
      <c r="R688" t="inlineStr">
        <is>
          <t xml:space="preserve">-4.9073264</t>
        </is>
      </c>
      <c r="S688">
        <v>759900</v>
      </c>
      <c r="T688"/>
      <c r="U688">
        <f>IFERROR((S688-T688)/T688,"")</f>
      </c>
      <c r="V688">
        <v>3</v>
      </c>
      <c r="W688" t="inlineStr">
        <is>
          <t xml:space="preserve">157.00</t>
        </is>
      </c>
      <c r="X688"/>
      <c r="Y688"/>
      <c r="Z688">
        <f>IFERROR(S688/W688,"")</f>
      </c>
      <c r="AA688">
        <f>IFERROR(INDEX(04_Area_Stats!$C$5:$C$7,MATCH(N688,04_Area_Stats!$A$5:$A$7,0)),"")</f>
      </c>
      <c r="AB688">
        <f>IFERROR((Z688-AA688)/AA688,"")</f>
      </c>
      <c r="AC688">
        <v>2</v>
      </c>
      <c r="AD688">
        <v>3</v>
      </c>
      <c r="AE688"/>
      <c r="AF688"/>
      <c r="AG688"/>
      <c r="AH688"/>
      <c r="AI688"/>
      <c r="AJ688"/>
      <c r="AK688"/>
      <c r="AL688"/>
      <c r="AM688"/>
      <c r="AN688"/>
      <c r="AO688" t="inlineStr">
        <is>
          <t xml:space="preserve">Y</t>
        </is>
      </c>
      <c r="AP688" t="inlineStr">
        <is>
          <t xml:space="preserve">Y</t>
        </is>
      </c>
      <c r="AQ688"/>
      <c r="AR688"/>
      <c r="AS688"/>
      <c r="AT688">
        <f>IFERROR(INDEX(04_Area_Stats!$E$5:$E$7,MATCH(N688,04_Area_Stats!$A$5:$A$7,0)),"")</f>
      </c>
      <c r="AU688">
        <f>IFERROR(ROUND(W688*AT688,0),"")</f>
      </c>
      <c r="AV688">
        <f>IFERROR(AU688*12/S688,"")</f>
      </c>
      <c r="AW688">
        <f>IFERROR(ROUND(100*(03_Assumptions!$B$18*MIN(AV688/03_Assumptions!$B$13,1)+03_Assumptions!$B$19*MIN(MAX(-AB688/0.25,0),1)+03_Assumptions!$B$20*IFERROR(INDEX(03_Assumptions!$B$28:$B$33,MATCH(AG688,03_Assumptions!$A$28:$A$33,0)),0.5)+03_Assumptions!$B$21*MIN(V688/180,1)+03_Assumptions!$B$22*(COUNTIF(AI688:AQ688,"Y")/9)),0),"")</f>
      </c>
      <c r="AX688"/>
      <c r="AY688"/>
      <c r="AZ688"/>
      <c r="BA688" t="inlineStr">
        <is>
          <t xml:space="preserve">https://media.yaencontre.com/img/photo/w1024/90224/90224-57418103-1514004972.jpg</t>
        </is>
      </c>
      <c r="BB688"/>
      <c r="BC688">
        <v>1</v>
      </c>
      <c r="BD688"/>
      <c r="BE688">
        <v>0</v>
      </c>
      <c r="BF688"/>
      <c r="BG688"/>
      <c r="BH688"/>
      <c r="BI688"/>
      <c r="BJ688"/>
      <c r="BK688"/>
      <c r="BL688" t="inlineStr">
        <is>
          <t xml:space="preserve">En 2-rumslägenheten med havsutsikt i Sierra Blanca, Marbella, belägen 5 minuter från Golden Mile. Annonsen ger minimal information; ytterligare detaljer behövs för att bedöma skick och bekvämligheter.</t>
        </is>
      </c>
      <c r="BM688"/>
      <c r="BN688"/>
    </row>
    <row r="689">
      <c r="A689" t="inlineStr">
        <is>
          <t xml:space="preserve">YAE-jht::real-estate::75646-promo-6-112392305</t>
        </is>
      </c>
      <c r="B689" t="inlineStr">
        <is>
          <t xml:space="preserve">Yaencontre</t>
        </is>
      </c>
      <c r="C689" t="inlineStr">
        <is>
          <t xml:space="preserve">jht::real-estate::75646-promo-6-112392305</t>
        </is>
      </c>
      <c r="D689" t="inlineStr">
        <is>
          <t xml:space="preserve">https://yaencontre.com/venta/piso/inmueble-75646-Promo-6-112392305</t>
        </is>
      </c>
      <c r="E689" t="inlineStr">
        <is>
          <t xml:space="preserve">2026-08-29</t>
        </is>
      </c>
      <c r="F689" t="inlineStr">
        <is>
          <t xml:space="preserve">2026-08-31</t>
        </is>
      </c>
      <c r="G689" t="inlineStr">
        <is>
          <t xml:space="preserve">New</t>
        </is>
      </c>
      <c r="H689" t="inlineStr">
        <is>
          <t xml:space="preserve">Piso en venta, Rodeo Alto-Guadaiza-La Campana en Nueva Andalucía en Marbella</t>
        </is>
      </c>
      <c r="I689" t="inlineStr">
        <is>
          <t xml:space="preserve">Sale</t>
        </is>
      </c>
      <c r="J689" t="inlineStr">
        <is>
          <t xml:space="preserve">FLAT</t>
        </is>
      </c>
      <c r="K689" t="inlineStr">
        <is>
          <t xml:space="preserve">ES</t>
        </is>
      </c>
      <c r="L689"/>
      <c r="M689"/>
      <c r="N689" t="inlineStr">
        <is>
          <t xml:space="preserve">Marbella</t>
        </is>
      </c>
      <c r="O689" t="inlineStr">
        <is>
          <t xml:space="preserve">Nueva Andalucía</t>
        </is>
      </c>
      <c r="P689"/>
      <c r="Q689" t="inlineStr">
        <is>
          <t xml:space="preserve">36.4965539</t>
        </is>
      </c>
      <c r="R689" t="inlineStr">
        <is>
          <t xml:space="preserve">-4.9817954</t>
        </is>
      </c>
      <c r="S689">
        <v>475000</v>
      </c>
      <c r="T689"/>
      <c r="U689">
        <f>IFERROR((S689-T689)/T689,"")</f>
      </c>
      <c r="V689">
        <v>3</v>
      </c>
      <c r="W689" t="inlineStr">
        <is>
          <t xml:space="preserve">105.00</t>
        </is>
      </c>
      <c r="X689"/>
      <c r="Y689"/>
      <c r="Z689">
        <f>IFERROR(S689/W689,"")</f>
      </c>
      <c r="AA689">
        <f>IFERROR(INDEX(04_Area_Stats!$C$5:$C$7,MATCH(N689,04_Area_Stats!$A$5:$A$7,0)),"")</f>
      </c>
      <c r="AB689">
        <f>IFERROR((Z689-AA689)/AA689,"")</f>
      </c>
      <c r="AC689">
        <v>3</v>
      </c>
      <c r="AD689">
        <v>2</v>
      </c>
      <c r="AE689"/>
      <c r="AF689"/>
      <c r="AG689" t="inlineStr">
        <is>
          <t xml:space="preserve">New build</t>
        </is>
      </c>
      <c r="AH689"/>
      <c r="AI689" t="inlineStr">
        <is>
          <t xml:space="preserve">Y</t>
        </is>
      </c>
      <c r="AJ689"/>
      <c r="AK689"/>
      <c r="AL689"/>
      <c r="AM689"/>
      <c r="AN689"/>
      <c r="AO689"/>
      <c r="AP689"/>
      <c r="AQ689"/>
      <c r="AR689"/>
      <c r="AS689"/>
      <c r="AT689">
        <f>IFERROR(INDEX(04_Area_Stats!$E$5:$E$7,MATCH(N689,04_Area_Stats!$A$5:$A$7,0)),"")</f>
      </c>
      <c r="AU689">
        <f>IFERROR(ROUND(W689*AT689,0),"")</f>
      </c>
      <c r="AV689">
        <f>IFERROR(AU689*12/S689,"")</f>
      </c>
      <c r="AW689">
        <f>IFERROR(ROUND(100*(03_Assumptions!$B$18*MIN(AV689/03_Assumptions!$B$13,1)+03_Assumptions!$B$19*MIN(MAX(-AB689/0.25,0),1)+03_Assumptions!$B$20*IFERROR(INDEX(03_Assumptions!$B$28:$B$33,MATCH(AG689,03_Assumptions!$A$28:$A$33,0)),0.5)+03_Assumptions!$B$21*MIN(V689/180,1)+03_Assumptions!$B$22*(COUNTIF(AI689:AQ689,"Y")/9)),0),"")</f>
      </c>
      <c r="AX689"/>
      <c r="AY689"/>
      <c r="AZ689"/>
      <c r="BA689" t="inlineStr">
        <is>
          <t xml:space="preserve">https://media.yaencontre.com/img/photo/w1024/promo_75646-6/files/75646-57435979-1514985525.jpg</t>
        </is>
      </c>
      <c r="BB689"/>
      <c r="BC689">
        <v>1</v>
      </c>
      <c r="BD689"/>
      <c r="BE689">
        <v>0</v>
      </c>
      <c r="BF689"/>
      <c r="BG689"/>
      <c r="BH689"/>
      <c r="BI689"/>
      <c r="BJ689"/>
      <c r="BK689"/>
      <c r="BL689" t="inlineStr">
        <is>
          <t xml:space="preserve">Otillräcklig information för att bedöma denna lägenhet i Nueva Andalucía, Marbella; beskrivningen innehåller endast platsinformation och omgivande servicer utan specifika egenskaper.</t>
        </is>
      </c>
      <c r="BM689"/>
      <c r="BN689"/>
    </row>
    <row r="690">
      <c r="A690" t="inlineStr">
        <is>
          <t xml:space="preserve">YAE-jht::real-estate::62915-112356055</t>
        </is>
      </c>
      <c r="B690" t="inlineStr">
        <is>
          <t xml:space="preserve">Yaencontre</t>
        </is>
      </c>
      <c r="C690" t="inlineStr">
        <is>
          <t xml:space="preserve">jht::real-estate::62915-112356055</t>
        </is>
      </c>
      <c r="D690" t="inlineStr">
        <is>
          <t xml:space="preserve">https://yaencontre.com/venta/piso/inmueble-62915-112356055</t>
        </is>
      </c>
      <c r="E690" t="inlineStr">
        <is>
          <t xml:space="preserve">2026-08-29</t>
        </is>
      </c>
      <c r="F690" t="inlineStr">
        <is>
          <t xml:space="preserve">2026-08-31</t>
        </is>
      </c>
      <c r="G690" t="inlineStr">
        <is>
          <t xml:space="preserve">New</t>
        </is>
      </c>
      <c r="H690" t="inlineStr">
        <is>
          <t xml:space="preserve">Dúplex en venta, La Puya - La Ermita en Marbella Pueblo en Marbella</t>
        </is>
      </c>
      <c r="I690" t="inlineStr">
        <is>
          <t xml:space="preserve">Sale</t>
        </is>
      </c>
      <c r="J690" t="inlineStr">
        <is>
          <t xml:space="preserve">FLAT</t>
        </is>
      </c>
      <c r="K690" t="inlineStr">
        <is>
          <t xml:space="preserve">ES</t>
        </is>
      </c>
      <c r="L690"/>
      <c r="M690"/>
      <c r="N690" t="inlineStr">
        <is>
          <t xml:space="preserve">Marbella</t>
        </is>
      </c>
      <c r="O690" t="inlineStr">
        <is>
          <t xml:space="preserve">Marbella Pueblo</t>
        </is>
      </c>
      <c r="P690"/>
      <c r="Q690" t="inlineStr">
        <is>
          <t xml:space="preserve">36.5106757</t>
        </is>
      </c>
      <c r="R690" t="inlineStr">
        <is>
          <t xml:space="preserve">-4.8729653</t>
        </is>
      </c>
      <c r="S690">
        <v>600000</v>
      </c>
      <c r="T690"/>
      <c r="U690">
        <f>IFERROR((S690-T690)/T690,"")</f>
      </c>
      <c r="V690">
        <v>3</v>
      </c>
      <c r="W690" t="inlineStr">
        <is>
          <t xml:space="preserve">74.00</t>
        </is>
      </c>
      <c r="X690"/>
      <c r="Y690"/>
      <c r="Z690">
        <f>IFERROR(S690/W690,"")</f>
      </c>
      <c r="AA690">
        <f>IFERROR(INDEX(04_Area_Stats!$C$5:$C$7,MATCH(N690,04_Area_Stats!$A$5:$A$7,0)),"")</f>
      </c>
      <c r="AB690">
        <f>IFERROR((Z690-AA690)/AA690,"")</f>
      </c>
      <c r="AC690">
        <v>2</v>
      </c>
      <c r="AD690">
        <v>3</v>
      </c>
      <c r="AE690"/>
      <c r="AF690"/>
      <c r="AG690"/>
      <c r="AH690"/>
      <c r="AI690" t="inlineStr">
        <is>
          <t xml:space="preserve">Y</t>
        </is>
      </c>
      <c r="AJ690"/>
      <c r="AK690"/>
      <c r="AL690"/>
      <c r="AM690" t="inlineStr">
        <is>
          <t xml:space="preserve">Y</t>
        </is>
      </c>
      <c r="AN690" t="inlineStr">
        <is>
          <t xml:space="preserve">Y</t>
        </is>
      </c>
      <c r="AO690" t="inlineStr">
        <is>
          <t xml:space="preserve">Y</t>
        </is>
      </c>
      <c r="AP690"/>
      <c r="AQ690"/>
      <c r="AR690"/>
      <c r="AS690"/>
      <c r="AT690">
        <f>IFERROR(INDEX(04_Area_Stats!$E$5:$E$7,MATCH(N690,04_Area_Stats!$A$5:$A$7,0)),"")</f>
      </c>
      <c r="AU690">
        <f>IFERROR(ROUND(W690*AT690,0),"")</f>
      </c>
      <c r="AV690">
        <f>IFERROR(AU690*12/S690,"")</f>
      </c>
      <c r="AW690">
        <f>IFERROR(ROUND(100*(03_Assumptions!$B$18*MIN(AV690/03_Assumptions!$B$13,1)+03_Assumptions!$B$19*MIN(MAX(-AB690/0.25,0),1)+03_Assumptions!$B$20*IFERROR(INDEX(03_Assumptions!$B$28:$B$33,MATCH(AG690,03_Assumptions!$A$28:$A$33,0)),0.5)+03_Assumptions!$B$21*MIN(V690/180,1)+03_Assumptions!$B$22*(COUNTIF(AI690:AQ690,"Y")/9)),0),"")</f>
      </c>
      <c r="AX690"/>
      <c r="AY690"/>
      <c r="AZ690"/>
      <c r="BA690" t="inlineStr">
        <is>
          <t xml:space="preserve">https://media.yaencontre.com/img/photo/w1024/62915/62915-57414715-1513888308.jpg</t>
        </is>
      </c>
      <c r="BB690"/>
      <c r="BC690">
        <v>1</v>
      </c>
      <c r="BD690"/>
      <c r="BE690">
        <v>0</v>
      </c>
      <c r="BF690"/>
      <c r="BG690"/>
      <c r="BH690"/>
      <c r="BI690"/>
      <c r="BJ690"/>
      <c r="BK690"/>
      <c r="BL690" t="inlineStr">
        <is>
          <t xml:space="preserve">Otillräcklig information tillgänglig — beskrivningen är trunkerad och ger inte tillräckliga detaljer om fastigheten specifikationer, tillstånd eller huvudsakliga egenskaper.</t>
        </is>
      </c>
      <c r="BM690" t="inlineStr">
        <is>
          <t xml:space="preserve">parking, storage</t>
        </is>
      </c>
      <c r="BN690"/>
    </row>
    <row r="691">
      <c r="A691" t="inlineStr">
        <is>
          <t xml:space="preserve">YAE-jht::real-estate::41358-112357162</t>
        </is>
      </c>
      <c r="B691" t="inlineStr">
        <is>
          <t xml:space="preserve">Yaencontre</t>
        </is>
      </c>
      <c r="C691" t="inlineStr">
        <is>
          <t xml:space="preserve">jht::real-estate::41358-112357162</t>
        </is>
      </c>
      <c r="D691" t="inlineStr">
        <is>
          <t xml:space="preserve">https://yaencontre.com/venta/piso/inmueble-41358-112357162</t>
        </is>
      </c>
      <c r="E691" t="inlineStr">
        <is>
          <t xml:space="preserve">2026-08-29</t>
        </is>
      </c>
      <c r="F691" t="inlineStr">
        <is>
          <t xml:space="preserve">2026-08-31</t>
        </is>
      </c>
      <c r="G691" t="inlineStr">
        <is>
          <t xml:space="preserve">New</t>
        </is>
      </c>
      <c r="H691" t="inlineStr">
        <is>
          <t xml:space="preserve">Piso en venta, Huerta Belón-Calvario en Marbella Pueblo en Marbella</t>
        </is>
      </c>
      <c r="I691" t="inlineStr">
        <is>
          <t xml:space="preserve">Sale</t>
        </is>
      </c>
      <c r="J691" t="inlineStr">
        <is>
          <t xml:space="preserve">FLAT</t>
        </is>
      </c>
      <c r="K691" t="inlineStr">
        <is>
          <t xml:space="preserve">ES</t>
        </is>
      </c>
      <c r="L691"/>
      <c r="M691"/>
      <c r="N691" t="inlineStr">
        <is>
          <t xml:space="preserve">Marbella</t>
        </is>
      </c>
      <c r="O691" t="inlineStr">
        <is>
          <t xml:space="preserve">Marbella Pueblo</t>
        </is>
      </c>
      <c r="P691"/>
      <c r="Q691" t="inlineStr">
        <is>
          <t xml:space="preserve">36.5112956</t>
        </is>
      </c>
      <c r="R691" t="inlineStr">
        <is>
          <t xml:space="preserve">-4.8953042</t>
        </is>
      </c>
      <c r="S691">
        <v>675000</v>
      </c>
      <c r="T691"/>
      <c r="U691">
        <f>IFERROR((S691-T691)/T691,"")</f>
      </c>
      <c r="V691">
        <v>3</v>
      </c>
      <c r="W691" t="inlineStr">
        <is>
          <t xml:space="preserve">115.00</t>
        </is>
      </c>
      <c r="X691"/>
      <c r="Y691"/>
      <c r="Z691">
        <f>IFERROR(S691/W691,"")</f>
      </c>
      <c r="AA691">
        <f>IFERROR(INDEX(04_Area_Stats!$C$5:$C$7,MATCH(N691,04_Area_Stats!$A$5:$A$7,0)),"")</f>
      </c>
      <c r="AB691">
        <f>IFERROR((Z691-AA691)/AA691,"")</f>
      </c>
      <c r="AC691">
        <v>3</v>
      </c>
      <c r="AD691">
        <v>2</v>
      </c>
      <c r="AE691"/>
      <c r="AF691"/>
      <c r="AG691" t="inlineStr">
        <is>
          <t xml:space="preserve">Good</t>
        </is>
      </c>
      <c r="AH691"/>
      <c r="AI691"/>
      <c r="AJ691"/>
      <c r="AK691"/>
      <c r="AL691"/>
      <c r="AM691"/>
      <c r="AN691"/>
      <c r="AO691"/>
      <c r="AP691"/>
      <c r="AQ691"/>
      <c r="AR691"/>
      <c r="AS691"/>
      <c r="AT691">
        <f>IFERROR(INDEX(04_Area_Stats!$E$5:$E$7,MATCH(N691,04_Area_Stats!$A$5:$A$7,0)),"")</f>
      </c>
      <c r="AU691">
        <f>IFERROR(ROUND(W691*AT691,0),"")</f>
      </c>
      <c r="AV691">
        <f>IFERROR(AU691*12/S691,"")</f>
      </c>
      <c r="AW691">
        <f>IFERROR(ROUND(100*(03_Assumptions!$B$18*MIN(AV691/03_Assumptions!$B$13,1)+03_Assumptions!$B$19*MIN(MAX(-AB691/0.25,0),1)+03_Assumptions!$B$20*IFERROR(INDEX(03_Assumptions!$B$28:$B$33,MATCH(AG691,03_Assumptions!$A$28:$A$33,0)),0.5)+03_Assumptions!$B$21*MIN(V691/180,1)+03_Assumptions!$B$22*(COUNTIF(AI691:AQ691,"Y")/9)),0),"")</f>
      </c>
      <c r="AX691"/>
      <c r="AY691"/>
      <c r="AZ691"/>
      <c r="BA691" t="inlineStr">
        <is>
          <t xml:space="preserve">https://media.yaencontre.com/img/photo/w1024/41358/41358-57415481-1513877060.jpg</t>
        </is>
      </c>
      <c r="BB691"/>
      <c r="BC691">
        <v>1</v>
      </c>
      <c r="BD691"/>
      <c r="BE691">
        <v>0</v>
      </c>
      <c r="BF691"/>
      <c r="BG691"/>
      <c r="BH691"/>
      <c r="BI691"/>
      <c r="BJ691"/>
      <c r="BK691"/>
      <c r="BL691" t="inlineStr">
        <is>
          <t xml:space="preserve">Otillräcklig information tillgänglig. Annonsen gäller en off-market-fastighet i centrala Marbella med panoramautsikt, men beskrivningen innehåller inga specifika detaljer om rum, storlek, skick eller bekvämligheter.</t>
        </is>
      </c>
      <c r="BM691"/>
      <c r="BN691"/>
    </row>
    <row r="692">
      <c r="A692" t="inlineStr">
        <is>
          <t xml:space="preserve">YAE-jht::real-estate::41458-112375195</t>
        </is>
      </c>
      <c r="B692" t="inlineStr">
        <is>
          <t xml:space="preserve">Yaencontre</t>
        </is>
      </c>
      <c r="C692" t="inlineStr">
        <is>
          <t xml:space="preserve">jht::real-estate::41458-112375195</t>
        </is>
      </c>
      <c r="D692" t="inlineStr">
        <is>
          <t xml:space="preserve">https://yaencontre.com/venta/piso/inmueble-41458-112375195</t>
        </is>
      </c>
      <c r="E692" t="inlineStr">
        <is>
          <t xml:space="preserve">2026-08-29</t>
        </is>
      </c>
      <c r="F692" t="inlineStr">
        <is>
          <t xml:space="preserve">2026-08-31</t>
        </is>
      </c>
      <c r="G692" t="inlineStr">
        <is>
          <t xml:space="preserve">New</t>
        </is>
      </c>
      <c r="H692" t="inlineStr">
        <is>
          <t xml:space="preserve">Piso en venta, Los Naranjos en Nueva Andalucía en Marbella</t>
        </is>
      </c>
      <c r="I692" t="inlineStr">
        <is>
          <t xml:space="preserve">Sale</t>
        </is>
      </c>
      <c r="J692" t="inlineStr">
        <is>
          <t xml:space="preserve">FLAT</t>
        </is>
      </c>
      <c r="K692" t="inlineStr">
        <is>
          <t xml:space="preserve">ES</t>
        </is>
      </c>
      <c r="L692"/>
      <c r="M692"/>
      <c r="N692" t="inlineStr">
        <is>
          <t xml:space="preserve">Marbella</t>
        </is>
      </c>
      <c r="O692" t="inlineStr">
        <is>
          <t xml:space="preserve">Nueva Andalucía</t>
        </is>
      </c>
      <c r="P692"/>
      <c r="Q692" t="inlineStr">
        <is>
          <t xml:space="preserve">36.5120829</t>
        </is>
      </c>
      <c r="R692" t="inlineStr">
        <is>
          <t xml:space="preserve">-4.9835328</t>
        </is>
      </c>
      <c r="S692">
        <v>1350000</v>
      </c>
      <c r="T692"/>
      <c r="U692">
        <f>IFERROR((S692-T692)/T692,"")</f>
      </c>
      <c r="V692">
        <v>3</v>
      </c>
      <c r="W692" t="inlineStr">
        <is>
          <t xml:space="preserve">208.00</t>
        </is>
      </c>
      <c r="X692"/>
      <c r="Y692"/>
      <c r="Z692">
        <f>IFERROR(S692/W692,"")</f>
      </c>
      <c r="AA692">
        <f>IFERROR(INDEX(04_Area_Stats!$C$5:$C$7,MATCH(N692,04_Area_Stats!$A$5:$A$7,0)),"")</f>
      </c>
      <c r="AB692">
        <f>IFERROR((Z692-AA692)/AA692,"")</f>
      </c>
      <c r="AC692">
        <v>3</v>
      </c>
      <c r="AD692">
        <v>3</v>
      </c>
      <c r="AE692" t="inlineStr">
        <is>
          <t xml:space="preserve">planta baja</t>
        </is>
      </c>
      <c r="AF692"/>
      <c r="AG692"/>
      <c r="AH692"/>
      <c r="AI692"/>
      <c r="AJ692"/>
      <c r="AK692"/>
      <c r="AL692" t="inlineStr">
        <is>
          <t xml:space="preserve">Y</t>
        </is>
      </c>
      <c r="AM692"/>
      <c r="AN692"/>
      <c r="AO692"/>
      <c r="AP692" t="inlineStr">
        <is>
          <t xml:space="preserve">Y</t>
        </is>
      </c>
      <c r="AQ692"/>
      <c r="AR692"/>
      <c r="AS692"/>
      <c r="AT692">
        <f>IFERROR(INDEX(04_Area_Stats!$E$5:$E$7,MATCH(N692,04_Area_Stats!$A$5:$A$7,0)),"")</f>
      </c>
      <c r="AU692">
        <f>IFERROR(ROUND(W692*AT692,0),"")</f>
      </c>
      <c r="AV692">
        <f>IFERROR(AU692*12/S692,"")</f>
      </c>
      <c r="AW692">
        <f>IFERROR(ROUND(100*(03_Assumptions!$B$18*MIN(AV692/03_Assumptions!$B$13,1)+03_Assumptions!$B$19*MIN(MAX(-AB692/0.25,0),1)+03_Assumptions!$B$20*IFERROR(INDEX(03_Assumptions!$B$28:$B$33,MATCH(AG692,03_Assumptions!$A$28:$A$33,0)),0.5)+03_Assumptions!$B$21*MIN(V692/180,1)+03_Assumptions!$B$22*(COUNTIF(AI692:AQ692,"Y")/9)),0),"")</f>
      </c>
      <c r="AX692"/>
      <c r="AY692"/>
      <c r="AZ692"/>
      <c r="BA692" t="inlineStr">
        <is>
          <t xml:space="preserve">https://media.yaencontre.com/img/photo/w1024/41458/41458-57424542-1514426757.jpg</t>
        </is>
      </c>
      <c r="BB692"/>
      <c r="BC692">
        <v>1</v>
      </c>
      <c r="BD692"/>
      <c r="BE692">
        <v>0</v>
      </c>
      <c r="BF692"/>
      <c r="BG692"/>
      <c r="BH692"/>
      <c r="BI692"/>
      <c r="BJ692"/>
      <c r="BK692"/>
      <c r="BL692" t="inlineStr">
        <is>
          <t xml:space="preserve">Lyxig lägenhet på bottenvåningen i Palacetes Los Belvederes, Nueva Andalucía, Marbella, med privat pool och bergsutsikt. Annonsen är trunkerad och ger minimal information utöver dessa egenskaper.</t>
        </is>
      </c>
      <c r="BM692" t="inlineStr">
        <is>
          <t xml:space="preserve">floor, pool</t>
        </is>
      </c>
      <c r="BN692"/>
    </row>
    <row r="693">
      <c r="A693" t="inlineStr">
        <is>
          <t xml:space="preserve">YAE-jht::real-estate::63654-112334081</t>
        </is>
      </c>
      <c r="B693" t="inlineStr">
        <is>
          <t xml:space="preserve">Yaencontre</t>
        </is>
      </c>
      <c r="C693" t="inlineStr">
        <is>
          <t xml:space="preserve">jht::real-estate::63654-112334081</t>
        </is>
      </c>
      <c r="D693" t="inlineStr">
        <is>
          <t xml:space="preserve">https://yaencontre.com/venta/piso/inmueble-63654-112334081</t>
        </is>
      </c>
      <c r="E693" t="inlineStr">
        <is>
          <t xml:space="preserve">2026-08-29</t>
        </is>
      </c>
      <c r="F693" t="inlineStr">
        <is>
          <t xml:space="preserve">2026-08-29</t>
        </is>
      </c>
      <c r="G693" t="inlineStr">
        <is>
          <t xml:space="preserve">New</t>
        </is>
      </c>
      <c r="H693" t="inlineStr">
        <is>
          <t xml:space="preserve">Dúplex en venta en calle Tres F, Los Naranjos en Nueva Andalucía en Marbella</t>
        </is>
      </c>
      <c r="I693" t="inlineStr">
        <is>
          <t xml:space="preserve">Sale</t>
        </is>
      </c>
      <c r="J693" t="inlineStr">
        <is>
          <t xml:space="preserve">FLAT</t>
        </is>
      </c>
      <c r="K693" t="inlineStr">
        <is>
          <t xml:space="preserve">ES</t>
        </is>
      </c>
      <c r="L693"/>
      <c r="M693"/>
      <c r="N693" t="inlineStr">
        <is>
          <t xml:space="preserve">Marbella</t>
        </is>
      </c>
      <c r="O693" t="inlineStr">
        <is>
          <t xml:space="preserve">Nueva Andalucía</t>
        </is>
      </c>
      <c r="P693"/>
      <c r="Q693" t="inlineStr">
        <is>
          <t xml:space="preserve">36.5069168</t>
        </is>
      </c>
      <c r="R693" t="inlineStr">
        <is>
          <t xml:space="preserve">-4.9836602</t>
        </is>
      </c>
      <c r="S693">
        <v>2595000</v>
      </c>
      <c r="T693"/>
      <c r="U693">
        <f>IFERROR((S693-T693)/T693,"")</f>
      </c>
      <c r="V693">
        <v>3</v>
      </c>
      <c r="W693" t="inlineStr">
        <is>
          <t xml:space="preserve">272.00</t>
        </is>
      </c>
      <c r="X693"/>
      <c r="Y693"/>
      <c r="Z693">
        <f>IFERROR(S693/W693,"")</f>
      </c>
      <c r="AA693">
        <f>IFERROR(INDEX(04_Area_Stats!$C$5:$C$7,MATCH(N693,04_Area_Stats!$A$5:$A$7,0)),"")</f>
      </c>
      <c r="AB693">
        <f>IFERROR((Z693-AA693)/AA693,"")</f>
      </c>
      <c r="AC693">
        <v>4</v>
      </c>
      <c r="AD693">
        <v>4</v>
      </c>
      <c r="AE693"/>
      <c r="AF693"/>
      <c r="AG693"/>
      <c r="AH693"/>
      <c r="AI693"/>
      <c r="AJ693"/>
      <c r="AK693"/>
      <c r="AL693"/>
      <c r="AM693"/>
      <c r="AN693"/>
      <c r="AO693"/>
      <c r="AP693" t="inlineStr">
        <is>
          <t xml:space="preserve">Y</t>
        </is>
      </c>
      <c r="AQ693"/>
      <c r="AR693"/>
      <c r="AS693"/>
      <c r="AT693">
        <f>IFERROR(INDEX(04_Area_Stats!$E$5:$E$7,MATCH(N693,04_Area_Stats!$A$5:$A$7,0)),"")</f>
      </c>
      <c r="AU693">
        <f>IFERROR(ROUND(W693*AT693,0),"")</f>
      </c>
      <c r="AV693">
        <f>IFERROR(AU693*12/S693,"")</f>
      </c>
      <c r="AW693">
        <f>IFERROR(ROUND(100*(03_Assumptions!$B$18*MIN(AV693/03_Assumptions!$B$13,1)+03_Assumptions!$B$19*MIN(MAX(-AB693/0.25,0),1)+03_Assumptions!$B$20*IFERROR(INDEX(03_Assumptions!$B$28:$B$33,MATCH(AG693,03_Assumptions!$A$28:$A$33,0)),0.5)+03_Assumptions!$B$21*MIN(V693/180,1)+03_Assumptions!$B$22*(COUNTIF(AI693:AQ693,"Y")/9)),0),"")</f>
      </c>
      <c r="AX693"/>
      <c r="AY693"/>
      <c r="AZ693"/>
      <c r="BA693" t="inlineStr">
        <is>
          <t xml:space="preserve">https://media.yaencontre.com/img/photo/w1024/63654/63654-57405558-1513352101.jpg</t>
        </is>
      </c>
      <c r="BB693"/>
      <c r="BC693">
        <v>1</v>
      </c>
      <c r="BD693"/>
      <c r="BE693">
        <v>0</v>
      </c>
      <c r="BF693"/>
      <c r="BG693"/>
      <c r="BH693"/>
      <c r="BI693"/>
      <c r="BJ693"/>
      <c r="BK693"/>
      <c r="BL693"/>
      <c r="BM693"/>
      <c r="BN693"/>
    </row>
    <row r="694">
      <c r="A694" t="inlineStr">
        <is>
          <t xml:space="preserve">YAE-jht::real-estate::86400-112388220</t>
        </is>
      </c>
      <c r="B694" t="inlineStr">
        <is>
          <t xml:space="preserve">Yaencontre</t>
        </is>
      </c>
      <c r="C694" t="inlineStr">
        <is>
          <t xml:space="preserve">jht::real-estate::86400-112388220</t>
        </is>
      </c>
      <c r="D694" t="inlineStr">
        <is>
          <t xml:space="preserve">https://yaencontre.com/venta/piso/inmueble-86400-112388220</t>
        </is>
      </c>
      <c r="E694" t="inlineStr">
        <is>
          <t xml:space="preserve">2026-08-29</t>
        </is>
      </c>
      <c r="F694" t="inlineStr">
        <is>
          <t xml:space="preserve">2026-08-31</t>
        </is>
      </c>
      <c r="G694" t="inlineStr">
        <is>
          <t xml:space="preserve">New</t>
        </is>
      </c>
      <c r="H694" t="inlineStr">
        <is>
          <t xml:space="preserve">Piso en venta, Alto de los Monteros en Rio Real-Los Monteros en Marbella</t>
        </is>
      </c>
      <c r="I694" t="inlineStr">
        <is>
          <t xml:space="preserve">Sale</t>
        </is>
      </c>
      <c r="J694" t="inlineStr">
        <is>
          <t xml:space="preserve">FLAT</t>
        </is>
      </c>
      <c r="K694" t="inlineStr">
        <is>
          <t xml:space="preserve">ES</t>
        </is>
      </c>
      <c r="L694"/>
      <c r="M694"/>
      <c r="N694" t="inlineStr">
        <is>
          <t xml:space="preserve">Marbella</t>
        </is>
      </c>
      <c r="O694" t="inlineStr">
        <is>
          <t xml:space="preserve">Rio Real-Los Monteros</t>
        </is>
      </c>
      <c r="P694"/>
      <c r="Q694" t="inlineStr">
        <is>
          <t xml:space="preserve">36.5285412</t>
        </is>
      </c>
      <c r="R694" t="inlineStr">
        <is>
          <t xml:space="preserve">-4.8375426</t>
        </is>
      </c>
      <c r="S694">
        <v>821000</v>
      </c>
      <c r="T694"/>
      <c r="U694">
        <f>IFERROR((S694-T694)/T694,"")</f>
      </c>
      <c r="V694">
        <v>3</v>
      </c>
      <c r="W694" t="inlineStr">
        <is>
          <t xml:space="preserve">142.00</t>
        </is>
      </c>
      <c r="X694"/>
      <c r="Y694"/>
      <c r="Z694">
        <f>IFERROR(S694/W694,"")</f>
      </c>
      <c r="AA694">
        <f>IFERROR(INDEX(04_Area_Stats!$C$5:$C$7,MATCH(N694,04_Area_Stats!$A$5:$A$7,0)),"")</f>
      </c>
      <c r="AB694">
        <f>IFERROR((Z694-AA694)/AA694,"")</f>
      </c>
      <c r="AC694">
        <v>3</v>
      </c>
      <c r="AD694">
        <v>2</v>
      </c>
      <c r="AE694"/>
      <c r="AF694"/>
      <c r="AG694"/>
      <c r="AH694"/>
      <c r="AI694"/>
      <c r="AJ694"/>
      <c r="AK694"/>
      <c r="AL694"/>
      <c r="AM694"/>
      <c r="AN694"/>
      <c r="AO694" t="inlineStr">
        <is>
          <t xml:space="preserve">Y</t>
        </is>
      </c>
      <c r="AP694"/>
      <c r="AQ694"/>
      <c r="AR694"/>
      <c r="AS694"/>
      <c r="AT694">
        <f>IFERROR(INDEX(04_Area_Stats!$E$5:$E$7,MATCH(N694,04_Area_Stats!$A$5:$A$7,0)),"")</f>
      </c>
      <c r="AU694">
        <f>IFERROR(ROUND(W694*AT694,0),"")</f>
      </c>
      <c r="AV694">
        <f>IFERROR(AU694*12/S694,"")</f>
      </c>
      <c r="AW694">
        <f>IFERROR(ROUND(100*(03_Assumptions!$B$18*MIN(AV694/03_Assumptions!$B$13,1)+03_Assumptions!$B$19*MIN(MAX(-AB694/0.25,0),1)+03_Assumptions!$B$20*IFERROR(INDEX(03_Assumptions!$B$28:$B$33,MATCH(AG694,03_Assumptions!$A$28:$A$33,0)),0.5)+03_Assumptions!$B$21*MIN(V694/180,1)+03_Assumptions!$B$22*(COUNTIF(AI694:AQ694,"Y")/9)),0),"")</f>
      </c>
      <c r="AX694"/>
      <c r="AY694"/>
      <c r="AZ694"/>
      <c r="BA694" t="inlineStr">
        <is>
          <t xml:space="preserve">https://media.yaencontre.com/img/photo/w1024/86400/86400-57431996-1514765386.jpg</t>
        </is>
      </c>
      <c r="BB694"/>
      <c r="BC694">
        <v>1</v>
      </c>
      <c r="BD694"/>
      <c r="BE694">
        <v>0</v>
      </c>
      <c r="BF694"/>
      <c r="BG694"/>
      <c r="BH694"/>
      <c r="BI694"/>
      <c r="BJ694"/>
      <c r="BK694"/>
      <c r="BL694" t="inlineStr">
        <is>
          <t xml:space="preserve">En lyxlägenhet med tre sovrum i Alto de los Monteros, Marbella, med spektakulär utsikt över havet, bergen och landsbygden. Den begränsade beskrivningen gör det omöjligt att göra en fullständig bedömning av bekvämligheter och tillstånd.</t>
        </is>
      </c>
      <c r="BM694"/>
      <c r="BN694"/>
    </row>
    <row r="695">
      <c r="A695" t="inlineStr">
        <is>
          <t xml:space="preserve">YAE-jht::real-estate::85545-112333837</t>
        </is>
      </c>
      <c r="B695" t="inlineStr">
        <is>
          <t xml:space="preserve">Yaencontre</t>
        </is>
      </c>
      <c r="C695" t="inlineStr">
        <is>
          <t xml:space="preserve">jht::real-estate::85545-112333837</t>
        </is>
      </c>
      <c r="D695" t="inlineStr">
        <is>
          <t xml:space="preserve">https://yaencontre.com/venta/piso/inmueble-85545-112333837</t>
        </is>
      </c>
      <c r="E695" t="inlineStr">
        <is>
          <t xml:space="preserve">2026-08-29</t>
        </is>
      </c>
      <c r="F695" t="inlineStr">
        <is>
          <t xml:space="preserve">2026-08-31</t>
        </is>
      </c>
      <c r="G695" t="inlineStr">
        <is>
          <t xml:space="preserve">New</t>
        </is>
      </c>
      <c r="H695" t="inlineStr">
        <is>
          <t xml:space="preserve">Piso en venta en calle Los Tilosnva Andalucia, Nueva Andalucía en Nueva Andalucía en Marbella</t>
        </is>
      </c>
      <c r="I695" t="inlineStr">
        <is>
          <t xml:space="preserve">Sale</t>
        </is>
      </c>
      <c r="J695" t="inlineStr">
        <is>
          <t xml:space="preserve">FLAT</t>
        </is>
      </c>
      <c r="K695" t="inlineStr">
        <is>
          <t xml:space="preserve">ES</t>
        </is>
      </c>
      <c r="L695"/>
      <c r="M695"/>
      <c r="N695" t="inlineStr">
        <is>
          <t xml:space="preserve">Marbella</t>
        </is>
      </c>
      <c r="O695" t="inlineStr">
        <is>
          <t xml:space="preserve">Nueva Andalucía</t>
        </is>
      </c>
      <c r="P695"/>
      <c r="Q695" t="inlineStr">
        <is>
          <t xml:space="preserve">36.4923988</t>
        </is>
      </c>
      <c r="R695" t="inlineStr">
        <is>
          <t xml:space="preserve">-4.9631733</t>
        </is>
      </c>
      <c r="S695">
        <v>699000</v>
      </c>
      <c r="T695"/>
      <c r="U695">
        <f>IFERROR((S695-T695)/T695,"")</f>
      </c>
      <c r="V695">
        <v>3</v>
      </c>
      <c r="W695" t="inlineStr">
        <is>
          <t xml:space="preserve">103.00</t>
        </is>
      </c>
      <c r="X695"/>
      <c r="Y695"/>
      <c r="Z695">
        <f>IFERROR(S695/W695,"")</f>
      </c>
      <c r="AA695">
        <f>IFERROR(INDEX(04_Area_Stats!$C$5:$C$7,MATCH(N695,04_Area_Stats!$A$5:$A$7,0)),"")</f>
      </c>
      <c r="AB695">
        <f>IFERROR((Z695-AA695)/AA695,"")</f>
      </c>
      <c r="AC695">
        <v>2</v>
      </c>
      <c r="AD695">
        <v>1</v>
      </c>
      <c r="AE695"/>
      <c r="AF695"/>
      <c r="AG695"/>
      <c r="AH695"/>
      <c r="AI695"/>
      <c r="AJ695" t="inlineStr">
        <is>
          <t xml:space="preserve">Y</t>
        </is>
      </c>
      <c r="AK695"/>
      <c r="AL695" t="inlineStr">
        <is>
          <t xml:space="preserve">Y</t>
        </is>
      </c>
      <c r="AM695"/>
      <c r="AN695"/>
      <c r="AO695"/>
      <c r="AP695"/>
      <c r="AQ695"/>
      <c r="AR695"/>
      <c r="AS695"/>
      <c r="AT695">
        <f>IFERROR(INDEX(04_Area_Stats!$E$5:$E$7,MATCH(N695,04_Area_Stats!$A$5:$A$7,0)),"")</f>
      </c>
      <c r="AU695">
        <f>IFERROR(ROUND(W695*AT695,0),"")</f>
      </c>
      <c r="AV695">
        <f>IFERROR(AU695*12/S695,"")</f>
      </c>
      <c r="AW695">
        <f>IFERROR(ROUND(100*(03_Assumptions!$B$18*MIN(AV695/03_Assumptions!$B$13,1)+03_Assumptions!$B$19*MIN(MAX(-AB695/0.25,0),1)+03_Assumptions!$B$20*IFERROR(INDEX(03_Assumptions!$B$28:$B$33,MATCH(AG695,03_Assumptions!$A$28:$A$33,0)),0.5)+03_Assumptions!$B$21*MIN(V695/180,1)+03_Assumptions!$B$22*(COUNTIF(AI695:AQ695,"Y")/9)),0),"")</f>
      </c>
      <c r="AX695"/>
      <c r="AY695"/>
      <c r="AZ695"/>
      <c r="BA695" t="inlineStr">
        <is>
          <t xml:space="preserve">https://media.yaencontre.com/img/photo/w1024/85545/85545-57403343-1513245422.jpg</t>
        </is>
      </c>
      <c r="BB695"/>
      <c r="BC695">
        <v>1</v>
      </c>
      <c r="BD695"/>
      <c r="BE695">
        <v>0</v>
      </c>
      <c r="BF695"/>
      <c r="BG695"/>
      <c r="BH695"/>
      <c r="BI695"/>
      <c r="BJ695"/>
      <c r="BK695"/>
      <c r="BL695" t="inlineStr">
        <is>
          <t xml:space="preserve">En ljus västervänd lägenhet i Aldea Blanca, Nueva Andalucía, Marbella, med öppen vardagsrum och terrass med utsikt mot poolområdet. Begränsad information är tillgänglig om nyckelskapen, rum, badrum och gemensamma bekvämligheter bortom den 24-timmars bevakade gated community med fyra pooler.</t>
        </is>
      </c>
      <c r="BM695" t="inlineStr">
        <is>
          <t xml:space="preserve">terrace, pool</t>
        </is>
      </c>
      <c r="BN695"/>
    </row>
    <row r="696">
      <c r="A696" t="inlineStr">
        <is>
          <t xml:space="preserve">YAE-jht::real-estate::17613-112393082</t>
        </is>
      </c>
      <c r="B696" t="inlineStr">
        <is>
          <t xml:space="preserve">Yaencontre</t>
        </is>
      </c>
      <c r="C696" t="inlineStr">
        <is>
          <t xml:space="preserve">jht::real-estate::17613-112393082</t>
        </is>
      </c>
      <c r="D696" t="inlineStr">
        <is>
          <t xml:space="preserve">https://yaencontre.com/venta/piso/inmueble-17613-112393082</t>
        </is>
      </c>
      <c r="E696" t="inlineStr">
        <is>
          <t xml:space="preserve">2026-08-29</t>
        </is>
      </c>
      <c r="F696" t="inlineStr">
        <is>
          <t xml:space="preserve">2026-08-31</t>
        </is>
      </c>
      <c r="G696" t="inlineStr">
        <is>
          <t xml:space="preserve">New</t>
        </is>
      </c>
      <c r="H696" t="inlineStr">
        <is>
          <t xml:space="preserve">Piso en venta, Linda Vista-Nueva Alcántara-Cortijo Blanco en San Pedro de Alcántara en Marbella</t>
        </is>
      </c>
      <c r="I696" t="inlineStr">
        <is>
          <t xml:space="preserve">Sale</t>
        </is>
      </c>
      <c r="J696" t="inlineStr">
        <is>
          <t xml:space="preserve">FLAT</t>
        </is>
      </c>
      <c r="K696" t="inlineStr">
        <is>
          <t xml:space="preserve">ES</t>
        </is>
      </c>
      <c r="L696"/>
      <c r="M696"/>
      <c r="N696" t="inlineStr">
        <is>
          <t xml:space="preserve">Marbella</t>
        </is>
      </c>
      <c r="O696" t="inlineStr">
        <is>
          <t xml:space="preserve">San Pedro de Alcántara</t>
        </is>
      </c>
      <c r="P696"/>
      <c r="Q696" t="inlineStr">
        <is>
          <t xml:space="preserve">36.4825720</t>
        </is>
      </c>
      <c r="R696" t="inlineStr">
        <is>
          <t xml:space="preserve">-4.9856765</t>
        </is>
      </c>
      <c r="S696">
        <v>570000</v>
      </c>
      <c r="T696"/>
      <c r="U696">
        <f>IFERROR((S696-T696)/T696,"")</f>
      </c>
      <c r="V696">
        <v>3</v>
      </c>
      <c r="W696" t="inlineStr">
        <is>
          <t xml:space="preserve">152.00</t>
        </is>
      </c>
      <c r="X696"/>
      <c r="Y696"/>
      <c r="Z696">
        <f>IFERROR(S696/W696,"")</f>
      </c>
      <c r="AA696">
        <f>IFERROR(INDEX(04_Area_Stats!$C$5:$C$7,MATCH(N696,04_Area_Stats!$A$5:$A$7,0)),"")</f>
      </c>
      <c r="AB696">
        <f>IFERROR((Z696-AA696)/AA696,"")</f>
      </c>
      <c r="AC696">
        <v>3</v>
      </c>
      <c r="AD696">
        <v>3</v>
      </c>
      <c r="AE696" t="inlineStr">
        <is>
          <t xml:space="preserve">Ground floor exterior</t>
        </is>
      </c>
      <c r="AF696"/>
      <c r="AG696" t="inlineStr">
        <is>
          <t xml:space="preserve">Good</t>
        </is>
      </c>
      <c r="AH696"/>
      <c r="AI696"/>
      <c r="AJ696"/>
      <c r="AK696"/>
      <c r="AL696" t="inlineStr">
        <is>
          <t xml:space="preserve">Y</t>
        </is>
      </c>
      <c r="AM696"/>
      <c r="AN696"/>
      <c r="AO696"/>
      <c r="AP696"/>
      <c r="AQ696"/>
      <c r="AR696"/>
      <c r="AS696"/>
      <c r="AT696">
        <f>IFERROR(INDEX(04_Area_Stats!$E$5:$E$7,MATCH(N696,04_Area_Stats!$A$5:$A$7,0)),"")</f>
      </c>
      <c r="AU696">
        <f>IFERROR(ROUND(W696*AT696,0),"")</f>
      </c>
      <c r="AV696">
        <f>IFERROR(AU696*12/S696,"")</f>
      </c>
      <c r="AW696">
        <f>IFERROR(ROUND(100*(03_Assumptions!$B$18*MIN(AV696/03_Assumptions!$B$13,1)+03_Assumptions!$B$19*MIN(MAX(-AB696/0.25,0),1)+03_Assumptions!$B$20*IFERROR(INDEX(03_Assumptions!$B$28:$B$33,MATCH(AG696,03_Assumptions!$A$28:$A$33,0)),0.5)+03_Assumptions!$B$21*MIN(V696/180,1)+03_Assumptions!$B$22*(COUNTIF(AI696:AQ696,"Y")/9)),0),"")</f>
      </c>
      <c r="AX696"/>
      <c r="AY696"/>
      <c r="AZ696"/>
      <c r="BA696" t="inlineStr">
        <is>
          <t xml:space="preserve">https://media.yaencontre.com/img/photo/w1024/17613/17613-57435013-1514933668.jpg</t>
        </is>
      </c>
      <c r="BB696"/>
      <c r="BC696">
        <v>1</v>
      </c>
      <c r="BD696"/>
      <c r="BE696">
        <v>0</v>
      </c>
      <c r="BF696"/>
      <c r="BG696" t="inlineStr">
        <is>
          <t xml:space="preserve">AREA_MISMATCH</t>
        </is>
      </c>
      <c r="BH696" t="inlineStr">
        <is>
          <t xml:space="preserve">Costly</t>
        </is>
      </c>
      <c r="BI696"/>
      <c r="BJ696"/>
      <c r="BK696"/>
      <c r="BL696" t="inlineStr">
        <is>
          <t xml:space="preserve">En 128 m² stor lägenhet på bottenvåningen i Nueva Alcántara, San Pedro de Alcántara, med tillgång till gemenamma trädgårdar och pool; begränsad information är tillgänglig från den ofullständiga beskrivningen.</t>
        </is>
      </c>
      <c r="BM696" t="inlineStr">
        <is>
          <t xml:space="preserve">floor, pool</t>
        </is>
      </c>
      <c r="BN696"/>
    </row>
    <row r="697">
      <c r="A697" t="inlineStr">
        <is>
          <t xml:space="preserve">YAE-jht::real-estate::42996-112319951</t>
        </is>
      </c>
      <c r="B697" t="inlineStr">
        <is>
          <t xml:space="preserve">Yaencontre</t>
        </is>
      </c>
      <c r="C697" t="inlineStr">
        <is>
          <t xml:space="preserve">jht::real-estate::42996-112319951</t>
        </is>
      </c>
      <c r="D697" t="inlineStr">
        <is>
          <t xml:space="preserve">https://yaencontre.com/venta/piso/inmueble-42996-112319951</t>
        </is>
      </c>
      <c r="E697" t="inlineStr">
        <is>
          <t xml:space="preserve">2026-08-29</t>
        </is>
      </c>
      <c r="F697" t="inlineStr">
        <is>
          <t xml:space="preserve">2026-08-31</t>
        </is>
      </c>
      <c r="G697" t="inlineStr">
        <is>
          <t xml:space="preserve">New</t>
        </is>
      </c>
      <c r="H697" t="inlineStr">
        <is>
          <t xml:space="preserve">Dúplex en venta, Santa María en Elviria-Cabopino en Marbella</t>
        </is>
      </c>
      <c r="I697" t="inlineStr">
        <is>
          <t xml:space="preserve">Sale</t>
        </is>
      </c>
      <c r="J697" t="inlineStr">
        <is>
          <t xml:space="preserve">FLAT</t>
        </is>
      </c>
      <c r="K697" t="inlineStr">
        <is>
          <t xml:space="preserve">ES</t>
        </is>
      </c>
      <c r="L697"/>
      <c r="M697"/>
      <c r="N697" t="inlineStr">
        <is>
          <t xml:space="preserve">Marbella</t>
        </is>
      </c>
      <c r="O697" t="inlineStr">
        <is>
          <t xml:space="preserve">Elviria-Cabopino</t>
        </is>
      </c>
      <c r="P697"/>
      <c r="Q697" t="inlineStr">
        <is>
          <t xml:space="preserve">36.5066935</t>
        </is>
      </c>
      <c r="R697" t="inlineStr">
        <is>
          <t xml:space="preserve">-4.7860496</t>
        </is>
      </c>
      <c r="S697">
        <v>1200000</v>
      </c>
      <c r="T697"/>
      <c r="U697">
        <f>IFERROR((S697-T697)/T697,"")</f>
      </c>
      <c r="V697">
        <v>3</v>
      </c>
      <c r="W697" t="inlineStr">
        <is>
          <t xml:space="preserve">267.00</t>
        </is>
      </c>
      <c r="X697"/>
      <c r="Y697"/>
      <c r="Z697">
        <f>IFERROR(S697/W697,"")</f>
      </c>
      <c r="AA697">
        <f>IFERROR(INDEX(04_Area_Stats!$C$5:$C$7,MATCH(N697,04_Area_Stats!$A$5:$A$7,0)),"")</f>
      </c>
      <c r="AB697">
        <f>IFERROR((Z697-AA697)/AA697,"")</f>
      </c>
      <c r="AC697">
        <v>2</v>
      </c>
      <c r="AD697">
        <v>2</v>
      </c>
      <c r="AE697"/>
      <c r="AF697"/>
      <c r="AG697"/>
      <c r="AH697"/>
      <c r="AI697"/>
      <c r="AJ697"/>
      <c r="AK697"/>
      <c r="AL697"/>
      <c r="AM697"/>
      <c r="AN697"/>
      <c r="AO697"/>
      <c r="AP697"/>
      <c r="AQ697"/>
      <c r="AR697"/>
      <c r="AS697"/>
      <c r="AT697">
        <f>IFERROR(INDEX(04_Area_Stats!$E$5:$E$7,MATCH(N697,04_Area_Stats!$A$5:$A$7,0)),"")</f>
      </c>
      <c r="AU697">
        <f>IFERROR(ROUND(W697*AT697,0),"")</f>
      </c>
      <c r="AV697">
        <f>IFERROR(AU697*12/S697,"")</f>
      </c>
      <c r="AW697">
        <f>IFERROR(ROUND(100*(03_Assumptions!$B$18*MIN(AV697/03_Assumptions!$B$13,1)+03_Assumptions!$B$19*MIN(MAX(-AB697/0.25,0),1)+03_Assumptions!$B$20*IFERROR(INDEX(03_Assumptions!$B$28:$B$33,MATCH(AG697,03_Assumptions!$A$28:$A$33,0)),0.5)+03_Assumptions!$B$21*MIN(V697/180,1)+03_Assumptions!$B$22*(COUNTIF(AI697:AQ697,"Y")/9)),0),"")</f>
      </c>
      <c r="AX697"/>
      <c r="AY697"/>
      <c r="AZ697"/>
      <c r="BA697" t="inlineStr">
        <is>
          <t xml:space="preserve">https://media.yaencontre.com/img/photo/w1024/42996/42996-57394482-1512922892.jpg</t>
        </is>
      </c>
      <c r="BB697"/>
      <c r="BC697">
        <v>1</v>
      </c>
      <c r="BD697"/>
      <c r="BE697">
        <v>0</v>
      </c>
      <c r="BF697"/>
      <c r="BG697"/>
      <c r="BH697"/>
      <c r="BI697"/>
      <c r="BJ697"/>
      <c r="BK697"/>
      <c r="BL697" t="inlineStr">
        <is>
          <t xml:space="preserve">Ofullständig annons för en modern duplexlägenhet i ZEW Elviria West, Marbella, med bergsutsikt och nordvästlig orientering. Beskrivningen var avkortad och ger otillräcklig information för att bedöma tillstånd, storlek, bekvämligheter eller andra väsentliga egenskaper.</t>
        </is>
      </c>
      <c r="BM697"/>
      <c r="BN697"/>
    </row>
    <row r="698">
      <c r="A698" t="inlineStr">
        <is>
          <t xml:space="preserve">YAE-jht::real-estate::86400-112311523</t>
        </is>
      </c>
      <c r="B698" t="inlineStr">
        <is>
          <t xml:space="preserve">Yaencontre</t>
        </is>
      </c>
      <c r="C698" t="inlineStr">
        <is>
          <t xml:space="preserve">jht::real-estate::86400-112311523</t>
        </is>
      </c>
      <c r="D698" t="inlineStr">
        <is>
          <t xml:space="preserve">https://yaencontre.com/venta/piso/inmueble-86400-112311523</t>
        </is>
      </c>
      <c r="E698" t="inlineStr">
        <is>
          <t xml:space="preserve">2026-08-29</t>
        </is>
      </c>
      <c r="F698" t="inlineStr">
        <is>
          <t xml:space="preserve">2026-08-31</t>
        </is>
      </c>
      <c r="G698" t="inlineStr">
        <is>
          <t xml:space="preserve">New</t>
        </is>
      </c>
      <c r="H698" t="inlineStr">
        <is>
          <t xml:space="preserve">Ático en venta, Santa Clara en Las Chapas-El Rosario en Marbella</t>
        </is>
      </c>
      <c r="I698" t="inlineStr">
        <is>
          <t xml:space="preserve">Sale</t>
        </is>
      </c>
      <c r="J698" t="inlineStr">
        <is>
          <t xml:space="preserve">FLAT</t>
        </is>
      </c>
      <c r="K698" t="inlineStr">
        <is>
          <t xml:space="preserve">ES</t>
        </is>
      </c>
      <c r="L698"/>
      <c r="M698"/>
      <c r="N698" t="inlineStr">
        <is>
          <t xml:space="preserve">Marbella</t>
        </is>
      </c>
      <c r="O698" t="inlineStr">
        <is>
          <t xml:space="preserve">Las Chapas-El Rosario</t>
        </is>
      </c>
      <c r="P698"/>
      <c r="Q698" t="inlineStr">
        <is>
          <t xml:space="preserve">36.5113494</t>
        </is>
      </c>
      <c r="R698" t="inlineStr">
        <is>
          <t xml:space="preserve">-4.8179109</t>
        </is>
      </c>
      <c r="S698">
        <v>1275000</v>
      </c>
      <c r="T698"/>
      <c r="U698">
        <f>IFERROR((S698-T698)/T698,"")</f>
      </c>
      <c r="V698">
        <v>3</v>
      </c>
      <c r="W698" t="inlineStr">
        <is>
          <t xml:space="preserve">266.00</t>
        </is>
      </c>
      <c r="X698"/>
      <c r="Y698"/>
      <c r="Z698">
        <f>IFERROR(S698/W698,"")</f>
      </c>
      <c r="AA698">
        <f>IFERROR(INDEX(04_Area_Stats!$C$5:$C$7,MATCH(N698,04_Area_Stats!$A$5:$A$7,0)),"")</f>
      </c>
      <c r="AB698">
        <f>IFERROR((Z698-AA698)/AA698,"")</f>
      </c>
      <c r="AC698">
        <v>3</v>
      </c>
      <c r="AD698">
        <v>3</v>
      </c>
      <c r="AE698"/>
      <c r="AF698"/>
      <c r="AG698" t="inlineStr">
        <is>
          <t xml:space="preserve">New build</t>
        </is>
      </c>
      <c r="AH698"/>
      <c r="AI698"/>
      <c r="AJ698"/>
      <c r="AK698"/>
      <c r="AL698"/>
      <c r="AM698"/>
      <c r="AN698"/>
      <c r="AO698"/>
      <c r="AP698"/>
      <c r="AQ698"/>
      <c r="AR698"/>
      <c r="AS698"/>
      <c r="AT698">
        <f>IFERROR(INDEX(04_Area_Stats!$E$5:$E$7,MATCH(N698,04_Area_Stats!$A$5:$A$7,0)),"")</f>
      </c>
      <c r="AU698">
        <f>IFERROR(ROUND(W698*AT698,0),"")</f>
      </c>
      <c r="AV698">
        <f>IFERROR(AU698*12/S698,"")</f>
      </c>
      <c r="AW698">
        <f>IFERROR(ROUND(100*(03_Assumptions!$B$18*MIN(AV698/03_Assumptions!$B$13,1)+03_Assumptions!$B$19*MIN(MAX(-AB698/0.25,0),1)+03_Assumptions!$B$20*IFERROR(INDEX(03_Assumptions!$B$28:$B$33,MATCH(AG698,03_Assumptions!$A$28:$A$33,0)),0.5)+03_Assumptions!$B$21*MIN(V698/180,1)+03_Assumptions!$B$22*(COUNTIF(AI698:AQ698,"Y")/9)),0),"")</f>
      </c>
      <c r="AX698"/>
      <c r="AY698"/>
      <c r="AZ698"/>
      <c r="BA698" t="inlineStr">
        <is>
          <t xml:space="preserve">https://media.yaencontre.com/img/photo/w1024/86400/86400-57388982-1512770650.jpg</t>
        </is>
      </c>
      <c r="BB698"/>
      <c r="BC698">
        <v>1</v>
      </c>
      <c r="BD698"/>
      <c r="BE698">
        <v>0</v>
      </c>
      <c r="BF698"/>
      <c r="BG698"/>
      <c r="BH698"/>
      <c r="BI698"/>
      <c r="BJ698"/>
      <c r="BK698"/>
      <c r="BL698" t="inlineStr">
        <is>
          <t xml:space="preserve">En ny lyxig takväning i Marbellas prestigiösa Las Chapas-El Rosario-område med modernt, elegant design. Beskrivningen är ofullständig; viktiga detaljer som antal rum, storlek och bekvämligheter anges inte.</t>
        </is>
      </c>
      <c r="BM698" t="inlineStr">
        <is>
          <t xml:space="preserve">condition</t>
        </is>
      </c>
      <c r="BN698"/>
    </row>
    <row r="699">
      <c r="A699" t="inlineStr">
        <is>
          <t xml:space="preserve">YAE-jht::real-estate::86400-112311335</t>
        </is>
      </c>
      <c r="B699" t="inlineStr">
        <is>
          <t xml:space="preserve">Yaencontre</t>
        </is>
      </c>
      <c r="C699" t="inlineStr">
        <is>
          <t xml:space="preserve">jht::real-estate::86400-112311335</t>
        </is>
      </c>
      <c r="D699" t="inlineStr">
        <is>
          <t xml:space="preserve">https://yaencontre.com/venta/piso/inmueble-86400-112311335</t>
        </is>
      </c>
      <c r="E699" t="inlineStr">
        <is>
          <t xml:space="preserve">2026-08-29</t>
        </is>
      </c>
      <c r="F699" t="inlineStr">
        <is>
          <t xml:space="preserve">2026-08-31</t>
        </is>
      </c>
      <c r="G699" t="inlineStr">
        <is>
          <t xml:space="preserve">New</t>
        </is>
      </c>
      <c r="H699" t="inlineStr">
        <is>
          <t xml:space="preserve">Piso en venta, Alto de los Monteros en Rio Real-Los Monteros en Marbella</t>
        </is>
      </c>
      <c r="I699" t="inlineStr">
        <is>
          <t xml:space="preserve">Sale</t>
        </is>
      </c>
      <c r="J699" t="inlineStr">
        <is>
          <t xml:space="preserve">FLAT</t>
        </is>
      </c>
      <c r="K699" t="inlineStr">
        <is>
          <t xml:space="preserve">ES</t>
        </is>
      </c>
      <c r="L699"/>
      <c r="M699"/>
      <c r="N699" t="inlineStr">
        <is>
          <t xml:space="preserve">Marbella</t>
        </is>
      </c>
      <c r="O699" t="inlineStr">
        <is>
          <t xml:space="preserve">Rio Real-Los Monteros</t>
        </is>
      </c>
      <c r="P699"/>
      <c r="Q699" t="inlineStr">
        <is>
          <t xml:space="preserve">36.5279552</t>
        </is>
      </c>
      <c r="R699" t="inlineStr">
        <is>
          <t xml:space="preserve">-4.8372267</t>
        </is>
      </c>
      <c r="S699">
        <v>844000</v>
      </c>
      <c r="T699"/>
      <c r="U699">
        <f>IFERROR((S699-T699)/T699,"")</f>
      </c>
      <c r="V699">
        <v>3</v>
      </c>
      <c r="W699" t="inlineStr">
        <is>
          <t xml:space="preserve">142.00</t>
        </is>
      </c>
      <c r="X699"/>
      <c r="Y699"/>
      <c r="Z699">
        <f>IFERROR(S699/W699,"")</f>
      </c>
      <c r="AA699">
        <f>IFERROR(INDEX(04_Area_Stats!$C$5:$C$7,MATCH(N699,04_Area_Stats!$A$5:$A$7,0)),"")</f>
      </c>
      <c r="AB699">
        <f>IFERROR((Z699-AA699)/AA699,"")</f>
      </c>
      <c r="AC699">
        <v>3</v>
      </c>
      <c r="AD699">
        <v>2</v>
      </c>
      <c r="AE699"/>
      <c r="AF699"/>
      <c r="AG699"/>
      <c r="AH699"/>
      <c r="AI699"/>
      <c r="AJ699"/>
      <c r="AK699"/>
      <c r="AL699"/>
      <c r="AM699"/>
      <c r="AN699"/>
      <c r="AO699" t="inlineStr">
        <is>
          <t xml:space="preserve">Y</t>
        </is>
      </c>
      <c r="AP699"/>
      <c r="AQ699"/>
      <c r="AR699"/>
      <c r="AS699"/>
      <c r="AT699">
        <f>IFERROR(INDEX(04_Area_Stats!$E$5:$E$7,MATCH(N699,04_Area_Stats!$A$5:$A$7,0)),"")</f>
      </c>
      <c r="AU699">
        <f>IFERROR(ROUND(W699*AT699,0),"")</f>
      </c>
      <c r="AV699">
        <f>IFERROR(AU699*12/S699,"")</f>
      </c>
      <c r="AW699">
        <f>IFERROR(ROUND(100*(03_Assumptions!$B$18*MIN(AV699/03_Assumptions!$B$13,1)+03_Assumptions!$B$19*MIN(MAX(-AB699/0.25,0),1)+03_Assumptions!$B$20*IFERROR(INDEX(03_Assumptions!$B$28:$B$33,MATCH(AG699,03_Assumptions!$A$28:$A$33,0)),0.5)+03_Assumptions!$B$21*MIN(V699/180,1)+03_Assumptions!$B$22*(COUNTIF(AI699:AQ699,"Y")/9)),0),"")</f>
      </c>
      <c r="AX699"/>
      <c r="AY699"/>
      <c r="AZ699"/>
      <c r="BA699" t="inlineStr">
        <is>
          <t xml:space="preserve">https://media.yaencontre.com/img/photo/w1024/86400/86400-57388891-1512718546.jpg</t>
        </is>
      </c>
      <c r="BB699"/>
      <c r="BC699">
        <v>1</v>
      </c>
      <c r="BD699"/>
      <c r="BE699">
        <v>0</v>
      </c>
      <c r="BF699"/>
      <c r="BG699"/>
      <c r="BH699"/>
      <c r="BI699"/>
      <c r="BJ699"/>
      <c r="BK699"/>
      <c r="BL699" t="inlineStr">
        <is>
          <t xml:space="preserve">Exklusiv lägenhet med tre sovrum belägen i Los Altos de los Monteros, ett av Marbellas mest prestigefulla områden, med fantastisk utsikt över havet, bergen och landsbygden. Den trunkerad beskrivningen begränsar möjligheten till en fullständig bedömning av egendomen.</t>
        </is>
      </c>
      <c r="BM699"/>
      <c r="BN699"/>
    </row>
    <row r="700">
      <c r="A700" t="inlineStr">
        <is>
          <t xml:space="preserve">YAE-jht::real-estate::83067-promo-5-112379437</t>
        </is>
      </c>
      <c r="B700" t="inlineStr">
        <is>
          <t xml:space="preserve">Yaencontre</t>
        </is>
      </c>
      <c r="C700" t="inlineStr">
        <is>
          <t xml:space="preserve">jht::real-estate::83067-promo-5-112379437</t>
        </is>
      </c>
      <c r="D700" t="inlineStr">
        <is>
          <t xml:space="preserve">https://yaencontre.com/venta/piso/inmueble-83067-Promo-5-112379437</t>
        </is>
      </c>
      <c r="E700" t="inlineStr">
        <is>
          <t xml:space="preserve">2026-08-29</t>
        </is>
      </c>
      <c r="F700" t="inlineStr">
        <is>
          <t xml:space="preserve">2026-08-31</t>
        </is>
      </c>
      <c r="G700" t="inlineStr">
        <is>
          <t xml:space="preserve">New</t>
        </is>
      </c>
      <c r="H700" t="inlineStr">
        <is>
          <t xml:space="preserve">Piso en venta en avenida Pablo Ruiz Picasso, San Pedro Pueblo en San Pedro de Alcántara en Marbella</t>
        </is>
      </c>
      <c r="I700" t="inlineStr">
        <is>
          <t xml:space="preserve">Sale</t>
        </is>
      </c>
      <c r="J700" t="inlineStr">
        <is>
          <t xml:space="preserve">FLAT</t>
        </is>
      </c>
      <c r="K700" t="inlineStr">
        <is>
          <t xml:space="preserve">ES</t>
        </is>
      </c>
      <c r="L700"/>
      <c r="M700"/>
      <c r="N700" t="inlineStr">
        <is>
          <t xml:space="preserve">Marbella</t>
        </is>
      </c>
      <c r="O700" t="inlineStr">
        <is>
          <t xml:space="preserve">San Pedro de Alcántara</t>
        </is>
      </c>
      <c r="P700"/>
      <c r="Q700" t="inlineStr">
        <is>
          <t xml:space="preserve">36.4913660</t>
        </is>
      </c>
      <c r="R700" t="inlineStr">
        <is>
          <t xml:space="preserve">-4.9923526</t>
        </is>
      </c>
      <c r="S700">
        <v>665600</v>
      </c>
      <c r="T700"/>
      <c r="U700">
        <f>IFERROR((S700-T700)/T700,"")</f>
      </c>
      <c r="V700">
        <v>3</v>
      </c>
      <c r="W700" t="inlineStr">
        <is>
          <t xml:space="preserve">110.00</t>
        </is>
      </c>
      <c r="X700"/>
      <c r="Y700"/>
      <c r="Z700">
        <f>IFERROR(S700/W700,"")</f>
      </c>
      <c r="AA700">
        <f>IFERROR(INDEX(04_Area_Stats!$C$5:$C$7,MATCH(N700,04_Area_Stats!$A$5:$A$7,0)),"")</f>
      </c>
      <c r="AB700">
        <f>IFERROR((Z700-AA700)/AA700,"")</f>
      </c>
      <c r="AC700">
        <v>3</v>
      </c>
      <c r="AD700">
        <v>2</v>
      </c>
      <c r="AE700"/>
      <c r="AF700"/>
      <c r="AG700" t="inlineStr">
        <is>
          <t xml:space="preserve">New build</t>
        </is>
      </c>
      <c r="AH700"/>
      <c r="AI700" t="inlineStr">
        <is>
          <t xml:space="preserve">Y</t>
        </is>
      </c>
      <c r="AJ700"/>
      <c r="AK700"/>
      <c r="AL700"/>
      <c r="AM700"/>
      <c r="AN700"/>
      <c r="AO700"/>
      <c r="AP700"/>
      <c r="AQ700"/>
      <c r="AR700"/>
      <c r="AS700"/>
      <c r="AT700">
        <f>IFERROR(INDEX(04_Area_Stats!$E$5:$E$7,MATCH(N700,04_Area_Stats!$A$5:$A$7,0)),"")</f>
      </c>
      <c r="AU700">
        <f>IFERROR(ROUND(W700*AT700,0),"")</f>
      </c>
      <c r="AV700">
        <f>IFERROR(AU700*12/S700,"")</f>
      </c>
      <c r="AW700">
        <f>IFERROR(ROUND(100*(03_Assumptions!$B$18*MIN(AV700/03_Assumptions!$B$13,1)+03_Assumptions!$B$19*MIN(MAX(-AB700/0.25,0),1)+03_Assumptions!$B$20*IFERROR(INDEX(03_Assumptions!$B$28:$B$33,MATCH(AG700,03_Assumptions!$A$28:$A$33,0)),0.5)+03_Assumptions!$B$21*MIN(V700/180,1)+03_Assumptions!$B$22*(COUNTIF(AI700:AQ700,"Y")/9)),0),"")</f>
      </c>
      <c r="AX700"/>
      <c r="AY700"/>
      <c r="AZ700"/>
      <c r="BA700" t="inlineStr">
        <is>
          <t xml:space="preserve">https://media.yaencontre.com/img/photo/w1024/promo_83067-5/files/83067-57427758-1514554170.jpg</t>
        </is>
      </c>
      <c r="BB700"/>
      <c r="BC700">
        <v>1</v>
      </c>
      <c r="BD700"/>
      <c r="BE700">
        <v>0</v>
      </c>
      <c r="BF700"/>
      <c r="BG700"/>
      <c r="BH700"/>
      <c r="BI700"/>
      <c r="BJ700"/>
      <c r="BK700"/>
      <c r="BL700" t="inlineStr">
        <is>
          <t xml:space="preserve">Denna annons ger minimal information om egenskapen: bara en projektbeskrivning av ett bostadskomplex i San Pedro de Alcántara, Marbella, utan detaljer om den enskilda lägenheten. Ingen information om storlek, skick, sovrum, pris eller egenskaper för den enskilda enheten.</t>
        </is>
      </c>
      <c r="BM700"/>
      <c r="BN700"/>
    </row>
    <row r="701">
      <c r="A701" t="inlineStr">
        <is>
          <t xml:space="preserve">YAE-jht::real-estate::89339-112347395</t>
        </is>
      </c>
      <c r="B701" t="inlineStr">
        <is>
          <t xml:space="preserve">Yaencontre</t>
        </is>
      </c>
      <c r="C701" t="inlineStr">
        <is>
          <t xml:space="preserve">jht::real-estate::89339-112347395</t>
        </is>
      </c>
      <c r="D701" t="inlineStr">
        <is>
          <t xml:space="preserve">https://yaencontre.com/venta/piso/inmueble-89339-112347395</t>
        </is>
      </c>
      <c r="E701" t="inlineStr">
        <is>
          <t xml:space="preserve">2026-08-29</t>
        </is>
      </c>
      <c r="F701" t="inlineStr">
        <is>
          <t xml:space="preserve">2026-08-31</t>
        </is>
      </c>
      <c r="G701" t="inlineStr">
        <is>
          <t xml:space="preserve">New</t>
        </is>
      </c>
      <c r="H701" t="inlineStr">
        <is>
          <t xml:space="preserve">Piso en venta en calle El Pinar, Alto de los Monteros en Rio Real-Los Monteros en Marbella</t>
        </is>
      </c>
      <c r="I701" t="inlineStr">
        <is>
          <t xml:space="preserve">Sale</t>
        </is>
      </c>
      <c r="J701" t="inlineStr">
        <is>
          <t xml:space="preserve">FLAT</t>
        </is>
      </c>
      <c r="K701" t="inlineStr">
        <is>
          <t xml:space="preserve">ES</t>
        </is>
      </c>
      <c r="L701"/>
      <c r="M701"/>
      <c r="N701" t="inlineStr">
        <is>
          <t xml:space="preserve">Marbella</t>
        </is>
      </c>
      <c r="O701" t="inlineStr">
        <is>
          <t xml:space="preserve">Rio Real-Los Monteros</t>
        </is>
      </c>
      <c r="P701"/>
      <c r="Q701" t="inlineStr">
        <is>
          <t xml:space="preserve">36.5303450</t>
        </is>
      </c>
      <c r="R701" t="inlineStr">
        <is>
          <t xml:space="preserve">-4.8323071</t>
        </is>
      </c>
      <c r="S701">
        <v>398000</v>
      </c>
      <c r="T701"/>
      <c r="U701">
        <f>IFERROR((S701-T701)/T701,"")</f>
      </c>
      <c r="V701">
        <v>3</v>
      </c>
      <c r="W701" t="inlineStr">
        <is>
          <t xml:space="preserve">100.00</t>
        </is>
      </c>
      <c r="X701"/>
      <c r="Y701"/>
      <c r="Z701">
        <f>IFERROR(S701/W701,"")</f>
      </c>
      <c r="AA701">
        <f>IFERROR(INDEX(04_Area_Stats!$C$5:$C$7,MATCH(N701,04_Area_Stats!$A$5:$A$7,0)),"")</f>
      </c>
      <c r="AB701">
        <f>IFERROR((Z701-AA701)/AA701,"")</f>
      </c>
      <c r="AC701">
        <v>2</v>
      </c>
      <c r="AD701">
        <v>2</v>
      </c>
      <c r="AE701"/>
      <c r="AF701"/>
      <c r="AG701"/>
      <c r="AH701"/>
      <c r="AI701"/>
      <c r="AJ701"/>
      <c r="AK701"/>
      <c r="AL701"/>
      <c r="AM701"/>
      <c r="AN701"/>
      <c r="AO701"/>
      <c r="AP701"/>
      <c r="AQ701"/>
      <c r="AR701"/>
      <c r="AS701"/>
      <c r="AT701">
        <f>IFERROR(INDEX(04_Area_Stats!$E$5:$E$7,MATCH(N701,04_Area_Stats!$A$5:$A$7,0)),"")</f>
      </c>
      <c r="AU701">
        <f>IFERROR(ROUND(W701*AT701,0),"")</f>
      </c>
      <c r="AV701">
        <f>IFERROR(AU701*12/S701,"")</f>
      </c>
      <c r="AW701">
        <f>IFERROR(ROUND(100*(03_Assumptions!$B$18*MIN(AV701/03_Assumptions!$B$13,1)+03_Assumptions!$B$19*MIN(MAX(-AB701/0.25,0),1)+03_Assumptions!$B$20*IFERROR(INDEX(03_Assumptions!$B$28:$B$33,MATCH(AG701,03_Assumptions!$A$28:$A$33,0)),0.5)+03_Assumptions!$B$21*MIN(V701/180,1)+03_Assumptions!$B$22*(COUNTIF(AI701:AQ701,"Y")/9)),0),"")</f>
      </c>
      <c r="AX701"/>
      <c r="AY701"/>
      <c r="AZ701"/>
      <c r="BA701" t="inlineStr">
        <is>
          <t xml:space="preserve">https://media.yaencontre.com/img/photo/w1024/89339/89339-57410945-1513630580.jpg</t>
        </is>
      </c>
      <c r="BB701"/>
      <c r="BC701">
        <v>1</v>
      </c>
      <c r="BD701"/>
      <c r="BE701">
        <v>0</v>
      </c>
      <c r="BF701"/>
      <c r="BG701"/>
      <c r="BH701"/>
      <c r="BI701" t="inlineStr">
        <is>
          <t xml:space="preserve">Oportunidad única</t>
        </is>
      </c>
      <c r="BJ701"/>
      <c r="BK701"/>
      <c r="BL701" t="inlineStr">
        <is>
          <t xml:space="preserve">Ofullständig beskrivning: endast plats och urbaniseringsnämn tillhandahålls. Väsentliga fastighetsdetaljer såsom storlek, planlösning och specifikt skick kan inte fastställas från den partiella texten.</t>
        </is>
      </c>
      <c r="BM701"/>
      <c r="BN701"/>
    </row>
    <row r="702">
      <c r="A702" t="inlineStr">
        <is>
          <t xml:space="preserve">YAE-jht::real-estate::93216-112350806</t>
        </is>
      </c>
      <c r="B702" t="inlineStr">
        <is>
          <t xml:space="preserve">Yaencontre</t>
        </is>
      </c>
      <c r="C702" t="inlineStr">
        <is>
          <t xml:space="preserve">jht::real-estate::93216-112350806</t>
        </is>
      </c>
      <c r="D702" t="inlineStr">
        <is>
          <t xml:space="preserve">https://yaencontre.com/venta/piso/inmueble-93216-112350806</t>
        </is>
      </c>
      <c r="E702" t="inlineStr">
        <is>
          <t xml:space="preserve">2026-08-29</t>
        </is>
      </c>
      <c r="F702" t="inlineStr">
        <is>
          <t xml:space="preserve">2026-08-31</t>
        </is>
      </c>
      <c r="G702" t="inlineStr">
        <is>
          <t xml:space="preserve">New</t>
        </is>
      </c>
      <c r="H702" t="inlineStr">
        <is>
          <t xml:space="preserve">Piso en venta, Aloha en Nueva Andalucía en Marbella</t>
        </is>
      </c>
      <c r="I702" t="inlineStr">
        <is>
          <t xml:space="preserve">Sale</t>
        </is>
      </c>
      <c r="J702" t="inlineStr">
        <is>
          <t xml:space="preserve">FLAT</t>
        </is>
      </c>
      <c r="K702" t="inlineStr">
        <is>
          <t xml:space="preserve">ES</t>
        </is>
      </c>
      <c r="L702"/>
      <c r="M702"/>
      <c r="N702" t="inlineStr">
        <is>
          <t xml:space="preserve">Marbella</t>
        </is>
      </c>
      <c r="O702" t="inlineStr">
        <is>
          <t xml:space="preserve">Nueva Andalucía</t>
        </is>
      </c>
      <c r="P702"/>
      <c r="Q702" t="inlineStr">
        <is>
          <t xml:space="preserve">36.5114754</t>
        </is>
      </c>
      <c r="R702" t="inlineStr">
        <is>
          <t xml:space="preserve">-4.9575466</t>
        </is>
      </c>
      <c r="S702">
        <v>380000</v>
      </c>
      <c r="T702"/>
      <c r="U702">
        <f>IFERROR((S702-T702)/T702,"")</f>
      </c>
      <c r="V702">
        <v>3</v>
      </c>
      <c r="W702" t="inlineStr">
        <is>
          <t xml:space="preserve">72.00</t>
        </is>
      </c>
      <c r="X702"/>
      <c r="Y702"/>
      <c r="Z702">
        <f>IFERROR(S702/W702,"")</f>
      </c>
      <c r="AA702">
        <f>IFERROR(INDEX(04_Area_Stats!$C$5:$C$7,MATCH(N702,04_Area_Stats!$A$5:$A$7,0)),"")</f>
      </c>
      <c r="AB702">
        <f>IFERROR((Z702-AA702)/AA702,"")</f>
      </c>
      <c r="AC702">
        <v>2</v>
      </c>
      <c r="AD702">
        <v>2</v>
      </c>
      <c r="AE702"/>
      <c r="AF702"/>
      <c r="AG702"/>
      <c r="AH702"/>
      <c r="AI702"/>
      <c r="AJ702"/>
      <c r="AK702"/>
      <c r="AL702"/>
      <c r="AM702"/>
      <c r="AN702"/>
      <c r="AO702"/>
      <c r="AP702"/>
      <c r="AQ702"/>
      <c r="AR702"/>
      <c r="AS702"/>
      <c r="AT702">
        <f>IFERROR(INDEX(04_Area_Stats!$E$5:$E$7,MATCH(N702,04_Area_Stats!$A$5:$A$7,0)),"")</f>
      </c>
      <c r="AU702">
        <f>IFERROR(ROUND(W702*AT702,0),"")</f>
      </c>
      <c r="AV702">
        <f>IFERROR(AU702*12/S702,"")</f>
      </c>
      <c r="AW702">
        <f>IFERROR(ROUND(100*(03_Assumptions!$B$18*MIN(AV702/03_Assumptions!$B$13,1)+03_Assumptions!$B$19*MIN(MAX(-AB702/0.25,0),1)+03_Assumptions!$B$20*IFERROR(INDEX(03_Assumptions!$B$28:$B$33,MATCH(AG702,03_Assumptions!$A$28:$A$33,0)),0.5)+03_Assumptions!$B$21*MIN(V702/180,1)+03_Assumptions!$B$22*(COUNTIF(AI702:AQ702,"Y")/9)),0),"")</f>
      </c>
      <c r="AX702"/>
      <c r="AY702"/>
      <c r="AZ702"/>
      <c r="BA702" t="inlineStr">
        <is>
          <t xml:space="preserve">https://media.yaencontre.com/img/photo/w1024/93216/93216-57412919-1513721943.jpg</t>
        </is>
      </c>
      <c r="BB702"/>
      <c r="BC702">
        <v>1</v>
      </c>
      <c r="BD702"/>
      <c r="BE702">
        <v>0</v>
      </c>
      <c r="BF702"/>
      <c r="BG702"/>
      <c r="BH702"/>
      <c r="BI702"/>
      <c r="BJ702"/>
      <c r="BK702"/>
      <c r="BL702" t="inlineStr">
        <is>
          <t xml:space="preserve">En 2-rumslägenhet på 72 m² i den inhägnade gemenutskapen Aloha, Nueva Andalucía, nära Puerto Banús. Beskrivningen är ofullständig och saknar detaljer om skick, bekvämligheter och pris.</t>
        </is>
      </c>
      <c r="BM702"/>
      <c r="BN702"/>
    </row>
    <row r="703">
      <c r="A703" t="inlineStr">
        <is>
          <t xml:space="preserve">YAE-jht::real-estate::91964-112375112</t>
        </is>
      </c>
      <c r="B703" t="inlineStr">
        <is>
          <t xml:space="preserve">Yaencontre</t>
        </is>
      </c>
      <c r="C703" t="inlineStr">
        <is>
          <t xml:space="preserve">jht::real-estate::91964-112375112</t>
        </is>
      </c>
      <c r="D703" t="inlineStr">
        <is>
          <t xml:space="preserve">https://yaencontre.com/venta/piso/inmueble-91964-112375112</t>
        </is>
      </c>
      <c r="E703" t="inlineStr">
        <is>
          <t xml:space="preserve">2026-08-29</t>
        </is>
      </c>
      <c r="F703" t="inlineStr">
        <is>
          <t xml:space="preserve">2026-08-31</t>
        </is>
      </c>
      <c r="G703" t="inlineStr">
        <is>
          <t xml:space="preserve">New</t>
        </is>
      </c>
      <c r="H703" t="inlineStr">
        <is>
          <t xml:space="preserve">Piso en venta, Playa Bajadilla-Puertos en Marbella Pueblo en Marbella</t>
        </is>
      </c>
      <c r="I703" t="inlineStr">
        <is>
          <t xml:space="preserve">Sale</t>
        </is>
      </c>
      <c r="J703" t="inlineStr">
        <is>
          <t xml:space="preserve">FLAT</t>
        </is>
      </c>
      <c r="K703" t="inlineStr">
        <is>
          <t xml:space="preserve">ES</t>
        </is>
      </c>
      <c r="L703"/>
      <c r="M703"/>
      <c r="N703" t="inlineStr">
        <is>
          <t xml:space="preserve">Marbella</t>
        </is>
      </c>
      <c r="O703" t="inlineStr">
        <is>
          <t xml:space="preserve">Marbella Pueblo</t>
        </is>
      </c>
      <c r="P703"/>
      <c r="Q703" t="inlineStr">
        <is>
          <t xml:space="preserve">36.5074151</t>
        </is>
      </c>
      <c r="R703" t="inlineStr">
        <is>
          <t xml:space="preserve">-4.8678755</t>
        </is>
      </c>
      <c r="S703">
        <v>550000</v>
      </c>
      <c r="T703"/>
      <c r="U703">
        <f>IFERROR((S703-T703)/T703,"")</f>
      </c>
      <c r="V703">
        <v>3</v>
      </c>
      <c r="W703" t="inlineStr">
        <is>
          <t xml:space="preserve">109.00</t>
        </is>
      </c>
      <c r="X703"/>
      <c r="Y703"/>
      <c r="Z703">
        <f>IFERROR(S703/W703,"")</f>
      </c>
      <c r="AA703">
        <f>IFERROR(INDEX(04_Area_Stats!$C$5:$C$7,MATCH(N703,04_Area_Stats!$A$5:$A$7,0)),"")</f>
      </c>
      <c r="AB703">
        <f>IFERROR((Z703-AA703)/AA703,"")</f>
      </c>
      <c r="AC703">
        <v>3</v>
      </c>
      <c r="AD703">
        <v>2</v>
      </c>
      <c r="AE703"/>
      <c r="AF703"/>
      <c r="AG703"/>
      <c r="AH703"/>
      <c r="AI703"/>
      <c r="AJ703" t="inlineStr">
        <is>
          <t xml:space="preserve">Y</t>
        </is>
      </c>
      <c r="AK703"/>
      <c r="AL703"/>
      <c r="AM703"/>
      <c r="AN703"/>
      <c r="AO703" t="inlineStr">
        <is>
          <t xml:space="preserve">Y</t>
        </is>
      </c>
      <c r="AP703"/>
      <c r="AQ703"/>
      <c r="AR703"/>
      <c r="AS703"/>
      <c r="AT703">
        <f>IFERROR(INDEX(04_Area_Stats!$E$5:$E$7,MATCH(N703,04_Area_Stats!$A$5:$A$7,0)),"")</f>
      </c>
      <c r="AU703">
        <f>IFERROR(ROUND(W703*AT703,0),"")</f>
      </c>
      <c r="AV703">
        <f>IFERROR(AU703*12/S703,"")</f>
      </c>
      <c r="AW703">
        <f>IFERROR(ROUND(100*(03_Assumptions!$B$18*MIN(AV703/03_Assumptions!$B$13,1)+03_Assumptions!$B$19*MIN(MAX(-AB703/0.25,0),1)+03_Assumptions!$B$20*IFERROR(INDEX(03_Assumptions!$B$28:$B$33,MATCH(AG703,03_Assumptions!$A$28:$A$33,0)),0.5)+03_Assumptions!$B$21*MIN(V703/180,1)+03_Assumptions!$B$22*(COUNTIF(AI703:AQ703,"Y")/9)),0),"")</f>
      </c>
      <c r="AX703"/>
      <c r="AY703"/>
      <c r="AZ703"/>
      <c r="BA703" t="inlineStr">
        <is>
          <t xml:space="preserve">https://media.yaencontre.com/img/photo/w1024/91964/91964-57424424-1514420574.jpg</t>
        </is>
      </c>
      <c r="BB703"/>
      <c r="BC703">
        <v>1</v>
      </c>
      <c r="BD703"/>
      <c r="BE703">
        <v>0</v>
      </c>
      <c r="BF703"/>
      <c r="BG703"/>
      <c r="BH703"/>
      <c r="BI703"/>
      <c r="BJ703"/>
      <c r="BK703"/>
      <c r="BL703" t="inlineStr">
        <is>
          <t xml:space="preserve">Trevårslägenheten i förstahandsläge på Banana Beach, öst Marbella, med direkta havsvy och privat terrass vänd mot söder; begränsad information tillgänglig i annonsen.</t>
        </is>
      </c>
      <c r="BM703" t="inlineStr">
        <is>
          <t xml:space="preserve">terrace</t>
        </is>
      </c>
      <c r="BN703"/>
    </row>
    <row r="704">
      <c r="A704" t="inlineStr">
        <is>
          <t xml:space="preserve">YAE-jht::real-estate::43414-112343571</t>
        </is>
      </c>
      <c r="B704" t="inlineStr">
        <is>
          <t xml:space="preserve">Yaencontre</t>
        </is>
      </c>
      <c r="C704" t="inlineStr">
        <is>
          <t xml:space="preserve">jht::real-estate::43414-112343571</t>
        </is>
      </c>
      <c r="D704" t="inlineStr">
        <is>
          <t xml:space="preserve">https://yaencontre.com/venta/piso/inmueble-43414-112343571</t>
        </is>
      </c>
      <c r="E704" t="inlineStr">
        <is>
          <t xml:space="preserve">2026-08-29</t>
        </is>
      </c>
      <c r="F704" t="inlineStr">
        <is>
          <t xml:space="preserve">2026-08-31</t>
        </is>
      </c>
      <c r="G704" t="inlineStr">
        <is>
          <t xml:space="preserve">New</t>
        </is>
      </c>
      <c r="H704" t="inlineStr">
        <is>
          <t xml:space="preserve">Piso en venta, Puerto Banús en Nueva Andalucía en Marbella</t>
        </is>
      </c>
      <c r="I704" t="inlineStr">
        <is>
          <t xml:space="preserve">Sale</t>
        </is>
      </c>
      <c r="J704" t="inlineStr">
        <is>
          <t xml:space="preserve">FLAT</t>
        </is>
      </c>
      <c r="K704" t="inlineStr">
        <is>
          <t xml:space="preserve">ES</t>
        </is>
      </c>
      <c r="L704"/>
      <c r="M704"/>
      <c r="N704" t="inlineStr">
        <is>
          <t xml:space="preserve">Marbella</t>
        </is>
      </c>
      <c r="O704" t="inlineStr">
        <is>
          <t xml:space="preserve">Nueva Andalucía</t>
        </is>
      </c>
      <c r="P704"/>
      <c r="Q704" t="inlineStr">
        <is>
          <t xml:space="preserve">36.4933205</t>
        </is>
      </c>
      <c r="R704" t="inlineStr">
        <is>
          <t xml:space="preserve">-4.9490947</t>
        </is>
      </c>
      <c r="S704">
        <v>875000</v>
      </c>
      <c r="T704"/>
      <c r="U704">
        <f>IFERROR((S704-T704)/T704,"")</f>
      </c>
      <c r="V704">
        <v>3</v>
      </c>
      <c r="W704" t="inlineStr">
        <is>
          <t xml:space="preserve">101.00</t>
        </is>
      </c>
      <c r="X704"/>
      <c r="Y704"/>
      <c r="Z704">
        <f>IFERROR(S704/W704,"")</f>
      </c>
      <c r="AA704">
        <f>IFERROR(INDEX(04_Area_Stats!$C$5:$C$7,MATCH(N704,04_Area_Stats!$A$5:$A$7,0)),"")</f>
      </c>
      <c r="AB704">
        <f>IFERROR((Z704-AA704)/AA704,"")</f>
      </c>
      <c r="AC704">
        <v>2</v>
      </c>
      <c r="AD704">
        <v>2</v>
      </c>
      <c r="AE704"/>
      <c r="AF704"/>
      <c r="AG704" t="inlineStr">
        <is>
          <t xml:space="preserve">Good</t>
        </is>
      </c>
      <c r="AH704"/>
      <c r="AI704"/>
      <c r="AJ704"/>
      <c r="AK704"/>
      <c r="AL704"/>
      <c r="AM704"/>
      <c r="AN704"/>
      <c r="AO704" t="inlineStr">
        <is>
          <t xml:space="preserve">Y</t>
        </is>
      </c>
      <c r="AP704"/>
      <c r="AQ704"/>
      <c r="AR704"/>
      <c r="AS704"/>
      <c r="AT704">
        <f>IFERROR(INDEX(04_Area_Stats!$E$5:$E$7,MATCH(N704,04_Area_Stats!$A$5:$A$7,0)),"")</f>
      </c>
      <c r="AU704">
        <f>IFERROR(ROUND(W704*AT704,0),"")</f>
      </c>
      <c r="AV704">
        <f>IFERROR(AU704*12/S704,"")</f>
      </c>
      <c r="AW704">
        <f>IFERROR(ROUND(100*(03_Assumptions!$B$18*MIN(AV704/03_Assumptions!$B$13,1)+03_Assumptions!$B$19*MIN(MAX(-AB704/0.25,0),1)+03_Assumptions!$B$20*IFERROR(INDEX(03_Assumptions!$B$28:$B$33,MATCH(AG704,03_Assumptions!$A$28:$A$33,0)),0.5)+03_Assumptions!$B$21*MIN(V704/180,1)+03_Assumptions!$B$22*(COUNTIF(AI704:AQ704,"Y")/9)),0),"")</f>
      </c>
      <c r="AX704"/>
      <c r="AY704"/>
      <c r="AZ704"/>
      <c r="BA704" t="inlineStr">
        <is>
          <t xml:space="preserve">https://media.yaencontre.com/img/photo/w1024/43414/43414-57409994-1513597870.jpg</t>
        </is>
      </c>
      <c r="BB704"/>
      <c r="BC704">
        <v>1</v>
      </c>
      <c r="BD704"/>
      <c r="BE704">
        <v>0</v>
      </c>
      <c r="BF704"/>
      <c r="BG704"/>
      <c r="BH704"/>
      <c r="BI704"/>
      <c r="BJ704"/>
      <c r="BK704"/>
      <c r="BL704" t="inlineStr">
        <is>
          <t xml:space="preserve">En 2-rums, 2-badrum lägenhet på stranden i Playa Rocío-boendet, Nueva Andalucía, Marbella, med direkt strandaccess och 24-timmarssäkerhet. Beskrivningen är ofullständig, men framhäver strandfrontsläget och gemenskapets faciliteter.</t>
        </is>
      </c>
      <c r="BM704" t="inlineStr">
        <is>
          <t xml:space="preserve">condition</t>
        </is>
      </c>
      <c r="BN704"/>
    </row>
    <row r="705">
      <c r="A705" t="inlineStr">
        <is>
          <t xml:space="preserve">YAE-jht::real-estate::93096-112309435</t>
        </is>
      </c>
      <c r="B705" t="inlineStr">
        <is>
          <t xml:space="preserve">Yaencontre</t>
        </is>
      </c>
      <c r="C705" t="inlineStr">
        <is>
          <t xml:space="preserve">jht::real-estate::93096-112309435</t>
        </is>
      </c>
      <c r="D705" t="inlineStr">
        <is>
          <t xml:space="preserve">https://yaencontre.com/venta/piso/inmueble-93096-112309435</t>
        </is>
      </c>
      <c r="E705" t="inlineStr">
        <is>
          <t xml:space="preserve">2026-08-29</t>
        </is>
      </c>
      <c r="F705" t="inlineStr">
        <is>
          <t xml:space="preserve">2026-08-31</t>
        </is>
      </c>
      <c r="G705" t="inlineStr">
        <is>
          <t xml:space="preserve">New</t>
        </is>
      </c>
      <c r="H705" t="inlineStr">
        <is>
          <t xml:space="preserve">Piso en venta, La Puya - La Ermita en Marbella Pueblo en Marbella</t>
        </is>
      </c>
      <c r="I705" t="inlineStr">
        <is>
          <t xml:space="preserve">Sale</t>
        </is>
      </c>
      <c r="J705" t="inlineStr">
        <is>
          <t xml:space="preserve">FLAT</t>
        </is>
      </c>
      <c r="K705" t="inlineStr">
        <is>
          <t xml:space="preserve">ES</t>
        </is>
      </c>
      <c r="L705"/>
      <c r="M705"/>
      <c r="N705" t="inlineStr">
        <is>
          <t xml:space="preserve">Marbella</t>
        </is>
      </c>
      <c r="O705" t="inlineStr">
        <is>
          <t xml:space="preserve">Marbella Pueblo</t>
        </is>
      </c>
      <c r="P705"/>
      <c r="Q705" t="inlineStr">
        <is>
          <t xml:space="preserve">36.5098095</t>
        </is>
      </c>
      <c r="R705" t="inlineStr">
        <is>
          <t xml:space="preserve">-4.8749757</t>
        </is>
      </c>
      <c r="S705">
        <v>426000</v>
      </c>
      <c r="T705"/>
      <c r="U705">
        <f>IFERROR((S705-T705)/T705,"")</f>
      </c>
      <c r="V705">
        <v>3</v>
      </c>
      <c r="W705" t="inlineStr">
        <is>
          <t xml:space="preserve">121.00</t>
        </is>
      </c>
      <c r="X705"/>
      <c r="Y705"/>
      <c r="Z705">
        <f>IFERROR(S705/W705,"")</f>
      </c>
      <c r="AA705">
        <f>IFERROR(INDEX(04_Area_Stats!$C$5:$C$7,MATCH(N705,04_Area_Stats!$A$5:$A$7,0)),"")</f>
      </c>
      <c r="AB705">
        <f>IFERROR((Z705-AA705)/AA705,"")</f>
      </c>
      <c r="AC705">
        <v>4</v>
      </c>
      <c r="AD705">
        <v>2</v>
      </c>
      <c r="AE705"/>
      <c r="AF705"/>
      <c r="AG705"/>
      <c r="AH705"/>
      <c r="AI705" t="inlineStr">
        <is>
          <t xml:space="preserve">Y</t>
        </is>
      </c>
      <c r="AJ705"/>
      <c r="AK705"/>
      <c r="AL705"/>
      <c r="AM705"/>
      <c r="AN705"/>
      <c r="AO705"/>
      <c r="AP705"/>
      <c r="AQ705"/>
      <c r="AR705"/>
      <c r="AS705"/>
      <c r="AT705">
        <f>IFERROR(INDEX(04_Area_Stats!$E$5:$E$7,MATCH(N705,04_Area_Stats!$A$5:$A$7,0)),"")</f>
      </c>
      <c r="AU705">
        <f>IFERROR(ROUND(W705*AT705,0),"")</f>
      </c>
      <c r="AV705">
        <f>IFERROR(AU705*12/S705,"")</f>
      </c>
      <c r="AW705">
        <f>IFERROR(ROUND(100*(03_Assumptions!$B$18*MIN(AV705/03_Assumptions!$B$13,1)+03_Assumptions!$B$19*MIN(MAX(-AB705/0.25,0),1)+03_Assumptions!$B$20*IFERROR(INDEX(03_Assumptions!$B$28:$B$33,MATCH(AG705,03_Assumptions!$A$28:$A$33,0)),0.5)+03_Assumptions!$B$21*MIN(V705/180,1)+03_Assumptions!$B$22*(COUNTIF(AI705:AQ705,"Y")/9)),0),"")</f>
      </c>
      <c r="AX705"/>
      <c r="AY705"/>
      <c r="AZ705"/>
      <c r="BA705" t="inlineStr">
        <is>
          <t xml:space="preserve">https://media.yaencontre.com/img/photo/w1024/93096/93096-57407430-1513626884.jpg</t>
        </is>
      </c>
      <c r="BB705"/>
      <c r="BC705">
        <v>1</v>
      </c>
      <c r="BD705"/>
      <c r="BE705">
        <v>0</v>
      </c>
      <c r="BF705"/>
      <c r="BG705" t="inlineStr">
        <is>
          <t xml:space="preserve">REFORMA_INTEGRAL</t>
        </is>
      </c>
      <c r="BH705" t="inlineStr">
        <is>
          <t xml:space="preserve">Negotiable</t>
        </is>
      </c>
      <c r="BI705"/>
      <c r="BJ705" t="inlineStr">
        <is>
          <t xml:space="preserve">FULL</t>
        </is>
      </c>
      <c r="BK705"/>
      <c r="BL705" t="inlineStr">
        <is>
          <t xml:space="preserve">Rymlig lägenhet i ett väletablerat område i Marbella nära stranden med alla service, men beskrivningen är ofullständig och visar endast simulationsbilder av renoveringsstillståndet; mycket lite konkret information är tillgänglig bortom lägets attraktivitet.</t>
        </is>
      </c>
      <c r="BM705"/>
      <c r="BN705"/>
    </row>
    <row r="706">
      <c r="A706" t="inlineStr">
        <is>
          <t xml:space="preserve">YAE-jht::real-estate::93151-112332964</t>
        </is>
      </c>
      <c r="B706" t="inlineStr">
        <is>
          <t xml:space="preserve">Yaencontre</t>
        </is>
      </c>
      <c r="C706" t="inlineStr">
        <is>
          <t xml:space="preserve">jht::real-estate::93151-112332964</t>
        </is>
      </c>
      <c r="D706" t="inlineStr">
        <is>
          <t xml:space="preserve">https://yaencontre.com/venta/piso/inmueble-93151-112332964</t>
        </is>
      </c>
      <c r="E706" t="inlineStr">
        <is>
          <t xml:space="preserve">2026-08-29</t>
        </is>
      </c>
      <c r="F706" t="inlineStr">
        <is>
          <t xml:space="preserve">2026-08-31</t>
        </is>
      </c>
      <c r="G706" t="inlineStr">
        <is>
          <t xml:space="preserve">New</t>
        </is>
      </c>
      <c r="H706" t="inlineStr">
        <is>
          <t xml:space="preserve">Piso en venta, Rodeo Alto-Guadaiza-La Campana en Nueva Andalucía en Marbella</t>
        </is>
      </c>
      <c r="I706" t="inlineStr">
        <is>
          <t xml:space="preserve">Sale</t>
        </is>
      </c>
      <c r="J706" t="inlineStr">
        <is>
          <t xml:space="preserve">FLAT</t>
        </is>
      </c>
      <c r="K706" t="inlineStr">
        <is>
          <t xml:space="preserve">ES</t>
        </is>
      </c>
      <c r="L706"/>
      <c r="M706"/>
      <c r="N706" t="inlineStr">
        <is>
          <t xml:space="preserve">Marbella</t>
        </is>
      </c>
      <c r="O706" t="inlineStr">
        <is>
          <t xml:space="preserve">Nueva Andalucía</t>
        </is>
      </c>
      <c r="P706"/>
      <c r="Q706" t="inlineStr">
        <is>
          <t xml:space="preserve">36.4995338</t>
        </is>
      </c>
      <c r="R706" t="inlineStr">
        <is>
          <t xml:space="preserve">-4.9841564</t>
        </is>
      </c>
      <c r="S706">
        <v>450000</v>
      </c>
      <c r="T706"/>
      <c r="U706">
        <f>IFERROR((S706-T706)/T706,"")</f>
      </c>
      <c r="V706">
        <v>3</v>
      </c>
      <c r="W706" t="inlineStr">
        <is>
          <t xml:space="preserve">109.00</t>
        </is>
      </c>
      <c r="X706"/>
      <c r="Y706"/>
      <c r="Z706">
        <f>IFERROR(S706/W706,"")</f>
      </c>
      <c r="AA706">
        <f>IFERROR(INDEX(04_Area_Stats!$C$5:$C$7,MATCH(N706,04_Area_Stats!$A$5:$A$7,0)),"")</f>
      </c>
      <c r="AB706">
        <f>IFERROR((Z706-AA706)/AA706,"")</f>
      </c>
      <c r="AC706">
        <v>2</v>
      </c>
      <c r="AD706">
        <v>2</v>
      </c>
      <c r="AE706" t="inlineStr">
        <is>
          <t xml:space="preserve">Ground floor / Mid-level</t>
        </is>
      </c>
      <c r="AF706"/>
      <c r="AG706" t="inlineStr">
        <is>
          <t xml:space="preserve">Good</t>
        </is>
      </c>
      <c r="AH706"/>
      <c r="AI706"/>
      <c r="AJ706" t="inlineStr">
        <is>
          <t xml:space="preserve">Y</t>
        </is>
      </c>
      <c r="AK706"/>
      <c r="AL706" t="inlineStr">
        <is>
          <t xml:space="preserve">Y</t>
        </is>
      </c>
      <c r="AM706"/>
      <c r="AN706"/>
      <c r="AO706" t="inlineStr">
        <is>
          <t xml:space="preserve">Y</t>
        </is>
      </c>
      <c r="AP706" t="inlineStr">
        <is>
          <t xml:space="preserve">Y</t>
        </is>
      </c>
      <c r="AQ706"/>
      <c r="AR706"/>
      <c r="AS706"/>
      <c r="AT706">
        <f>IFERROR(INDEX(04_Area_Stats!$E$5:$E$7,MATCH(N706,04_Area_Stats!$A$5:$A$7,0)),"")</f>
      </c>
      <c r="AU706">
        <f>IFERROR(ROUND(W706*AT706,0),"")</f>
      </c>
      <c r="AV706">
        <f>IFERROR(AU706*12/S706,"")</f>
      </c>
      <c r="AW706">
        <f>IFERROR(ROUND(100*(03_Assumptions!$B$18*MIN(AV706/03_Assumptions!$B$13,1)+03_Assumptions!$B$19*MIN(MAX(-AB706/0.25,0),1)+03_Assumptions!$B$20*IFERROR(INDEX(03_Assumptions!$B$28:$B$33,MATCH(AG706,03_Assumptions!$A$28:$A$33,0)),0.5)+03_Assumptions!$B$21*MIN(V706/180,1)+03_Assumptions!$B$22*(COUNTIF(AI706:AQ706,"Y")/9)),0),"")</f>
      </c>
      <c r="AX706"/>
      <c r="AY706"/>
      <c r="AZ706"/>
      <c r="BA706" t="inlineStr">
        <is>
          <t xml:space="preserve">https://media.yaencontre.com/img/photo/w1024/93151/93151-57402246-1513206675.jpg</t>
        </is>
      </c>
      <c r="BB706"/>
      <c r="BC706">
        <v>1</v>
      </c>
      <c r="BD706"/>
      <c r="BE706">
        <v>0</v>
      </c>
      <c r="BF706"/>
      <c r="BG706"/>
      <c r="BH706"/>
      <c r="BI706"/>
      <c r="BJ706"/>
      <c r="BK706"/>
      <c r="BL706" t="inlineStr">
        <is>
          <t xml:space="preserve">En våning upp från bottenvåningen två-rumsmäklärt i Nueva Andalucía, Marbella i utmärkt skick med en 20 m² terrass. Egendomen är nära golfbana, marina och skolor med sydvästlig riktning och gemensam pool.</t>
        </is>
      </c>
      <c r="BM706" t="inlineStr">
        <is>
          <t xml:space="preserve">floor, condition, terrace, pool</t>
        </is>
      </c>
      <c r="BN706"/>
    </row>
    <row r="707">
      <c r="A707" t="inlineStr">
        <is>
          <t xml:space="preserve">YAE-jht::real-estate::44344-112342400</t>
        </is>
      </c>
      <c r="B707" t="inlineStr">
        <is>
          <t xml:space="preserve">Yaencontre</t>
        </is>
      </c>
      <c r="C707" t="inlineStr">
        <is>
          <t xml:space="preserve">jht::real-estate::44344-112342400</t>
        </is>
      </c>
      <c r="D707" t="inlineStr">
        <is>
          <t xml:space="preserve">https://yaencontre.com/venta/piso/inmueble-44344-112342400</t>
        </is>
      </c>
      <c r="E707" t="inlineStr">
        <is>
          <t xml:space="preserve">2026-08-29</t>
        </is>
      </c>
      <c r="F707" t="inlineStr">
        <is>
          <t xml:space="preserve">2026-08-31</t>
        </is>
      </c>
      <c r="G707" t="inlineStr">
        <is>
          <t xml:space="preserve">New</t>
        </is>
      </c>
      <c r="H707" t="inlineStr">
        <is>
          <t xml:space="preserve">Dúplex en venta, La Carolina-Guadalpín en Nagüeles-Milla de Oro en Marbella</t>
        </is>
      </c>
      <c r="I707" t="inlineStr">
        <is>
          <t xml:space="preserve">Sale</t>
        </is>
      </c>
      <c r="J707" t="inlineStr">
        <is>
          <t xml:space="preserve">FLAT</t>
        </is>
      </c>
      <c r="K707" t="inlineStr">
        <is>
          <t xml:space="preserve">ES</t>
        </is>
      </c>
      <c r="L707"/>
      <c r="M707"/>
      <c r="N707" t="inlineStr">
        <is>
          <t xml:space="preserve">Marbella</t>
        </is>
      </c>
      <c r="O707" t="inlineStr">
        <is>
          <t xml:space="preserve">Nagüeles-Milla de Oro</t>
        </is>
      </c>
      <c r="P707"/>
      <c r="Q707" t="inlineStr">
        <is>
          <t xml:space="preserve">36.5073443</t>
        </is>
      </c>
      <c r="R707" t="inlineStr">
        <is>
          <t xml:space="preserve">-4.9067101</t>
        </is>
      </c>
      <c r="S707">
        <v>3750000</v>
      </c>
      <c r="T707"/>
      <c r="U707">
        <f>IFERROR((S707-T707)/T707,"")</f>
      </c>
      <c r="V707">
        <v>3</v>
      </c>
      <c r="W707" t="inlineStr">
        <is>
          <t xml:space="preserve">315.00</t>
        </is>
      </c>
      <c r="X707"/>
      <c r="Y707"/>
      <c r="Z707">
        <f>IFERROR(S707/W707,"")</f>
      </c>
      <c r="AA707">
        <f>IFERROR(INDEX(04_Area_Stats!$C$5:$C$7,MATCH(N707,04_Area_Stats!$A$5:$A$7,0)),"")</f>
      </c>
      <c r="AB707">
        <f>IFERROR((Z707-AA707)/AA707,"")</f>
      </c>
      <c r="AC707">
        <v>3</v>
      </c>
      <c r="AD707">
        <v>3</v>
      </c>
      <c r="AE707"/>
      <c r="AF707"/>
      <c r="AG707"/>
      <c r="AH707"/>
      <c r="AI707"/>
      <c r="AJ707" t="inlineStr">
        <is>
          <t xml:space="preserve">Y</t>
        </is>
      </c>
      <c r="AK707"/>
      <c r="AL707"/>
      <c r="AM707"/>
      <c r="AN707"/>
      <c r="AO707" t="inlineStr">
        <is>
          <t xml:space="preserve">Y</t>
        </is>
      </c>
      <c r="AP707"/>
      <c r="AQ707"/>
      <c r="AR707"/>
      <c r="AS707"/>
      <c r="AT707">
        <f>IFERROR(INDEX(04_Area_Stats!$E$5:$E$7,MATCH(N707,04_Area_Stats!$A$5:$A$7,0)),"")</f>
      </c>
      <c r="AU707">
        <f>IFERROR(ROUND(W707*AT707,0),"")</f>
      </c>
      <c r="AV707">
        <f>IFERROR(AU707*12/S707,"")</f>
      </c>
      <c r="AW707">
        <f>IFERROR(ROUND(100*(03_Assumptions!$B$18*MIN(AV707/03_Assumptions!$B$13,1)+03_Assumptions!$B$19*MIN(MAX(-AB707/0.25,0),1)+03_Assumptions!$B$20*IFERROR(INDEX(03_Assumptions!$B$28:$B$33,MATCH(AG707,03_Assumptions!$A$28:$A$33,0)),0.5)+03_Assumptions!$B$21*MIN(V707/180,1)+03_Assumptions!$B$22*(COUNTIF(AI707:AQ707,"Y")/9)),0),"")</f>
      </c>
      <c r="AX707"/>
      <c r="AY707"/>
      <c r="AZ707"/>
      <c r="BA707" t="inlineStr">
        <is>
          <t xml:space="preserve">https://media.yaencontre.com/img/photo/w1024/44344/44344-57408159-1513467315.jpg</t>
        </is>
      </c>
      <c r="BB707"/>
      <c r="BC707">
        <v>1</v>
      </c>
      <c r="BD707"/>
      <c r="BE707">
        <v>0</v>
      </c>
      <c r="BF707"/>
      <c r="BG707"/>
      <c r="BH707"/>
      <c r="BI707"/>
      <c r="BJ707"/>
      <c r="BK707"/>
      <c r="BL707" t="inlineStr">
        <is>
          <t xml:space="preserve">Lyxig duplex-penthouse i första strandlinjen på Marbellas gyllene mil med Medelhavsvy och rymliga terrasser. Beskrivningen är ofullständig, vilket förhindrar en fullständig bedömning av fastighetens egenskaper och skick.</t>
        </is>
      </c>
      <c r="BM707" t="inlineStr">
        <is>
          <t xml:space="preserve">terrace</t>
        </is>
      </c>
      <c r="BN707"/>
    </row>
    <row r="708">
      <c r="A708" t="inlineStr">
        <is>
          <t xml:space="preserve">YAE-jht::real-estate::42724-112356268</t>
        </is>
      </c>
      <c r="B708" t="inlineStr">
        <is>
          <t xml:space="preserve">Yaencontre</t>
        </is>
      </c>
      <c r="C708" t="inlineStr">
        <is>
          <t xml:space="preserve">jht::real-estate::42724-112356268</t>
        </is>
      </c>
      <c r="D708" t="inlineStr">
        <is>
          <t xml:space="preserve">https://yaencontre.com/venta/piso/inmueble-42724-112356268</t>
        </is>
      </c>
      <c r="E708" t="inlineStr">
        <is>
          <t xml:space="preserve">2026-08-29</t>
        </is>
      </c>
      <c r="F708" t="inlineStr">
        <is>
          <t xml:space="preserve">2026-08-31</t>
        </is>
      </c>
      <c r="G708" t="inlineStr">
        <is>
          <t xml:space="preserve">New</t>
        </is>
      </c>
      <c r="H708" t="inlineStr">
        <is>
          <t xml:space="preserve">Ático en venta en plaza De la Iglesia, San Pedro Pueblo en San Pedro de Alcántara en Marbella</t>
        </is>
      </c>
      <c r="I708" t="inlineStr">
        <is>
          <t xml:space="preserve">Sale</t>
        </is>
      </c>
      <c r="J708" t="inlineStr">
        <is>
          <t xml:space="preserve">FLAT</t>
        </is>
      </c>
      <c r="K708" t="inlineStr">
        <is>
          <t xml:space="preserve">ES</t>
        </is>
      </c>
      <c r="L708"/>
      <c r="M708"/>
      <c r="N708" t="inlineStr">
        <is>
          <t xml:space="preserve">Marbella</t>
        </is>
      </c>
      <c r="O708" t="inlineStr">
        <is>
          <t xml:space="preserve">San Pedro de Alcántara</t>
        </is>
      </c>
      <c r="P708"/>
      <c r="Q708" t="inlineStr">
        <is>
          <t xml:space="preserve">36.4872481</t>
        </is>
      </c>
      <c r="R708" t="inlineStr">
        <is>
          <t xml:space="preserve">-4.9893639</t>
        </is>
      </c>
      <c r="S708">
        <v>335000</v>
      </c>
      <c r="T708"/>
      <c r="U708">
        <f>IFERROR((S708-T708)/T708,"")</f>
      </c>
      <c r="V708">
        <v>3</v>
      </c>
      <c r="W708" t="inlineStr">
        <is>
          <t xml:space="preserve">80.00</t>
        </is>
      </c>
      <c r="X708"/>
      <c r="Y708"/>
      <c r="Z708">
        <f>IFERROR(S708/W708,"")</f>
      </c>
      <c r="AA708">
        <f>IFERROR(INDEX(04_Area_Stats!$C$5:$C$7,MATCH(N708,04_Area_Stats!$A$5:$A$7,0)),"")</f>
      </c>
      <c r="AB708">
        <f>IFERROR((Z708-AA708)/AA708,"")</f>
      </c>
      <c r="AC708">
        <v>2</v>
      </c>
      <c r="AD708">
        <v>1</v>
      </c>
      <c r="AE708"/>
      <c r="AF708"/>
      <c r="AG708" t="inlineStr">
        <is>
          <t xml:space="preserve">Good</t>
        </is>
      </c>
      <c r="AH708"/>
      <c r="AI708" t="inlineStr">
        <is>
          <t xml:space="preserve">Y</t>
        </is>
      </c>
      <c r="AJ708" t="inlineStr">
        <is>
          <t xml:space="preserve">Y</t>
        </is>
      </c>
      <c r="AK708"/>
      <c r="AL708"/>
      <c r="AM708" t="inlineStr">
        <is>
          <t xml:space="preserve">Y</t>
        </is>
      </c>
      <c r="AN708"/>
      <c r="AO708"/>
      <c r="AP708"/>
      <c r="AQ708"/>
      <c r="AR708"/>
      <c r="AS708"/>
      <c r="AT708">
        <f>IFERROR(INDEX(04_Area_Stats!$E$5:$E$7,MATCH(N708,04_Area_Stats!$A$5:$A$7,0)),"")</f>
      </c>
      <c r="AU708">
        <f>IFERROR(ROUND(W708*AT708,0),"")</f>
      </c>
      <c r="AV708">
        <f>IFERROR(AU708*12/S708,"")</f>
      </c>
      <c r="AW708">
        <f>IFERROR(ROUND(100*(03_Assumptions!$B$18*MIN(AV708/03_Assumptions!$B$13,1)+03_Assumptions!$B$19*MIN(MAX(-AB708/0.25,0),1)+03_Assumptions!$B$20*IFERROR(INDEX(03_Assumptions!$B$28:$B$33,MATCH(AG708,03_Assumptions!$A$28:$A$33,0)),0.5)+03_Assumptions!$B$21*MIN(V708/180,1)+03_Assumptions!$B$22*(COUNTIF(AI708:AQ708,"Y")/9)),0),"")</f>
      </c>
      <c r="AX708"/>
      <c r="AY708"/>
      <c r="AZ708"/>
      <c r="BA708" t="inlineStr">
        <is>
          <t xml:space="preserve">https://media.yaencontre.com/img/photo/w1024/42724/42724-57414838-1513848403.jpg</t>
        </is>
      </c>
      <c r="BB708"/>
      <c r="BC708">
        <v>1</v>
      </c>
      <c r="BD708"/>
      <c r="BE708">
        <v>0</v>
      </c>
      <c r="BF708"/>
      <c r="BG708"/>
      <c r="BH708"/>
      <c r="BI708" t="inlineStr">
        <is>
          <t xml:space="preserve">a un precio excepcional en el mercado</t>
        </is>
      </c>
      <c r="BJ708"/>
      <c r="BK708"/>
      <c r="BL708" t="inlineStr">
        <is>
          <t xml:space="preserve">En centralt belägen lägenhet i San Pedro de Alcántara med hiss, garage och terrass i gott skick. Erbjuds som ett undantagspris och är redo att flytta in i omedelbar.</t>
        </is>
      </c>
      <c r="BM708" t="inlineStr">
        <is>
          <t xml:space="preserve">lift, terrace, parking</t>
        </is>
      </c>
      <c r="BN708"/>
    </row>
    <row r="709">
      <c r="A709" t="inlineStr">
        <is>
          <t xml:space="preserve">YAE-jht::real-estate::41307-112378088</t>
        </is>
      </c>
      <c r="B709" t="inlineStr">
        <is>
          <t xml:space="preserve">Yaencontre</t>
        </is>
      </c>
      <c r="C709" t="inlineStr">
        <is>
          <t xml:space="preserve">jht::real-estate::41307-112378088</t>
        </is>
      </c>
      <c r="D709" t="inlineStr">
        <is>
          <t xml:space="preserve">https://yaencontre.com/venta/piso/inmueble-41307-112378088</t>
        </is>
      </c>
      <c r="E709" t="inlineStr">
        <is>
          <t xml:space="preserve">2026-08-29</t>
        </is>
      </c>
      <c r="F709" t="inlineStr">
        <is>
          <t xml:space="preserve">2026-08-31</t>
        </is>
      </c>
      <c r="G709" t="inlineStr">
        <is>
          <t xml:space="preserve">New</t>
        </is>
      </c>
      <c r="H709" t="inlineStr">
        <is>
          <t xml:space="preserve">Piso en venta, Nueva Andalucía en Nueva Andalucía en Marbella</t>
        </is>
      </c>
      <c r="I709" t="inlineStr">
        <is>
          <t xml:space="preserve">Sale</t>
        </is>
      </c>
      <c r="J709" t="inlineStr">
        <is>
          <t xml:space="preserve">FLAT</t>
        </is>
      </c>
      <c r="K709" t="inlineStr">
        <is>
          <t xml:space="preserve">ES</t>
        </is>
      </c>
      <c r="L709"/>
      <c r="M709"/>
      <c r="N709" t="inlineStr">
        <is>
          <t xml:space="preserve">Marbella</t>
        </is>
      </c>
      <c r="O709" t="inlineStr">
        <is>
          <t xml:space="preserve">Nueva Andalucía</t>
        </is>
      </c>
      <c r="P709"/>
      <c r="Q709" t="inlineStr">
        <is>
          <t xml:space="preserve">36.4930023</t>
        </is>
      </c>
      <c r="R709" t="inlineStr">
        <is>
          <t xml:space="preserve">-4.9617002</t>
        </is>
      </c>
      <c r="S709">
        <v>298000</v>
      </c>
      <c r="T709"/>
      <c r="U709">
        <f>IFERROR((S709-T709)/T709,"")</f>
      </c>
      <c r="V709">
        <v>3</v>
      </c>
      <c r="W709" t="inlineStr">
        <is>
          <t xml:space="preserve">50.00</t>
        </is>
      </c>
      <c r="X709"/>
      <c r="Y709"/>
      <c r="Z709">
        <f>IFERROR(S709/W709,"")</f>
      </c>
      <c r="AA709">
        <f>IFERROR(INDEX(04_Area_Stats!$C$5:$C$7,MATCH(N709,04_Area_Stats!$A$5:$A$7,0)),"")</f>
      </c>
      <c r="AB709">
        <f>IFERROR((Z709-AA709)/AA709,"")</f>
      </c>
      <c r="AC709">
        <v>2</v>
      </c>
      <c r="AD709">
        <v>1</v>
      </c>
      <c r="AE709"/>
      <c r="AF709"/>
      <c r="AG709" t="inlineStr">
        <is>
          <t xml:space="preserve">Good</t>
        </is>
      </c>
      <c r="AH709"/>
      <c r="AI709"/>
      <c r="AJ709"/>
      <c r="AK709"/>
      <c r="AL709"/>
      <c r="AM709"/>
      <c r="AN709"/>
      <c r="AO709"/>
      <c r="AP709"/>
      <c r="AQ709"/>
      <c r="AR709"/>
      <c r="AS709"/>
      <c r="AT709">
        <f>IFERROR(INDEX(04_Area_Stats!$E$5:$E$7,MATCH(N709,04_Area_Stats!$A$5:$A$7,0)),"")</f>
      </c>
      <c r="AU709">
        <f>IFERROR(ROUND(W709*AT709,0),"")</f>
      </c>
      <c r="AV709">
        <f>IFERROR(AU709*12/S709,"")</f>
      </c>
      <c r="AW709">
        <f>IFERROR(ROUND(100*(03_Assumptions!$B$18*MIN(AV709/03_Assumptions!$B$13,1)+03_Assumptions!$B$19*MIN(MAX(-AB709/0.25,0),1)+03_Assumptions!$B$20*IFERROR(INDEX(03_Assumptions!$B$28:$B$33,MATCH(AG709,03_Assumptions!$A$28:$A$33,0)),0.5)+03_Assumptions!$B$21*MIN(V709/180,1)+03_Assumptions!$B$22*(COUNTIF(AI709:AQ709,"Y")/9)),0),"")</f>
      </c>
      <c r="AX709"/>
      <c r="AY709"/>
      <c r="AZ709"/>
      <c r="BA709" t="inlineStr">
        <is>
          <t xml:space="preserve">https://media.yaencontre.com/img/photo/w1024/41307/41307-57426297-1514500190.jpg</t>
        </is>
      </c>
      <c r="BB709"/>
      <c r="BC709">
        <v>1</v>
      </c>
      <c r="BD709"/>
      <c r="BE709">
        <v>0</v>
      </c>
      <c r="BF709"/>
      <c r="BG709"/>
      <c r="BH709"/>
      <c r="BI709"/>
      <c r="BJ709"/>
      <c r="BK709"/>
      <c r="BL709" t="inlineStr">
        <is>
          <t xml:space="preserve">Beskrivningen är avkortad och ger otillräcklig detaljer för att extrahera viktig fastighetsinformation. Endast platsen i Nueva Andalucía, Marbella (nära Puerto Banús och Centro Plaza) och en referens till omvandling av en ettrumslägenhet är urskiljbar.</t>
        </is>
      </c>
      <c r="BM709"/>
      <c r="BN709"/>
    </row>
    <row r="710">
      <c r="A710" t="inlineStr">
        <is>
          <t xml:space="preserve">YAE-jht::real-estate::42979-112332972</t>
        </is>
      </c>
      <c r="B710" t="inlineStr">
        <is>
          <t xml:space="preserve">Yaencontre</t>
        </is>
      </c>
      <c r="C710" t="inlineStr">
        <is>
          <t xml:space="preserve">jht::real-estate::42979-112332972</t>
        </is>
      </c>
      <c r="D710" t="inlineStr">
        <is>
          <t xml:space="preserve">https://yaencontre.com/venta/piso/inmueble-42979-112332972</t>
        </is>
      </c>
      <c r="E710" t="inlineStr">
        <is>
          <t xml:space="preserve">2026-08-29</t>
        </is>
      </c>
      <c r="F710" t="inlineStr">
        <is>
          <t xml:space="preserve">2026-08-31</t>
        </is>
      </c>
      <c r="G710" t="inlineStr">
        <is>
          <t xml:space="preserve">New</t>
        </is>
      </c>
      <c r="H710" t="inlineStr">
        <is>
          <t xml:space="preserve">Piso en venta, Santa María en Elviria-Cabopino en Marbella</t>
        </is>
      </c>
      <c r="I710" t="inlineStr">
        <is>
          <t xml:space="preserve">Sale</t>
        </is>
      </c>
      <c r="J710" t="inlineStr">
        <is>
          <t xml:space="preserve">FLAT</t>
        </is>
      </c>
      <c r="K710" t="inlineStr">
        <is>
          <t xml:space="preserve">ES</t>
        </is>
      </c>
      <c r="L710"/>
      <c r="M710"/>
      <c r="N710" t="inlineStr">
        <is>
          <t xml:space="preserve">Marbella</t>
        </is>
      </c>
      <c r="O710" t="inlineStr">
        <is>
          <t xml:space="preserve">Elviria-Cabopino</t>
        </is>
      </c>
      <c r="P710"/>
      <c r="Q710" t="inlineStr">
        <is>
          <t xml:space="preserve">36.5041484</t>
        </is>
      </c>
      <c r="R710" t="inlineStr">
        <is>
          <t xml:space="preserve">-4.7658377</t>
        </is>
      </c>
      <c r="S710">
        <v>285000</v>
      </c>
      <c r="T710"/>
      <c r="U710">
        <f>IFERROR((S710-T710)/T710,"")</f>
      </c>
      <c r="V710">
        <v>3</v>
      </c>
      <c r="W710" t="inlineStr">
        <is>
          <t xml:space="preserve">62.00</t>
        </is>
      </c>
      <c r="X710"/>
      <c r="Y710"/>
      <c r="Z710">
        <f>IFERROR(S710/W710,"")</f>
      </c>
      <c r="AA710">
        <f>IFERROR(INDEX(04_Area_Stats!$C$5:$C$7,MATCH(N710,04_Area_Stats!$A$5:$A$7,0)),"")</f>
      </c>
      <c r="AB710">
        <f>IFERROR((Z710-AA710)/AA710,"")</f>
      </c>
      <c r="AC710">
        <v>1</v>
      </c>
      <c r="AD710">
        <v>1</v>
      </c>
      <c r="AE710"/>
      <c r="AF710"/>
      <c r="AG710" t="inlineStr">
        <is>
          <t xml:space="preserve">Good</t>
        </is>
      </c>
      <c r="AH710"/>
      <c r="AI710"/>
      <c r="AJ710" t="inlineStr">
        <is>
          <t xml:space="preserve">Y</t>
        </is>
      </c>
      <c r="AK710"/>
      <c r="AL710"/>
      <c r="AM710"/>
      <c r="AN710"/>
      <c r="AO710" t="inlineStr">
        <is>
          <t xml:space="preserve">Y</t>
        </is>
      </c>
      <c r="AP710" t="inlineStr">
        <is>
          <t xml:space="preserve">Y</t>
        </is>
      </c>
      <c r="AQ710"/>
      <c r="AR710"/>
      <c r="AS710"/>
      <c r="AT710">
        <f>IFERROR(INDEX(04_Area_Stats!$E$5:$E$7,MATCH(N710,04_Area_Stats!$A$5:$A$7,0)),"")</f>
      </c>
      <c r="AU710">
        <f>IFERROR(ROUND(W710*AT710,0),"")</f>
      </c>
      <c r="AV710">
        <f>IFERROR(AU710*12/S710,"")</f>
      </c>
      <c r="AW710">
        <f>IFERROR(ROUND(100*(03_Assumptions!$B$18*MIN(AV710/03_Assumptions!$B$13,1)+03_Assumptions!$B$19*MIN(MAX(-AB710/0.25,0),1)+03_Assumptions!$B$20*IFERROR(INDEX(03_Assumptions!$B$28:$B$33,MATCH(AG710,03_Assumptions!$A$28:$A$33,0)),0.5)+03_Assumptions!$B$21*MIN(V710/180,1)+03_Assumptions!$B$22*(COUNTIF(AI710:AQ710,"Y")/9)),0),"")</f>
      </c>
      <c r="AX710"/>
      <c r="AY710"/>
      <c r="AZ710"/>
      <c r="BA710" t="inlineStr">
        <is>
          <t xml:space="preserve">https://media.yaencontre.com/img/photo/w1024/42979/42979-57402256-1513207065.jpg</t>
        </is>
      </c>
      <c r="BB710"/>
      <c r="BC710">
        <v>1</v>
      </c>
      <c r="BD710"/>
      <c r="BE710">
        <v>0</v>
      </c>
      <c r="BF710"/>
      <c r="BG710"/>
      <c r="BH710"/>
      <c r="BI710"/>
      <c r="BJ710"/>
      <c r="BK710"/>
      <c r="BL710" t="inlineStr">
        <is>
          <t xml:space="preserve">En väl underhållen enrumslägenheter i Elviria, Marbella, med utmärkt skick och imponerande havsvy. Terrassen i sydväst och det rikliga naturliga ljuset är särskilt attraktiva egenskaper.</t>
        </is>
      </c>
      <c r="BM710" t="inlineStr">
        <is>
          <t xml:space="preserve">condition, terrace</t>
        </is>
      </c>
      <c r="BN710"/>
    </row>
    <row r="711">
      <c r="A711" t="inlineStr">
        <is>
          <t xml:space="preserve">YAE-jht::real-estate::63953-112358320</t>
        </is>
      </c>
      <c r="B711" t="inlineStr">
        <is>
          <t xml:space="preserve">Yaencontre</t>
        </is>
      </c>
      <c r="C711" t="inlineStr">
        <is>
          <t xml:space="preserve">jht::real-estate::63953-112358320</t>
        </is>
      </c>
      <c r="D711" t="inlineStr">
        <is>
          <t xml:space="preserve">https://yaencontre.com/venta/piso/inmueble-63953-112358320</t>
        </is>
      </c>
      <c r="E711" t="inlineStr">
        <is>
          <t xml:space="preserve">2026-08-29</t>
        </is>
      </c>
      <c r="F711" t="inlineStr">
        <is>
          <t xml:space="preserve">2026-08-29</t>
        </is>
      </c>
      <c r="G711" t="inlineStr">
        <is>
          <t xml:space="preserve">New</t>
        </is>
      </c>
      <c r="H711" t="inlineStr">
        <is>
          <t xml:space="preserve">Ático en venta, Nagüeles en Nagüeles-Milla de Oro en Marbella</t>
        </is>
      </c>
      <c r="I711" t="inlineStr">
        <is>
          <t xml:space="preserve">Sale</t>
        </is>
      </c>
      <c r="J711" t="inlineStr">
        <is>
          <t xml:space="preserve">FLAT</t>
        </is>
      </c>
      <c r="K711" t="inlineStr">
        <is>
          <t xml:space="preserve">ES</t>
        </is>
      </c>
      <c r="L711"/>
      <c r="M711"/>
      <c r="N711" t="inlineStr">
        <is>
          <t xml:space="preserve">Marbella</t>
        </is>
      </c>
      <c r="O711" t="inlineStr">
        <is>
          <t xml:space="preserve">Nagüeles-Milla de Oro</t>
        </is>
      </c>
      <c r="P711"/>
      <c r="Q711" t="inlineStr">
        <is>
          <t xml:space="preserve">36.5257940</t>
        </is>
      </c>
      <c r="R711" t="inlineStr">
        <is>
          <t xml:space="preserve">-4.9270722</t>
        </is>
      </c>
      <c r="S711">
        <v>2595000</v>
      </c>
      <c r="T711"/>
      <c r="U711">
        <f>IFERROR((S711-T711)/T711,"")</f>
      </c>
      <c r="V711">
        <v>3</v>
      </c>
      <c r="W711" t="inlineStr">
        <is>
          <t xml:space="preserve">233.00</t>
        </is>
      </c>
      <c r="X711"/>
      <c r="Y711"/>
      <c r="Z711">
        <f>IFERROR(S711/W711,"")</f>
      </c>
      <c r="AA711">
        <f>IFERROR(INDEX(04_Area_Stats!$C$5:$C$7,MATCH(N711,04_Area_Stats!$A$5:$A$7,0)),"")</f>
      </c>
      <c r="AB711">
        <f>IFERROR((Z711-AA711)/AA711,"")</f>
      </c>
      <c r="AC711">
        <v>3</v>
      </c>
      <c r="AD711">
        <v>4</v>
      </c>
      <c r="AE711"/>
      <c r="AF711"/>
      <c r="AG711"/>
      <c r="AH711"/>
      <c r="AI711"/>
      <c r="AJ711"/>
      <c r="AK711"/>
      <c r="AL711"/>
      <c r="AM711"/>
      <c r="AN711"/>
      <c r="AO711"/>
      <c r="AP711"/>
      <c r="AQ711"/>
      <c r="AR711"/>
      <c r="AS711"/>
      <c r="AT711">
        <f>IFERROR(INDEX(04_Area_Stats!$E$5:$E$7,MATCH(N711,04_Area_Stats!$A$5:$A$7,0)),"")</f>
      </c>
      <c r="AU711">
        <f>IFERROR(ROUND(W711*AT711,0),"")</f>
      </c>
      <c r="AV711">
        <f>IFERROR(AU711*12/S711,"")</f>
      </c>
      <c r="AW711">
        <f>IFERROR(ROUND(100*(03_Assumptions!$B$18*MIN(AV711/03_Assumptions!$B$13,1)+03_Assumptions!$B$19*MIN(MAX(-AB711/0.25,0),1)+03_Assumptions!$B$20*IFERROR(INDEX(03_Assumptions!$B$28:$B$33,MATCH(AG711,03_Assumptions!$A$28:$A$33,0)),0.5)+03_Assumptions!$B$21*MIN(V711/180,1)+03_Assumptions!$B$22*(COUNTIF(AI711:AQ711,"Y")/9)),0),"")</f>
      </c>
      <c r="AX711"/>
      <c r="AY711"/>
      <c r="AZ711"/>
      <c r="BA711" t="inlineStr">
        <is>
          <t xml:space="preserve">https://media.yaencontre.com/img/photo/w1024/63953/63953-57416126-1513901895.jpg</t>
        </is>
      </c>
      <c r="BB711"/>
      <c r="BC711">
        <v>1</v>
      </c>
      <c r="BD711"/>
      <c r="BE711">
        <v>0</v>
      </c>
      <c r="BF711"/>
      <c r="BG711"/>
      <c r="BH711"/>
      <c r="BI711"/>
      <c r="BJ711"/>
      <c r="BK711"/>
      <c r="BL711"/>
      <c r="BM711"/>
      <c r="BN711"/>
    </row>
    <row r="712">
      <c r="A712" t="inlineStr">
        <is>
          <t xml:space="preserve">YAE-jht::real-estate::90143-112342056</t>
        </is>
      </c>
      <c r="B712" t="inlineStr">
        <is>
          <t xml:space="preserve">Yaencontre</t>
        </is>
      </c>
      <c r="C712" t="inlineStr">
        <is>
          <t xml:space="preserve">jht::real-estate::90143-112342056</t>
        </is>
      </c>
      <c r="D712" t="inlineStr">
        <is>
          <t xml:space="preserve">https://yaencontre.com/venta/piso/inmueble-90143-112342056</t>
        </is>
      </c>
      <c r="E712" t="inlineStr">
        <is>
          <t xml:space="preserve">2026-08-29</t>
        </is>
      </c>
      <c r="F712" t="inlineStr">
        <is>
          <t xml:space="preserve">2026-08-31</t>
        </is>
      </c>
      <c r="G712" t="inlineStr">
        <is>
          <t xml:space="preserve">New</t>
        </is>
      </c>
      <c r="H712" t="inlineStr">
        <is>
          <t xml:space="preserve">Piso en venta en calle Bunker, Bahía de Marbella en Rio Real-Los Monteros en Marbella</t>
        </is>
      </c>
      <c r="I712" t="inlineStr">
        <is>
          <t xml:space="preserve">Sale</t>
        </is>
      </c>
      <c r="J712" t="inlineStr">
        <is>
          <t xml:space="preserve">FLAT</t>
        </is>
      </c>
      <c r="K712" t="inlineStr">
        <is>
          <t xml:space="preserve">ES</t>
        </is>
      </c>
      <c r="L712"/>
      <c r="M712"/>
      <c r="N712" t="inlineStr">
        <is>
          <t xml:space="preserve">Marbella</t>
        </is>
      </c>
      <c r="O712" t="inlineStr">
        <is>
          <t xml:space="preserve">Rio Real-Los Monteros</t>
        </is>
      </c>
      <c r="P712"/>
      <c r="Q712" t="inlineStr">
        <is>
          <t xml:space="preserve">36.5134216</t>
        </is>
      </c>
      <c r="R712" t="inlineStr">
        <is>
          <t xml:space="preserve">-4.8307069</t>
        </is>
      </c>
      <c r="S712">
        <v>1395000</v>
      </c>
      <c r="T712"/>
      <c r="U712">
        <f>IFERROR((S712-T712)/T712,"")</f>
      </c>
      <c r="V712">
        <v>3</v>
      </c>
      <c r="W712" t="inlineStr">
        <is>
          <t xml:space="preserve">188.00</t>
        </is>
      </c>
      <c r="X712"/>
      <c r="Y712"/>
      <c r="Z712">
        <f>IFERROR(S712/W712,"")</f>
      </c>
      <c r="AA712">
        <f>IFERROR(INDEX(04_Area_Stats!$C$5:$C$7,MATCH(N712,04_Area_Stats!$A$5:$A$7,0)),"")</f>
      </c>
      <c r="AB712">
        <f>IFERROR((Z712-AA712)/AA712,"")</f>
      </c>
      <c r="AC712">
        <v>4</v>
      </c>
      <c r="AD712">
        <v>4</v>
      </c>
      <c r="AE712"/>
      <c r="AF712"/>
      <c r="AG712"/>
      <c r="AH712"/>
      <c r="AI712"/>
      <c r="AJ712"/>
      <c r="AK712"/>
      <c r="AL712"/>
      <c r="AM712"/>
      <c r="AN712"/>
      <c r="AO712"/>
      <c r="AP712"/>
      <c r="AQ712"/>
      <c r="AR712"/>
      <c r="AS712"/>
      <c r="AT712">
        <f>IFERROR(INDEX(04_Area_Stats!$E$5:$E$7,MATCH(N712,04_Area_Stats!$A$5:$A$7,0)),"")</f>
      </c>
      <c r="AU712">
        <f>IFERROR(ROUND(W712*AT712,0),"")</f>
      </c>
      <c r="AV712">
        <f>IFERROR(AU712*12/S712,"")</f>
      </c>
      <c r="AW712">
        <f>IFERROR(ROUND(100*(03_Assumptions!$B$18*MIN(AV712/03_Assumptions!$B$13,1)+03_Assumptions!$B$19*MIN(MAX(-AB712/0.25,0),1)+03_Assumptions!$B$20*IFERROR(INDEX(03_Assumptions!$B$28:$B$33,MATCH(AG712,03_Assumptions!$A$28:$A$33,0)),0.5)+03_Assumptions!$B$21*MIN(V712/180,1)+03_Assumptions!$B$22*(COUNTIF(AI712:AQ712,"Y")/9)),0),"")</f>
      </c>
      <c r="AX712"/>
      <c r="AY712"/>
      <c r="AZ712"/>
      <c r="BA712" t="inlineStr">
        <is>
          <t xml:space="preserve">https://media.yaencontre.com/img/photo/w1024/90143/90143-57407979-1513460317.jpg</t>
        </is>
      </c>
      <c r="BB712"/>
      <c r="BC712">
        <v>1</v>
      </c>
      <c r="BD712"/>
      <c r="BE712">
        <v>0</v>
      </c>
      <c r="BF712"/>
      <c r="BG712"/>
      <c r="BH712"/>
      <c r="BI712"/>
      <c r="BJ712"/>
      <c r="BK712"/>
      <c r="BL712"/>
      <c r="BM712"/>
      <c r="BN712"/>
    </row>
    <row r="713">
      <c r="A713" t="inlineStr">
        <is>
          <t xml:space="preserve">YAE-jht::real-estate::88518-112311019</t>
        </is>
      </c>
      <c r="B713" t="inlineStr">
        <is>
          <t xml:space="preserve">Yaencontre</t>
        </is>
      </c>
      <c r="C713" t="inlineStr">
        <is>
          <t xml:space="preserve">jht::real-estate::88518-112311019</t>
        </is>
      </c>
      <c r="D713" t="inlineStr">
        <is>
          <t xml:space="preserve">https://yaencontre.com/venta/piso/inmueble-88518-112311019</t>
        </is>
      </c>
      <c r="E713" t="inlineStr">
        <is>
          <t xml:space="preserve">2026-08-29</t>
        </is>
      </c>
      <c r="F713" t="inlineStr">
        <is>
          <t xml:space="preserve">2026-08-31</t>
        </is>
      </c>
      <c r="G713" t="inlineStr">
        <is>
          <t xml:space="preserve">New</t>
        </is>
      </c>
      <c r="H713" t="inlineStr">
        <is>
          <t xml:space="preserve">Piso en venta en calle Osa Mayor, Los Naranjos en Nueva Andalucía en Marbella</t>
        </is>
      </c>
      <c r="I713" t="inlineStr">
        <is>
          <t xml:space="preserve">Sale</t>
        </is>
      </c>
      <c r="J713" t="inlineStr">
        <is>
          <t xml:space="preserve">FLAT</t>
        </is>
      </c>
      <c r="K713" t="inlineStr">
        <is>
          <t xml:space="preserve">ES</t>
        </is>
      </c>
      <c r="L713"/>
      <c r="M713"/>
      <c r="N713" t="inlineStr">
        <is>
          <t xml:space="preserve">Marbella</t>
        </is>
      </c>
      <c r="O713" t="inlineStr">
        <is>
          <t xml:space="preserve">Nueva Andalucía</t>
        </is>
      </c>
      <c r="P713"/>
      <c r="Q713" t="inlineStr">
        <is>
          <t xml:space="preserve">36.5159208</t>
        </is>
      </c>
      <c r="R713" t="inlineStr">
        <is>
          <t xml:space="preserve">-4.9746411</t>
        </is>
      </c>
      <c r="S713">
        <v>1100000</v>
      </c>
      <c r="T713"/>
      <c r="U713">
        <f>IFERROR((S713-T713)/T713,"")</f>
      </c>
      <c r="V713">
        <v>3</v>
      </c>
      <c r="W713" t="inlineStr">
        <is>
          <t xml:space="preserve">275.00</t>
        </is>
      </c>
      <c r="X713"/>
      <c r="Y713"/>
      <c r="Z713">
        <f>IFERROR(S713/W713,"")</f>
      </c>
      <c r="AA713">
        <f>IFERROR(INDEX(04_Area_Stats!$C$5:$C$7,MATCH(N713,04_Area_Stats!$A$5:$A$7,0)),"")</f>
      </c>
      <c r="AB713">
        <f>IFERROR((Z713-AA713)/AA713,"")</f>
      </c>
      <c r="AC713">
        <v>4</v>
      </c>
      <c r="AD713">
        <v>4</v>
      </c>
      <c r="AE713"/>
      <c r="AF713"/>
      <c r="AG713"/>
      <c r="AH713"/>
      <c r="AI713"/>
      <c r="AJ713"/>
      <c r="AK713"/>
      <c r="AL713"/>
      <c r="AM713"/>
      <c r="AN713"/>
      <c r="AO713"/>
      <c r="AP713" t="inlineStr">
        <is>
          <t xml:space="preserve">Y</t>
        </is>
      </c>
      <c r="AQ713" t="inlineStr">
        <is>
          <t xml:space="preserve">Y</t>
        </is>
      </c>
      <c r="AR713"/>
      <c r="AS713"/>
      <c r="AT713">
        <f>IFERROR(INDEX(04_Area_Stats!$E$5:$E$7,MATCH(N713,04_Area_Stats!$A$5:$A$7,0)),"")</f>
      </c>
      <c r="AU713">
        <f>IFERROR(ROUND(W713*AT713,0),"")</f>
      </c>
      <c r="AV713">
        <f>IFERROR(AU713*12/S713,"")</f>
      </c>
      <c r="AW713">
        <f>IFERROR(ROUND(100*(03_Assumptions!$B$18*MIN(AV713/03_Assumptions!$B$13,1)+03_Assumptions!$B$19*MIN(MAX(-AB713/0.25,0),1)+03_Assumptions!$B$20*IFERROR(INDEX(03_Assumptions!$B$28:$B$33,MATCH(AG713,03_Assumptions!$A$28:$A$33,0)),0.5)+03_Assumptions!$B$21*MIN(V713/180,1)+03_Assumptions!$B$22*(COUNTIF(AI713:AQ713,"Y")/9)),0),"")</f>
      </c>
      <c r="AX713"/>
      <c r="AY713"/>
      <c r="AZ713"/>
      <c r="BA713" t="inlineStr">
        <is>
          <t xml:space="preserve">https://media.yaencontre.com/img/photo/w1024/88518/88518-57388836-1512716549.jpg</t>
        </is>
      </c>
      <c r="BB713"/>
      <c r="BC713">
        <v>1</v>
      </c>
      <c r="BD713"/>
      <c r="BE713">
        <v>0</v>
      </c>
      <c r="BF713"/>
      <c r="BG713"/>
      <c r="BH713"/>
      <c r="BI713"/>
      <c r="BJ713"/>
      <c r="BK713"/>
      <c r="BL713" t="inlineStr">
        <is>
          <t xml:space="preserve">Annonsen innehåller minimal information; endast att det är en 4-sovrumslägenhet fullt möblerad i den gated community Alminar i Marbella. Detaljer om storlek, badrum, skick, bekvämligheter och pris saknas.</t>
        </is>
      </c>
      <c r="BM713" t="inlineStr">
        <is>
          <t xml:space="preserve">furnished</t>
        </is>
      </c>
      <c r="BN713"/>
    </row>
    <row r="714">
      <c r="A714" t="inlineStr">
        <is>
          <t xml:space="preserve">YAE-jht::real-estate::42996-112320937</t>
        </is>
      </c>
      <c r="B714" t="inlineStr">
        <is>
          <t xml:space="preserve">Yaencontre</t>
        </is>
      </c>
      <c r="C714" t="inlineStr">
        <is>
          <t xml:space="preserve">jht::real-estate::42996-112320937</t>
        </is>
      </c>
      <c r="D714" t="inlineStr">
        <is>
          <t xml:space="preserve">https://yaencontre.com/venta/piso/inmueble-42996-112320937</t>
        </is>
      </c>
      <c r="E714" t="inlineStr">
        <is>
          <t xml:space="preserve">2026-08-29</t>
        </is>
      </c>
      <c r="F714" t="inlineStr">
        <is>
          <t xml:space="preserve">2026-08-31</t>
        </is>
      </c>
      <c r="G714" t="inlineStr">
        <is>
          <t xml:space="preserve">New</t>
        </is>
      </c>
      <c r="H714" t="inlineStr">
        <is>
          <t xml:space="preserve">Dúplex en venta, Santa María en Elviria-Cabopino en Marbella</t>
        </is>
      </c>
      <c r="I714" t="inlineStr">
        <is>
          <t xml:space="preserve">Sale</t>
        </is>
      </c>
      <c r="J714" t="inlineStr">
        <is>
          <t xml:space="preserve">FLAT</t>
        </is>
      </c>
      <c r="K714" t="inlineStr">
        <is>
          <t xml:space="preserve">ES</t>
        </is>
      </c>
      <c r="L714"/>
      <c r="M714"/>
      <c r="N714" t="inlineStr">
        <is>
          <t xml:space="preserve">Marbella</t>
        </is>
      </c>
      <c r="O714" t="inlineStr">
        <is>
          <t xml:space="preserve">Elviria-Cabopino</t>
        </is>
      </c>
      <c r="P714"/>
      <c r="Q714" t="inlineStr">
        <is>
          <t xml:space="preserve">36.5083918</t>
        </is>
      </c>
      <c r="R714" t="inlineStr">
        <is>
          <t xml:space="preserve">-4.7878975</t>
        </is>
      </c>
      <c r="S714">
        <v>1100000</v>
      </c>
      <c r="T714"/>
      <c r="U714">
        <f>IFERROR((S714-T714)/T714,"")</f>
      </c>
      <c r="V714">
        <v>3</v>
      </c>
      <c r="W714" t="inlineStr">
        <is>
          <t xml:space="preserve">220.00</t>
        </is>
      </c>
      <c r="X714"/>
      <c r="Y714"/>
      <c r="Z714">
        <f>IFERROR(S714/W714,"")</f>
      </c>
      <c r="AA714">
        <f>IFERROR(INDEX(04_Area_Stats!$C$5:$C$7,MATCH(N714,04_Area_Stats!$A$5:$A$7,0)),"")</f>
      </c>
      <c r="AB714">
        <f>IFERROR((Z714-AA714)/AA714,"")</f>
      </c>
      <c r="AC714">
        <v>3</v>
      </c>
      <c r="AD714">
        <v>3</v>
      </c>
      <c r="AE714"/>
      <c r="AF714"/>
      <c r="AG714" t="inlineStr">
        <is>
          <t xml:space="preserve">Good</t>
        </is>
      </c>
      <c r="AH714"/>
      <c r="AI714"/>
      <c r="AJ714"/>
      <c r="AK714"/>
      <c r="AL714"/>
      <c r="AM714"/>
      <c r="AN714"/>
      <c r="AO714"/>
      <c r="AP714"/>
      <c r="AQ714"/>
      <c r="AR714"/>
      <c r="AS714"/>
      <c r="AT714">
        <f>IFERROR(INDEX(04_Area_Stats!$E$5:$E$7,MATCH(N714,04_Area_Stats!$A$5:$A$7,0)),"")</f>
      </c>
      <c r="AU714">
        <f>IFERROR(ROUND(W714*AT714,0),"")</f>
      </c>
      <c r="AV714">
        <f>IFERROR(AU714*12/S714,"")</f>
      </c>
      <c r="AW714">
        <f>IFERROR(ROUND(100*(03_Assumptions!$B$18*MIN(AV714/03_Assumptions!$B$13,1)+03_Assumptions!$B$19*MIN(MAX(-AB714/0.25,0),1)+03_Assumptions!$B$20*IFERROR(INDEX(03_Assumptions!$B$28:$B$33,MATCH(AG714,03_Assumptions!$A$28:$A$33,0)),0.5)+03_Assumptions!$B$21*MIN(V714/180,1)+03_Assumptions!$B$22*(COUNTIF(AI714:AQ714,"Y")/9)),0),"")</f>
      </c>
      <c r="AX714"/>
      <c r="AY714"/>
      <c r="AZ714"/>
      <c r="BA714" t="inlineStr">
        <is>
          <t xml:space="preserve">https://media.yaencontre.com/img/photo/w1024/42996/42996-57395030-1512949025.jpg</t>
        </is>
      </c>
      <c r="BB714"/>
      <c r="BC714">
        <v>1</v>
      </c>
      <c r="BD714"/>
      <c r="BE714">
        <v>0</v>
      </c>
      <c r="BF714"/>
      <c r="BG714"/>
      <c r="BH714"/>
      <c r="BI714"/>
      <c r="BJ714"/>
      <c r="BK714"/>
      <c r="BL714" t="inlineStr">
        <is>
          <t xml:space="preserve">Annonsen ger endast projektnamnet och en allmän beskrivning utan specifika fastighetsdetaljer. Otillräcklig information finns för att bedöma den enskilda enheten.</t>
        </is>
      </c>
      <c r="BM714"/>
      <c r="BN714"/>
    </row>
    <row r="715">
      <c r="A715" t="inlineStr">
        <is>
          <t xml:space="preserve">YAE-jht::real-estate::82598-112336281</t>
        </is>
      </c>
      <c r="B715" t="inlineStr">
        <is>
          <t xml:space="preserve">Yaencontre</t>
        </is>
      </c>
      <c r="C715" t="inlineStr">
        <is>
          <t xml:space="preserve">jht::real-estate::82598-112336281</t>
        </is>
      </c>
      <c r="D715" t="inlineStr">
        <is>
          <t xml:space="preserve">https://yaencontre.com/venta/piso/inmueble-82598-112336281</t>
        </is>
      </c>
      <c r="E715" t="inlineStr">
        <is>
          <t xml:space="preserve">2026-08-29</t>
        </is>
      </c>
      <c r="F715" t="inlineStr">
        <is>
          <t xml:space="preserve">2026-08-31</t>
        </is>
      </c>
      <c r="G715" t="inlineStr">
        <is>
          <t xml:space="preserve">New</t>
        </is>
      </c>
      <c r="H715" t="inlineStr">
        <is>
          <t xml:space="preserve">Dúplex en venta, San Pedro Pueblo en San Pedro de Alcántara en Marbella</t>
        </is>
      </c>
      <c r="I715" t="inlineStr">
        <is>
          <t xml:space="preserve">Sale</t>
        </is>
      </c>
      <c r="J715" t="inlineStr">
        <is>
          <t xml:space="preserve">FLAT</t>
        </is>
      </c>
      <c r="K715" t="inlineStr">
        <is>
          <t xml:space="preserve">ES</t>
        </is>
      </c>
      <c r="L715"/>
      <c r="M715"/>
      <c r="N715" t="inlineStr">
        <is>
          <t xml:space="preserve">Marbella</t>
        </is>
      </c>
      <c r="O715" t="inlineStr">
        <is>
          <t xml:space="preserve">San Pedro de Alcántara</t>
        </is>
      </c>
      <c r="P715"/>
      <c r="Q715" t="inlineStr">
        <is>
          <t xml:space="preserve">36.4918771</t>
        </is>
      </c>
      <c r="R715" t="inlineStr">
        <is>
          <t xml:space="preserve">-4.9869993</t>
        </is>
      </c>
      <c r="S715">
        <v>450000</v>
      </c>
      <c r="T715"/>
      <c r="U715">
        <f>IFERROR((S715-T715)/T715,"")</f>
      </c>
      <c r="V715">
        <v>3</v>
      </c>
      <c r="W715" t="inlineStr">
        <is>
          <t xml:space="preserve">123.00</t>
        </is>
      </c>
      <c r="X715"/>
      <c r="Y715"/>
      <c r="Z715">
        <f>IFERROR(S715/W715,"")</f>
      </c>
      <c r="AA715">
        <f>IFERROR(INDEX(04_Area_Stats!$C$5:$C$7,MATCH(N715,04_Area_Stats!$A$5:$A$7,0)),"")</f>
      </c>
      <c r="AB715">
        <f>IFERROR((Z715-AA715)/AA715,"")</f>
      </c>
      <c r="AC715">
        <v>3</v>
      </c>
      <c r="AD715">
        <v>2</v>
      </c>
      <c r="AE715"/>
      <c r="AF715"/>
      <c r="AG715"/>
      <c r="AH715"/>
      <c r="AI715"/>
      <c r="AJ715"/>
      <c r="AK715"/>
      <c r="AL715"/>
      <c r="AM715"/>
      <c r="AN715"/>
      <c r="AO715"/>
      <c r="AP715"/>
      <c r="AQ715"/>
      <c r="AR715"/>
      <c r="AS715"/>
      <c r="AT715">
        <f>IFERROR(INDEX(04_Area_Stats!$E$5:$E$7,MATCH(N715,04_Area_Stats!$A$5:$A$7,0)),"")</f>
      </c>
      <c r="AU715">
        <f>IFERROR(ROUND(W715*AT715,0),"")</f>
      </c>
      <c r="AV715">
        <f>IFERROR(AU715*12/S715,"")</f>
      </c>
      <c r="AW715">
        <f>IFERROR(ROUND(100*(03_Assumptions!$B$18*MIN(AV715/03_Assumptions!$B$13,1)+03_Assumptions!$B$19*MIN(MAX(-AB715/0.25,0),1)+03_Assumptions!$B$20*IFERROR(INDEX(03_Assumptions!$B$28:$B$33,MATCH(AG715,03_Assumptions!$A$28:$A$33,0)),0.5)+03_Assumptions!$B$21*MIN(V715/180,1)+03_Assumptions!$B$22*(COUNTIF(AI715:AQ715,"Y")/9)),0),"")</f>
      </c>
      <c r="AX715"/>
      <c r="AY715"/>
      <c r="AZ715"/>
      <c r="BA715" t="inlineStr">
        <is>
          <t xml:space="preserve">https://media.yaencontre.com/img/photo/w1024/82598/82598-57404055-1513270766.jpg</t>
        </is>
      </c>
      <c r="BB715"/>
      <c r="BC715">
        <v>1</v>
      </c>
      <c r="BD715"/>
      <c r="BE715">
        <v>0</v>
      </c>
      <c r="BF715"/>
      <c r="BG715"/>
      <c r="BH715"/>
      <c r="BI715"/>
      <c r="BJ715"/>
      <c r="BK715"/>
      <c r="BL715" t="inlineStr">
        <is>
          <t xml:space="preserve">Otillräcklig information tillgänglig. Listningen är en partiell beskrivning som avbryts mitt i en mening och ger bara plats (duplex i San Pedro de Alcántara, Marbella) utan specifikationer om storlek, skick, egenskaper eller pris.</t>
        </is>
      </c>
      <c r="BM715"/>
      <c r="BN715"/>
    </row>
    <row r="716">
      <c r="A716" t="inlineStr">
        <is>
          <t xml:space="preserve">YAE-jht::real-estate::63654-112333759</t>
        </is>
      </c>
      <c r="B716" t="inlineStr">
        <is>
          <t xml:space="preserve">Yaencontre</t>
        </is>
      </c>
      <c r="C716" t="inlineStr">
        <is>
          <t xml:space="preserve">jht::real-estate::63654-112333759</t>
        </is>
      </c>
      <c r="D716" t="inlineStr">
        <is>
          <t xml:space="preserve">https://yaencontre.com/venta/piso/inmueble-63654-112333759</t>
        </is>
      </c>
      <c r="E716" t="inlineStr">
        <is>
          <t xml:space="preserve">2026-08-29</t>
        </is>
      </c>
      <c r="F716" t="inlineStr">
        <is>
          <t xml:space="preserve">2026-08-29</t>
        </is>
      </c>
      <c r="G716" t="inlineStr">
        <is>
          <t xml:space="preserve">New</t>
        </is>
      </c>
      <c r="H716" t="inlineStr">
        <is>
          <t xml:space="preserve">Dúplex en venta en calle Nva Andaluc, Nueva Andalucía en Nueva Andalucía en Marbella</t>
        </is>
      </c>
      <c r="I716" t="inlineStr">
        <is>
          <t xml:space="preserve">Sale</t>
        </is>
      </c>
      <c r="J716" t="inlineStr">
        <is>
          <t xml:space="preserve">FLAT</t>
        </is>
      </c>
      <c r="K716" t="inlineStr">
        <is>
          <t xml:space="preserve">ES</t>
        </is>
      </c>
      <c r="L716"/>
      <c r="M716"/>
      <c r="N716" t="inlineStr">
        <is>
          <t xml:space="preserve">Marbella</t>
        </is>
      </c>
      <c r="O716" t="inlineStr">
        <is>
          <t xml:space="preserve">Nueva Andalucía</t>
        </is>
      </c>
      <c r="P716"/>
      <c r="Q716" t="inlineStr">
        <is>
          <t xml:space="preserve">36.4963800</t>
        </is>
      </c>
      <c r="R716" t="inlineStr">
        <is>
          <t xml:space="preserve">-4.9672700</t>
        </is>
      </c>
      <c r="S716">
        <v>1100000</v>
      </c>
      <c r="T716"/>
      <c r="U716">
        <f>IFERROR((S716-T716)/T716,"")</f>
      </c>
      <c r="V716">
        <v>3</v>
      </c>
      <c r="W716" t="inlineStr">
        <is>
          <t xml:space="preserve">297.00</t>
        </is>
      </c>
      <c r="X716"/>
      <c r="Y716"/>
      <c r="Z716">
        <f>IFERROR(S716/W716,"")</f>
      </c>
      <c r="AA716">
        <f>IFERROR(INDEX(04_Area_Stats!$C$5:$C$7,MATCH(N716,04_Area_Stats!$A$5:$A$7,0)),"")</f>
      </c>
      <c r="AB716">
        <f>IFERROR((Z716-AA716)/AA716,"")</f>
      </c>
      <c r="AC716">
        <v>3</v>
      </c>
      <c r="AD716">
        <v>3</v>
      </c>
      <c r="AE716"/>
      <c r="AF716"/>
      <c r="AG716"/>
      <c r="AH716"/>
      <c r="AI716" t="inlineStr">
        <is>
          <t xml:space="preserve">Y</t>
        </is>
      </c>
      <c r="AJ716"/>
      <c r="AK716"/>
      <c r="AL716"/>
      <c r="AM716"/>
      <c r="AN716"/>
      <c r="AO716"/>
      <c r="AP716"/>
      <c r="AQ716"/>
      <c r="AR716"/>
      <c r="AS716"/>
      <c r="AT716">
        <f>IFERROR(INDEX(04_Area_Stats!$E$5:$E$7,MATCH(N716,04_Area_Stats!$A$5:$A$7,0)),"")</f>
      </c>
      <c r="AU716">
        <f>IFERROR(ROUND(W716*AT716,0),"")</f>
      </c>
      <c r="AV716">
        <f>IFERROR(AU716*12/S716,"")</f>
      </c>
      <c r="AW716">
        <f>IFERROR(ROUND(100*(03_Assumptions!$B$18*MIN(AV716/03_Assumptions!$B$13,1)+03_Assumptions!$B$19*MIN(MAX(-AB716/0.25,0),1)+03_Assumptions!$B$20*IFERROR(INDEX(03_Assumptions!$B$28:$B$33,MATCH(AG716,03_Assumptions!$A$28:$A$33,0)),0.5)+03_Assumptions!$B$21*MIN(V716/180,1)+03_Assumptions!$B$22*(COUNTIF(AI716:AQ716,"Y")/9)),0),"")</f>
      </c>
      <c r="AX716"/>
      <c r="AY716"/>
      <c r="AZ716"/>
      <c r="BA716" t="inlineStr">
        <is>
          <t xml:space="preserve">https://media.yaencontre.com/img/photo/w1024/63654/63654-57405550-1513351842.jpg</t>
        </is>
      </c>
      <c r="BB716"/>
      <c r="BC716">
        <v>1</v>
      </c>
      <c r="BD716"/>
      <c r="BE716">
        <v>0</v>
      </c>
      <c r="BF716"/>
      <c r="BG716"/>
      <c r="BH716"/>
      <c r="BI716"/>
      <c r="BJ716"/>
      <c r="BK716"/>
      <c r="BL716"/>
      <c r="BM716"/>
      <c r="BN716"/>
    </row>
    <row r="717">
      <c r="A717" t="inlineStr">
        <is>
          <t xml:space="preserve">YAE-jht::real-estate::50779-112362492</t>
        </is>
      </c>
      <c r="B717" t="inlineStr">
        <is>
          <t xml:space="preserve">Yaencontre</t>
        </is>
      </c>
      <c r="C717" t="inlineStr">
        <is>
          <t xml:space="preserve">jht::real-estate::50779-112362492</t>
        </is>
      </c>
      <c r="D717" t="inlineStr">
        <is>
          <t xml:space="preserve">https://yaencontre.com/venta/piso/inmueble-50779-112362492</t>
        </is>
      </c>
      <c r="E717" t="inlineStr">
        <is>
          <t xml:space="preserve">2026-08-29</t>
        </is>
      </c>
      <c r="F717" t="inlineStr">
        <is>
          <t xml:space="preserve">2026-08-31</t>
        </is>
      </c>
      <c r="G717" t="inlineStr">
        <is>
          <t xml:space="preserve">New</t>
        </is>
      </c>
      <c r="H717" t="inlineStr">
        <is>
          <t xml:space="preserve">Piso en venta, Marbesa en Elviria-Cabopino en Marbella</t>
        </is>
      </c>
      <c r="I717" t="inlineStr">
        <is>
          <t xml:space="preserve">Sale</t>
        </is>
      </c>
      <c r="J717" t="inlineStr">
        <is>
          <t xml:space="preserve">FLAT</t>
        </is>
      </c>
      <c r="K717" t="inlineStr">
        <is>
          <t xml:space="preserve">ES</t>
        </is>
      </c>
      <c r="L717"/>
      <c r="M717"/>
      <c r="N717" t="inlineStr">
        <is>
          <t xml:space="preserve">Marbella</t>
        </is>
      </c>
      <c r="O717" t="inlineStr">
        <is>
          <t xml:space="preserve">Elviria-Cabopino</t>
        </is>
      </c>
      <c r="P717"/>
      <c r="Q717" t="inlineStr">
        <is>
          <t xml:space="preserve">36.4926245</t>
        </is>
      </c>
      <c r="R717" t="inlineStr">
        <is>
          <t xml:space="preserve">-4.7618153</t>
        </is>
      </c>
      <c r="S717">
        <v>349000</v>
      </c>
      <c r="T717"/>
      <c r="U717">
        <f>IFERROR((S717-T717)/T717,"")</f>
      </c>
      <c r="V717">
        <v>3</v>
      </c>
      <c r="W717" t="inlineStr">
        <is>
          <t xml:space="preserve">61.00</t>
        </is>
      </c>
      <c r="X717"/>
      <c r="Y717"/>
      <c r="Z717">
        <f>IFERROR(S717/W717,"")</f>
      </c>
      <c r="AA717">
        <f>IFERROR(INDEX(04_Area_Stats!$C$5:$C$7,MATCH(N717,04_Area_Stats!$A$5:$A$7,0)),"")</f>
      </c>
      <c r="AB717">
        <f>IFERROR((Z717-AA717)/AA717,"")</f>
      </c>
      <c r="AC717">
        <v>1</v>
      </c>
      <c r="AD717">
        <v>1</v>
      </c>
      <c r="AE717" t="inlineStr">
        <is>
          <t xml:space="preserve">intermedia</t>
        </is>
      </c>
      <c r="AF717"/>
      <c r="AG717" t="inlineStr">
        <is>
          <t xml:space="preserve">Good</t>
        </is>
      </c>
      <c r="AH717"/>
      <c r="AI717"/>
      <c r="AJ717"/>
      <c r="AK717"/>
      <c r="AL717"/>
      <c r="AM717"/>
      <c r="AN717"/>
      <c r="AO717" t="inlineStr">
        <is>
          <t xml:space="preserve">Y</t>
        </is>
      </c>
      <c r="AP717"/>
      <c r="AQ717"/>
      <c r="AR717"/>
      <c r="AS717"/>
      <c r="AT717">
        <f>IFERROR(INDEX(04_Area_Stats!$E$5:$E$7,MATCH(N717,04_Area_Stats!$A$5:$A$7,0)),"")</f>
      </c>
      <c r="AU717">
        <f>IFERROR(ROUND(W717*AT717,0),"")</f>
      </c>
      <c r="AV717">
        <f>IFERROR(AU717*12/S717,"")</f>
      </c>
      <c r="AW717">
        <f>IFERROR(ROUND(100*(03_Assumptions!$B$18*MIN(AV717/03_Assumptions!$B$13,1)+03_Assumptions!$B$19*MIN(MAX(-AB717/0.25,0),1)+03_Assumptions!$B$20*IFERROR(INDEX(03_Assumptions!$B$28:$B$33,MATCH(AG717,03_Assumptions!$A$28:$A$33,0)),0.5)+03_Assumptions!$B$21*MIN(V717/180,1)+03_Assumptions!$B$22*(COUNTIF(AI717:AQ717,"Y")/9)),0),"")</f>
      </c>
      <c r="AX717"/>
      <c r="AY717"/>
      <c r="AZ717"/>
      <c r="BA717" t="inlineStr">
        <is>
          <t xml:space="preserve">https://media.yaencontre.com/img/photo/w1024/50779/50779-57418114-1514493848.jpg</t>
        </is>
      </c>
      <c r="BB717"/>
      <c r="BC717">
        <v>1</v>
      </c>
      <c r="BD717"/>
      <c r="BE717">
        <v>0</v>
      </c>
      <c r="BF717"/>
      <c r="BG717"/>
      <c r="BH717"/>
      <c r="BI717" t="inlineStr">
        <is>
          <t xml:space="preserve">ofrece una excelente oportunidad</t>
        </is>
      </c>
      <c r="BJ717"/>
      <c r="BK717"/>
      <c r="BL717" t="inlineStr">
        <is>
          <t xml:space="preserve">En lägenhet med ett sovrum på mellangolv i beachfront-läget i Edificio Coronado, Marbesa, med direkt närhet till stranden. Beskrivningen är ofullständig och ger begränsad information om bekvämligheter, finish eller skick.</t>
        </is>
      </c>
      <c r="BM717" t="inlineStr">
        <is>
          <t xml:space="preserve">floor</t>
        </is>
      </c>
      <c r="BN717"/>
    </row>
    <row r="718">
      <c r="A718" t="inlineStr">
        <is>
          <t xml:space="preserve">YAE-jht::real-estate::53787-112397370</t>
        </is>
      </c>
      <c r="B718" t="inlineStr">
        <is>
          <t xml:space="preserve">Yaencontre</t>
        </is>
      </c>
      <c r="C718" t="inlineStr">
        <is>
          <t xml:space="preserve">jht::real-estate::53787-112397370</t>
        </is>
      </c>
      <c r="D718" t="inlineStr">
        <is>
          <t xml:space="preserve">https://yaencontre.com/venta/piso/inmueble-53787-112397370</t>
        </is>
      </c>
      <c r="E718" t="inlineStr">
        <is>
          <t xml:space="preserve">2026-08-29</t>
        </is>
      </c>
      <c r="F718" t="inlineStr">
        <is>
          <t xml:space="preserve">2026-08-31</t>
        </is>
      </c>
      <c r="G718" t="inlineStr">
        <is>
          <t xml:space="preserve">New</t>
        </is>
      </c>
      <c r="H718" t="inlineStr">
        <is>
          <t xml:space="preserve">Piso en venta en calle Pleyadesnva Andalucia H, Los Naranjos en Nueva Andalucía en Marbella</t>
        </is>
      </c>
      <c r="I718" t="inlineStr">
        <is>
          <t xml:space="preserve">Sale</t>
        </is>
      </c>
      <c r="J718" t="inlineStr">
        <is>
          <t xml:space="preserve">FLAT</t>
        </is>
      </c>
      <c r="K718" t="inlineStr">
        <is>
          <t xml:space="preserve">ES</t>
        </is>
      </c>
      <c r="L718"/>
      <c r="M718"/>
      <c r="N718" t="inlineStr">
        <is>
          <t xml:space="preserve">Marbella</t>
        </is>
      </c>
      <c r="O718" t="inlineStr">
        <is>
          <t xml:space="preserve">Nueva Andalucía</t>
        </is>
      </c>
      <c r="P718"/>
      <c r="Q718" t="inlineStr">
        <is>
          <t xml:space="preserve">36.5223362</t>
        </is>
      </c>
      <c r="R718" t="inlineStr">
        <is>
          <t xml:space="preserve">-4.9763307</t>
        </is>
      </c>
      <c r="S718">
        <v>370000</v>
      </c>
      <c r="T718"/>
      <c r="U718">
        <f>IFERROR((S718-T718)/T718,"")</f>
      </c>
      <c r="V718">
        <v>3</v>
      </c>
      <c r="W718" t="inlineStr">
        <is>
          <t xml:space="preserve">125.00</t>
        </is>
      </c>
      <c r="X718"/>
      <c r="Y718"/>
      <c r="Z718">
        <f>IFERROR(S718/W718,"")</f>
      </c>
      <c r="AA718">
        <f>IFERROR(INDEX(04_Area_Stats!$C$5:$C$7,MATCH(N718,04_Area_Stats!$A$5:$A$7,0)),"")</f>
      </c>
      <c r="AB718">
        <f>IFERROR((Z718-AA718)/AA718,"")</f>
      </c>
      <c r="AC718">
        <v>1</v>
      </c>
      <c r="AD718">
        <v>1</v>
      </c>
      <c r="AE718" t="inlineStr">
        <is>
          <t xml:space="preserve">Ground</t>
        </is>
      </c>
      <c r="AF718"/>
      <c r="AG718" t="inlineStr">
        <is>
          <t xml:space="preserve">Good</t>
        </is>
      </c>
      <c r="AH718"/>
      <c r="AI718" t="inlineStr">
        <is>
          <t xml:space="preserve">Y</t>
        </is>
      </c>
      <c r="AJ718" t="inlineStr">
        <is>
          <t xml:space="preserve">Y</t>
        </is>
      </c>
      <c r="AK718"/>
      <c r="AL718"/>
      <c r="AM718"/>
      <c r="AN718"/>
      <c r="AO718"/>
      <c r="AP718"/>
      <c r="AQ718"/>
      <c r="AR718"/>
      <c r="AS718"/>
      <c r="AT718">
        <f>IFERROR(INDEX(04_Area_Stats!$E$5:$E$7,MATCH(N718,04_Area_Stats!$A$5:$A$7,0)),"")</f>
      </c>
      <c r="AU718">
        <f>IFERROR(ROUND(W718*AT718,0),"")</f>
      </c>
      <c r="AV718">
        <f>IFERROR(AU718*12/S718,"")</f>
      </c>
      <c r="AW718">
        <f>IFERROR(ROUND(100*(03_Assumptions!$B$18*MIN(AV718/03_Assumptions!$B$13,1)+03_Assumptions!$B$19*MIN(MAX(-AB718/0.25,0),1)+03_Assumptions!$B$20*IFERROR(INDEX(03_Assumptions!$B$28:$B$33,MATCH(AG718,03_Assumptions!$A$28:$A$33,0)),0.5)+03_Assumptions!$B$21*MIN(V718/180,1)+03_Assumptions!$B$22*(COUNTIF(AI718:AQ718,"Y")/9)),0),"")</f>
      </c>
      <c r="AX718"/>
      <c r="AY718"/>
      <c r="AZ718"/>
      <c r="BA718" t="inlineStr">
        <is>
          <t xml:space="preserve">https://media.yaencontre.com/img/photo/w1024/53787/53787-57437900-1515054685.jpg</t>
        </is>
      </c>
      <c r="BB718"/>
      <c r="BC718">
        <v>1</v>
      </c>
      <c r="BD718"/>
      <c r="BE718">
        <v>0</v>
      </c>
      <c r="BF718"/>
      <c r="BG718"/>
      <c r="BH718"/>
      <c r="BI718"/>
      <c r="BJ718"/>
      <c r="BK718"/>
      <c r="BL718" t="inlineStr">
        <is>
          <t xml:space="preserve">En entårsvåning med ett sovrum och ett badrum i Nueva Andalucía, Marbella, i gott skick med en generös terrass och täckt veranda. Den ofullständiga beskrivningen ger begränsad information.</t>
        </is>
      </c>
      <c r="BM718" t="inlineStr">
        <is>
          <t xml:space="preserve">floor, condition, terrace</t>
        </is>
      </c>
      <c r="BN718"/>
    </row>
    <row r="719">
      <c r="A719" t="inlineStr">
        <is>
          <t xml:space="preserve">YAE-jht::real-estate::63654-112334041</t>
        </is>
      </c>
      <c r="B719" t="inlineStr">
        <is>
          <t xml:space="preserve">Yaencontre</t>
        </is>
      </c>
      <c r="C719" t="inlineStr">
        <is>
          <t xml:space="preserve">jht::real-estate::63654-112334041</t>
        </is>
      </c>
      <c r="D719" t="inlineStr">
        <is>
          <t xml:space="preserve">https://yaencontre.com/venta/piso/inmueble-63654-112334041</t>
        </is>
      </c>
      <c r="E719" t="inlineStr">
        <is>
          <t xml:space="preserve">2026-08-29</t>
        </is>
      </c>
      <c r="F719" t="inlineStr">
        <is>
          <t xml:space="preserve">2026-08-29</t>
        </is>
      </c>
      <c r="G719" t="inlineStr">
        <is>
          <t xml:space="preserve">New</t>
        </is>
      </c>
      <c r="H719" t="inlineStr">
        <is>
          <t xml:space="preserve">Dúplex en venta en avenida De Los Alisos, Cabopino-Artola en Elviria-Cabopino en Marbella</t>
        </is>
      </c>
      <c r="I719" t="inlineStr">
        <is>
          <t xml:space="preserve">Sale</t>
        </is>
      </c>
      <c r="J719" t="inlineStr">
        <is>
          <t xml:space="preserve">FLAT</t>
        </is>
      </c>
      <c r="K719" t="inlineStr">
        <is>
          <t xml:space="preserve">ES</t>
        </is>
      </c>
      <c r="L719"/>
      <c r="M719"/>
      <c r="N719" t="inlineStr">
        <is>
          <t xml:space="preserve">Marbella</t>
        </is>
      </c>
      <c r="O719" t="inlineStr">
        <is>
          <t xml:space="preserve">Elviria-Cabopino</t>
        </is>
      </c>
      <c r="P719"/>
      <c r="Q719" t="inlineStr">
        <is>
          <t xml:space="preserve">36.4943219</t>
        </is>
      </c>
      <c r="R719" t="inlineStr">
        <is>
          <t xml:space="preserve">-4.7438608</t>
        </is>
      </c>
      <c r="S719">
        <v>2200000</v>
      </c>
      <c r="T719"/>
      <c r="U719">
        <f>IFERROR((S719-T719)/T719,"")</f>
      </c>
      <c r="V719">
        <v>3</v>
      </c>
      <c r="W719" t="inlineStr">
        <is>
          <t xml:space="preserve">190.00</t>
        </is>
      </c>
      <c r="X719"/>
      <c r="Y719"/>
      <c r="Z719">
        <f>IFERROR(S719/W719,"")</f>
      </c>
      <c r="AA719">
        <f>IFERROR(INDEX(04_Area_Stats!$C$5:$C$7,MATCH(N719,04_Area_Stats!$A$5:$A$7,0)),"")</f>
      </c>
      <c r="AB719">
        <f>IFERROR((Z719-AA719)/AA719,"")</f>
      </c>
      <c r="AC719">
        <v>3</v>
      </c>
      <c r="AD719">
        <v>3</v>
      </c>
      <c r="AE719"/>
      <c r="AF719"/>
      <c r="AG719"/>
      <c r="AH719"/>
      <c r="AI719"/>
      <c r="AJ719"/>
      <c r="AK719"/>
      <c r="AL719"/>
      <c r="AM719"/>
      <c r="AN719"/>
      <c r="AO719"/>
      <c r="AP719" t="inlineStr">
        <is>
          <t xml:space="preserve">Y</t>
        </is>
      </c>
      <c r="AQ719"/>
      <c r="AR719"/>
      <c r="AS719"/>
      <c r="AT719">
        <f>IFERROR(INDEX(04_Area_Stats!$E$5:$E$7,MATCH(N719,04_Area_Stats!$A$5:$A$7,0)),"")</f>
      </c>
      <c r="AU719">
        <f>IFERROR(ROUND(W719*AT719,0),"")</f>
      </c>
      <c r="AV719">
        <f>IFERROR(AU719*12/S719,"")</f>
      </c>
      <c r="AW719">
        <f>IFERROR(ROUND(100*(03_Assumptions!$B$18*MIN(AV719/03_Assumptions!$B$13,1)+03_Assumptions!$B$19*MIN(MAX(-AB719/0.25,0),1)+03_Assumptions!$B$20*IFERROR(INDEX(03_Assumptions!$B$28:$B$33,MATCH(AG719,03_Assumptions!$A$28:$A$33,0)),0.5)+03_Assumptions!$B$21*MIN(V719/180,1)+03_Assumptions!$B$22*(COUNTIF(AI719:AQ719,"Y")/9)),0),"")</f>
      </c>
      <c r="AX719"/>
      <c r="AY719"/>
      <c r="AZ719"/>
      <c r="BA719" t="inlineStr">
        <is>
          <t xml:space="preserve">https://media.yaencontre.com/img/photo/w1024/63654/63654-57405556-1513352049.jpg</t>
        </is>
      </c>
      <c r="BB719"/>
      <c r="BC719">
        <v>1</v>
      </c>
      <c r="BD719"/>
      <c r="BE719">
        <v>0</v>
      </c>
      <c r="BF719"/>
      <c r="BG719"/>
      <c r="BH719"/>
      <c r="BI719"/>
      <c r="BJ719"/>
      <c r="BK719"/>
      <c r="BL719"/>
      <c r="BM719"/>
      <c r="BN719"/>
    </row>
    <row r="720">
      <c r="A720" t="inlineStr">
        <is>
          <t xml:space="preserve">YAE-jht::real-estate::42724-112388384</t>
        </is>
      </c>
      <c r="B720" t="inlineStr">
        <is>
          <t xml:space="preserve">Yaencontre</t>
        </is>
      </c>
      <c r="C720" t="inlineStr">
        <is>
          <t xml:space="preserve">jht::real-estate::42724-112388384</t>
        </is>
      </c>
      <c r="D720" t="inlineStr">
        <is>
          <t xml:space="preserve">https://yaencontre.com/venta/piso/inmueble-42724-112388384</t>
        </is>
      </c>
      <c r="E720" t="inlineStr">
        <is>
          <t xml:space="preserve">2026-08-29</t>
        </is>
      </c>
      <c r="F720" t="inlineStr">
        <is>
          <t xml:space="preserve">2026-08-31</t>
        </is>
      </c>
      <c r="G720" t="inlineStr">
        <is>
          <t xml:space="preserve">New</t>
        </is>
      </c>
      <c r="H720" t="inlineStr">
        <is>
          <t xml:space="preserve">Piso en venta en calle Rio Duero, Puerto Banús en Nueva Andalucía en Marbella</t>
        </is>
      </c>
      <c r="I720" t="inlineStr">
        <is>
          <t xml:space="preserve">Sale</t>
        </is>
      </c>
      <c r="J720" t="inlineStr">
        <is>
          <t xml:space="preserve">FLAT</t>
        </is>
      </c>
      <c r="K720" t="inlineStr">
        <is>
          <t xml:space="preserve">ES</t>
        </is>
      </c>
      <c r="L720"/>
      <c r="M720"/>
      <c r="N720" t="inlineStr">
        <is>
          <t xml:space="preserve">Marbella</t>
        </is>
      </c>
      <c r="O720" t="inlineStr">
        <is>
          <t xml:space="preserve">Nueva Andalucía</t>
        </is>
      </c>
      <c r="P720"/>
      <c r="Q720" t="inlineStr">
        <is>
          <t xml:space="preserve">36.4923752</t>
        </is>
      </c>
      <c r="R720" t="inlineStr">
        <is>
          <t xml:space="preserve">-4.9516096</t>
        </is>
      </c>
      <c r="S720">
        <v>372500</v>
      </c>
      <c r="T720"/>
      <c r="U720">
        <f>IFERROR((S720-T720)/T720,"")</f>
      </c>
      <c r="V720">
        <v>3</v>
      </c>
      <c r="W720" t="inlineStr">
        <is>
          <t xml:space="preserve">128.00</t>
        </is>
      </c>
      <c r="X720"/>
      <c r="Y720"/>
      <c r="Z720">
        <f>IFERROR(S720/W720,"")</f>
      </c>
      <c r="AA720">
        <f>IFERROR(INDEX(04_Area_Stats!$C$5:$C$7,MATCH(N720,04_Area_Stats!$A$5:$A$7,0)),"")</f>
      </c>
      <c r="AB720">
        <f>IFERROR((Z720-AA720)/AA720,"")</f>
      </c>
      <c r="AC720">
        <v>2</v>
      </c>
      <c r="AD720">
        <v>2</v>
      </c>
      <c r="AE720"/>
      <c r="AF720"/>
      <c r="AG720"/>
      <c r="AH720"/>
      <c r="AI720" t="inlineStr">
        <is>
          <t xml:space="preserve">Y</t>
        </is>
      </c>
      <c r="AJ720" t="inlineStr">
        <is>
          <t xml:space="preserve">Y</t>
        </is>
      </c>
      <c r="AK720" t="inlineStr">
        <is>
          <t xml:space="preserve">Y</t>
        </is>
      </c>
      <c r="AL720" t="inlineStr">
        <is>
          <t xml:space="preserve">Y</t>
        </is>
      </c>
      <c r="AM720" t="inlineStr">
        <is>
          <t xml:space="preserve">Y</t>
        </is>
      </c>
      <c r="AN720"/>
      <c r="AO720"/>
      <c r="AP720"/>
      <c r="AQ720"/>
      <c r="AR720"/>
      <c r="AS720"/>
      <c r="AT720">
        <f>IFERROR(INDEX(04_Area_Stats!$E$5:$E$7,MATCH(N720,04_Area_Stats!$A$5:$A$7,0)),"")</f>
      </c>
      <c r="AU720">
        <f>IFERROR(ROUND(W720*AT720,0),"")</f>
      </c>
      <c r="AV720">
        <f>IFERROR(AU720*12/S720,"")</f>
      </c>
      <c r="AW720">
        <f>IFERROR(ROUND(100*(03_Assumptions!$B$18*MIN(AV720/03_Assumptions!$B$13,1)+03_Assumptions!$B$19*MIN(MAX(-AB720/0.25,0),1)+03_Assumptions!$B$20*IFERROR(INDEX(03_Assumptions!$B$28:$B$33,MATCH(AG720,03_Assumptions!$A$28:$A$33,0)),0.5)+03_Assumptions!$B$21*MIN(V720/180,1)+03_Assumptions!$B$22*(COUNTIF(AI720:AQ720,"Y")/9)),0),"")</f>
      </c>
      <c r="AX720"/>
      <c r="AY720"/>
      <c r="AZ720"/>
      <c r="BA720" t="inlineStr">
        <is>
          <t xml:space="preserve">https://media.yaencontre.com/img/photo/w1024/42724/42724-57432127-1514769961.jpg</t>
        </is>
      </c>
      <c r="BB720"/>
      <c r="BC720">
        <v>1</v>
      </c>
      <c r="BD720"/>
      <c r="BE720">
        <v>0</v>
      </c>
      <c r="BF720"/>
      <c r="BG720"/>
      <c r="BH720"/>
      <c r="BI720" t="inlineStr">
        <is>
          <t xml:space="preserve">INCREÍBLE VIVIENDA EN VENTA</t>
        </is>
      </c>
      <c r="BJ720"/>
      <c r="BK720"/>
      <c r="BL720" t="inlineStr">
        <is>
          <t xml:space="preserve">En lägenhet i Nueva Andalucía, Marbella, med en spektakulär 50m hörnterrass i en innesluten komplex med pool och gemensam trädgård; privat garage ingår i priset. Beskrivningen är ofullständig.</t>
        </is>
      </c>
      <c r="BM720" t="inlineStr">
        <is>
          <t xml:space="preserve">terrace, pool, garden, parking</t>
        </is>
      </c>
      <c r="BN720"/>
    </row>
    <row r="721">
      <c r="A721" t="inlineStr">
        <is>
          <t xml:space="preserve">YAE-jht::real-estate::83067-112333406</t>
        </is>
      </c>
      <c r="B721" t="inlineStr">
        <is>
          <t xml:space="preserve">Yaencontre</t>
        </is>
      </c>
      <c r="C721" t="inlineStr">
        <is>
          <t xml:space="preserve">jht::real-estate::83067-112333406</t>
        </is>
      </c>
      <c r="D721" t="inlineStr">
        <is>
          <t xml:space="preserve">https://yaencontre.com/venta/piso/inmueble-83067-112333406</t>
        </is>
      </c>
      <c r="E721" t="inlineStr">
        <is>
          <t xml:space="preserve">2026-08-29</t>
        </is>
      </c>
      <c r="F721" t="inlineStr">
        <is>
          <t xml:space="preserve">2026-08-31</t>
        </is>
      </c>
      <c r="G721" t="inlineStr">
        <is>
          <t xml:space="preserve">New</t>
        </is>
      </c>
      <c r="H721" t="inlineStr">
        <is>
          <t xml:space="preserve">Piso en venta, Ricardo Soriano en Marbella Pueblo en Marbella</t>
        </is>
      </c>
      <c r="I721" t="inlineStr">
        <is>
          <t xml:space="preserve">Sale</t>
        </is>
      </c>
      <c r="J721" t="inlineStr">
        <is>
          <t xml:space="preserve">FLAT</t>
        </is>
      </c>
      <c r="K721" t="inlineStr">
        <is>
          <t xml:space="preserve">ES</t>
        </is>
      </c>
      <c r="L721"/>
      <c r="M721"/>
      <c r="N721" t="inlineStr">
        <is>
          <t xml:space="preserve">Marbella</t>
        </is>
      </c>
      <c r="O721" t="inlineStr">
        <is>
          <t xml:space="preserve">Marbella Pueblo</t>
        </is>
      </c>
      <c r="P721"/>
      <c r="Q721" t="inlineStr">
        <is>
          <t xml:space="preserve">36.5120575</t>
        </is>
      </c>
      <c r="R721" t="inlineStr">
        <is>
          <t xml:space="preserve">-4.8903424</t>
        </is>
      </c>
      <c r="S721">
        <v>300000</v>
      </c>
      <c r="T721"/>
      <c r="U721">
        <f>IFERROR((S721-T721)/T721,"")</f>
      </c>
      <c r="V721">
        <v>3</v>
      </c>
      <c r="W721" t="inlineStr">
        <is>
          <t xml:space="preserve">59.00</t>
        </is>
      </c>
      <c r="X721"/>
      <c r="Y721"/>
      <c r="Z721">
        <f>IFERROR(S721/W721,"")</f>
      </c>
      <c r="AA721">
        <f>IFERROR(INDEX(04_Area_Stats!$C$5:$C$7,MATCH(N721,04_Area_Stats!$A$5:$A$7,0)),"")</f>
      </c>
      <c r="AB721">
        <f>IFERROR((Z721-AA721)/AA721,"")</f>
      </c>
      <c r="AC721">
        <v>1</v>
      </c>
      <c r="AD721">
        <v>2</v>
      </c>
      <c r="AE721"/>
      <c r="AF721"/>
      <c r="AG721" t="inlineStr">
        <is>
          <t xml:space="preserve">Good</t>
        </is>
      </c>
      <c r="AH721"/>
      <c r="AI721"/>
      <c r="AJ721"/>
      <c r="AK721"/>
      <c r="AL721"/>
      <c r="AM721"/>
      <c r="AN721"/>
      <c r="AO721"/>
      <c r="AP721"/>
      <c r="AQ721"/>
      <c r="AR721"/>
      <c r="AS721"/>
      <c r="AT721">
        <f>IFERROR(INDEX(04_Area_Stats!$E$5:$E$7,MATCH(N721,04_Area_Stats!$A$5:$A$7,0)),"")</f>
      </c>
      <c r="AU721">
        <f>IFERROR(ROUND(W721*AT721,0),"")</f>
      </c>
      <c r="AV721">
        <f>IFERROR(AU721*12/S721,"")</f>
      </c>
      <c r="AW721">
        <f>IFERROR(ROUND(100*(03_Assumptions!$B$18*MIN(AV721/03_Assumptions!$B$13,1)+03_Assumptions!$B$19*MIN(MAX(-AB721/0.25,0),1)+03_Assumptions!$B$20*IFERROR(INDEX(03_Assumptions!$B$28:$B$33,MATCH(AG721,03_Assumptions!$A$28:$A$33,0)),0.5)+03_Assumptions!$B$21*MIN(V721/180,1)+03_Assumptions!$B$22*(COUNTIF(AI721:AQ721,"Y")/9)),0),"")</f>
      </c>
      <c r="AX721"/>
      <c r="AY721"/>
      <c r="AZ721"/>
      <c r="BA721" t="inlineStr">
        <is>
          <t xml:space="preserve">https://media.yaencontre.com/img/photo/w1024/83067/83067-57402472-1513214331.jpg</t>
        </is>
      </c>
      <c r="BB721"/>
      <c r="BC721">
        <v>1</v>
      </c>
      <c r="BD721"/>
      <c r="BE721">
        <v>0</v>
      </c>
      <c r="BF721"/>
      <c r="BG721"/>
      <c r="BH721"/>
      <c r="BI721" t="inlineStr">
        <is>
          <t xml:space="preserve">Oportunidad Única</t>
        </is>
      </c>
      <c r="BJ721" t="inlineStr">
        <is>
          <t xml:space="preserve">FULL</t>
        </is>
      </c>
      <c r="BK721"/>
      <c r="BL721" t="inlineStr">
        <is>
          <t xml:space="preserve">En lägenhet på 58 m² i centrala Marbella Pueblo, tidigare medicinsk mottagning som kräver helt renöverering med stora omvandlingsmöjligheter. Centralläget och potentialen för fullständig renovering är viktiga tillgångar för köpare som söker central placering och designfrihet.</t>
        </is>
      </c>
      <c r="BM721"/>
      <c r="BN721"/>
    </row>
    <row r="722">
      <c r="A722" t="inlineStr">
        <is>
          <t xml:space="preserve">YAE-jht::real-estate::50151-112394562</t>
        </is>
      </c>
      <c r="B722" t="inlineStr">
        <is>
          <t xml:space="preserve">Yaencontre</t>
        </is>
      </c>
      <c r="C722" t="inlineStr">
        <is>
          <t xml:space="preserve">jht::real-estate::50151-112394562</t>
        </is>
      </c>
      <c r="D722" t="inlineStr">
        <is>
          <t xml:space="preserve">https://yaencontre.com/venta/piso/inmueble-50151-112394562</t>
        </is>
      </c>
      <c r="E722" t="inlineStr">
        <is>
          <t xml:space="preserve">2026-08-29</t>
        </is>
      </c>
      <c r="F722" t="inlineStr">
        <is>
          <t xml:space="preserve">2026-08-31</t>
        </is>
      </c>
      <c r="G722" t="inlineStr">
        <is>
          <t xml:space="preserve">New</t>
        </is>
      </c>
      <c r="H722" t="inlineStr">
        <is>
          <t xml:space="preserve">Dúplex en venta, Cabopino-Artola en Elviria-Cabopino en Marbella</t>
        </is>
      </c>
      <c r="I722" t="inlineStr">
        <is>
          <t xml:space="preserve">Sale</t>
        </is>
      </c>
      <c r="J722" t="inlineStr">
        <is>
          <t xml:space="preserve">FLAT</t>
        </is>
      </c>
      <c r="K722" t="inlineStr">
        <is>
          <t xml:space="preserve">ES</t>
        </is>
      </c>
      <c r="L722"/>
      <c r="M722"/>
      <c r="N722" t="inlineStr">
        <is>
          <t xml:space="preserve">Marbella</t>
        </is>
      </c>
      <c r="O722" t="inlineStr">
        <is>
          <t xml:space="preserve">Elviria-Cabopino</t>
        </is>
      </c>
      <c r="P722"/>
      <c r="Q722" t="inlineStr">
        <is>
          <t xml:space="preserve">36.4903892</t>
        </is>
      </c>
      <c r="R722" t="inlineStr">
        <is>
          <t xml:space="preserve">-4.7515643</t>
        </is>
      </c>
      <c r="S722">
        <v>276000</v>
      </c>
      <c r="T722"/>
      <c r="U722">
        <f>IFERROR((S722-T722)/T722,"")</f>
      </c>
      <c r="V722">
        <v>3</v>
      </c>
      <c r="W722" t="inlineStr">
        <is>
          <t xml:space="preserve">56.00</t>
        </is>
      </c>
      <c r="X722"/>
      <c r="Y722"/>
      <c r="Z722">
        <f>IFERROR(S722/W722,"")</f>
      </c>
      <c r="AA722">
        <f>IFERROR(INDEX(04_Area_Stats!$C$5:$C$7,MATCH(N722,04_Area_Stats!$A$5:$A$7,0)),"")</f>
      </c>
      <c r="AB722">
        <f>IFERROR((Z722-AA722)/AA722,"")</f>
      </c>
      <c r="AC722">
        <v>1</v>
      </c>
      <c r="AD722">
        <v>1</v>
      </c>
      <c r="AE722"/>
      <c r="AF722"/>
      <c r="AG722"/>
      <c r="AH722"/>
      <c r="AI722"/>
      <c r="AJ722"/>
      <c r="AK722"/>
      <c r="AL722"/>
      <c r="AM722"/>
      <c r="AN722"/>
      <c r="AO722"/>
      <c r="AP722"/>
      <c r="AQ722"/>
      <c r="AR722"/>
      <c r="AS722"/>
      <c r="AT722">
        <f>IFERROR(INDEX(04_Area_Stats!$E$5:$E$7,MATCH(N722,04_Area_Stats!$A$5:$A$7,0)),"")</f>
      </c>
      <c r="AU722">
        <f>IFERROR(ROUND(W722*AT722,0),"")</f>
      </c>
      <c r="AV722">
        <f>IFERROR(AU722*12/S722,"")</f>
      </c>
      <c r="AW722">
        <f>IFERROR(ROUND(100*(03_Assumptions!$B$18*MIN(AV722/03_Assumptions!$B$13,1)+03_Assumptions!$B$19*MIN(MAX(-AB722/0.25,0),1)+03_Assumptions!$B$20*IFERROR(INDEX(03_Assumptions!$B$28:$B$33,MATCH(AG722,03_Assumptions!$A$28:$A$33,0)),0.5)+03_Assumptions!$B$21*MIN(V722/180,1)+03_Assumptions!$B$22*(COUNTIF(AI722:AQ722,"Y")/9)),0),"")</f>
      </c>
      <c r="AX722"/>
      <c r="AY722"/>
      <c r="AZ722"/>
      <c r="BA722" t="inlineStr">
        <is>
          <t xml:space="preserve">https://media.yaencontre.com/img/photo/w1024/50151/50151-57435975-1514985343.jpg</t>
        </is>
      </c>
      <c r="BB722"/>
      <c r="BC722">
        <v>1</v>
      </c>
      <c r="BD722"/>
      <c r="BE722">
        <v>0</v>
      </c>
      <c r="BF722"/>
      <c r="BG722"/>
      <c r="BH722"/>
      <c r="BI722"/>
      <c r="BJ722"/>
      <c r="BK722"/>
      <c r="BL722" t="inlineStr">
        <is>
          <t xml:space="preserve">Beskrivningen är ofullständig—endast en ettrumslägenhet nära Cabopino strand i Marbella nämns, utan uppgifter om storlek, skick eller faciliteter.</t>
        </is>
      </c>
      <c r="BM722"/>
      <c r="BN722"/>
    </row>
    <row r="723">
      <c r="A723" t="inlineStr">
        <is>
          <t xml:space="preserve">YAE-jht::real-estate::47694-112393853</t>
        </is>
      </c>
      <c r="B723" t="inlineStr">
        <is>
          <t xml:space="preserve">Yaencontre</t>
        </is>
      </c>
      <c r="C723" t="inlineStr">
        <is>
          <t xml:space="preserve">jht::real-estate::47694-112393853</t>
        </is>
      </c>
      <c r="D723" t="inlineStr">
        <is>
          <t xml:space="preserve">https://yaencontre.com/venta/piso/inmueble-47694-112393853</t>
        </is>
      </c>
      <c r="E723" t="inlineStr">
        <is>
          <t xml:space="preserve">2026-08-29</t>
        </is>
      </c>
      <c r="F723" t="inlineStr">
        <is>
          <t xml:space="preserve">2026-08-31</t>
        </is>
      </c>
      <c r="G723" t="inlineStr">
        <is>
          <t xml:space="preserve">New</t>
        </is>
      </c>
      <c r="H723" t="inlineStr">
        <is>
          <t xml:space="preserve">Piso en venta, La Puya - La Ermita en Marbella Pueblo en Marbella</t>
        </is>
      </c>
      <c r="I723" t="inlineStr">
        <is>
          <t xml:space="preserve">Sale</t>
        </is>
      </c>
      <c r="J723" t="inlineStr">
        <is>
          <t xml:space="preserve">FLAT</t>
        </is>
      </c>
      <c r="K723" t="inlineStr">
        <is>
          <t xml:space="preserve">ES</t>
        </is>
      </c>
      <c r="L723"/>
      <c r="M723"/>
      <c r="N723" t="inlineStr">
        <is>
          <t xml:space="preserve">Marbella</t>
        </is>
      </c>
      <c r="O723" t="inlineStr">
        <is>
          <t xml:space="preserve">Marbella Pueblo</t>
        </is>
      </c>
      <c r="P723"/>
      <c r="Q723" t="inlineStr">
        <is>
          <t xml:space="preserve">36.5172418</t>
        </is>
      </c>
      <c r="R723" t="inlineStr">
        <is>
          <t xml:space="preserve">-4.8730799</t>
        </is>
      </c>
      <c r="S723">
        <v>251000</v>
      </c>
      <c r="T723"/>
      <c r="U723">
        <f>IFERROR((S723-T723)/T723,"")</f>
      </c>
      <c r="V723">
        <v>3</v>
      </c>
      <c r="W723" t="inlineStr">
        <is>
          <t xml:space="preserve">77.00</t>
        </is>
      </c>
      <c r="X723"/>
      <c r="Y723"/>
      <c r="Z723">
        <f>IFERROR(S723/W723,"")</f>
      </c>
      <c r="AA723">
        <f>IFERROR(INDEX(04_Area_Stats!$C$5:$C$7,MATCH(N723,04_Area_Stats!$A$5:$A$7,0)),"")</f>
      </c>
      <c r="AB723">
        <f>IFERROR((Z723-AA723)/AA723,"")</f>
      </c>
      <c r="AC723">
        <v>2</v>
      </c>
      <c r="AD723">
        <v>1</v>
      </c>
      <c r="AE723"/>
      <c r="AF723"/>
      <c r="AG723"/>
      <c r="AH723"/>
      <c r="AI723" t="inlineStr">
        <is>
          <t xml:space="preserve">Y</t>
        </is>
      </c>
      <c r="AJ723"/>
      <c r="AK723"/>
      <c r="AL723"/>
      <c r="AM723"/>
      <c r="AN723"/>
      <c r="AO723"/>
      <c r="AP723"/>
      <c r="AQ723"/>
      <c r="AR723"/>
      <c r="AS723"/>
      <c r="AT723">
        <f>IFERROR(INDEX(04_Area_Stats!$E$5:$E$7,MATCH(N723,04_Area_Stats!$A$5:$A$7,0)),"")</f>
      </c>
      <c r="AU723">
        <f>IFERROR(ROUND(W723*AT723,0),"")</f>
      </c>
      <c r="AV723">
        <f>IFERROR(AU723*12/S723,"")</f>
      </c>
      <c r="AW723">
        <f>IFERROR(ROUND(100*(03_Assumptions!$B$18*MIN(AV723/03_Assumptions!$B$13,1)+03_Assumptions!$B$19*MIN(MAX(-AB723/0.25,0),1)+03_Assumptions!$B$20*IFERROR(INDEX(03_Assumptions!$B$28:$B$33,MATCH(AG723,03_Assumptions!$A$28:$A$33,0)),0.5)+03_Assumptions!$B$21*MIN(V723/180,1)+03_Assumptions!$B$22*(COUNTIF(AI723:AQ723,"Y")/9)),0),"")</f>
      </c>
      <c r="AX723"/>
      <c r="AY723"/>
      <c r="AZ723"/>
      <c r="BA723" t="inlineStr">
        <is>
          <t xml:space="preserve">https://media.yaencontre.com/img/photo/w1024/47694/47694-57435604-1514966683.jpg</t>
        </is>
      </c>
      <c r="BB723"/>
      <c r="BC723">
        <v>1</v>
      </c>
      <c r="BD723"/>
      <c r="BE723">
        <v>0</v>
      </c>
      <c r="BF723"/>
      <c r="BG723" t="inlineStr">
        <is>
          <t xml:space="preserve">TENANTED</t>
        </is>
      </c>
      <c r="BH723" t="inlineStr">
        <is>
          <t xml:space="preserve">Negotiable</t>
        </is>
      </c>
      <c r="BI723" t="inlineStr">
        <is>
          <t xml:space="preserve">¡OPORTUNIDAD SOLO PARA INVERSORES!</t>
        </is>
      </c>
      <c r="BJ723"/>
      <c r="BK723"/>
      <c r="BL723" t="inlineStr">
        <is>
          <t xml:space="preserve">En lägenhet på 77 m² i Marbella Pueblo, för närvarande uthyrd till en hyresgäst, marknadsförd som investeringsmöjlighet. Annonsen innehåller minimalt med detaljer utöver storlek och hyresstatus; de flesta nyckelegenskaper beskrivs inte.</t>
        </is>
      </c>
      <c r="BM723"/>
      <c r="BN723"/>
    </row>
    <row r="724">
      <c r="A724" t="inlineStr">
        <is>
          <t xml:space="preserve">YAE-jht::real-estate::54500-112320189</t>
        </is>
      </c>
      <c r="B724" t="inlineStr">
        <is>
          <t xml:space="preserve">Yaencontre</t>
        </is>
      </c>
      <c r="C724" t="inlineStr">
        <is>
          <t xml:space="preserve">jht::real-estate::54500-112320189</t>
        </is>
      </c>
      <c r="D724" t="inlineStr">
        <is>
          <t xml:space="preserve">https://yaencontre.com/venta/piso/inmueble-54500-112320189</t>
        </is>
      </c>
      <c r="E724" t="inlineStr">
        <is>
          <t xml:space="preserve">2026-08-29</t>
        </is>
      </c>
      <c r="F724" t="inlineStr">
        <is>
          <t xml:space="preserve">2026-08-31</t>
        </is>
      </c>
      <c r="G724" t="inlineStr">
        <is>
          <t xml:space="preserve">New</t>
        </is>
      </c>
      <c r="H724" t="inlineStr">
        <is>
          <t xml:space="preserve">Piso en venta en calle Arias Maldonado, Ricardo Soriano en Marbella Pueblo en Marbella</t>
        </is>
      </c>
      <c r="I724" t="inlineStr">
        <is>
          <t xml:space="preserve">Sale</t>
        </is>
      </c>
      <c r="J724" t="inlineStr">
        <is>
          <t xml:space="preserve">FLAT</t>
        </is>
      </c>
      <c r="K724" t="inlineStr">
        <is>
          <t xml:space="preserve">ES</t>
        </is>
      </c>
      <c r="L724"/>
      <c r="M724"/>
      <c r="N724" t="inlineStr">
        <is>
          <t xml:space="preserve">Marbella</t>
        </is>
      </c>
      <c r="O724" t="inlineStr">
        <is>
          <t xml:space="preserve">Marbella Pueblo</t>
        </is>
      </c>
      <c r="P724"/>
      <c r="Q724" t="inlineStr">
        <is>
          <t xml:space="preserve">36.5100630</t>
        </is>
      </c>
      <c r="R724" t="inlineStr">
        <is>
          <t xml:space="preserve">-4.8935310</t>
        </is>
      </c>
      <c r="S724">
        <v>495000</v>
      </c>
      <c r="T724"/>
      <c r="U724">
        <f>IFERROR((S724-T724)/T724,"")</f>
      </c>
      <c r="V724">
        <v>3</v>
      </c>
      <c r="W724" t="inlineStr">
        <is>
          <t xml:space="preserve">85.00</t>
        </is>
      </c>
      <c r="X724"/>
      <c r="Y724"/>
      <c r="Z724">
        <f>IFERROR(S724/W724,"")</f>
      </c>
      <c r="AA724">
        <f>IFERROR(INDEX(04_Area_Stats!$C$5:$C$7,MATCH(N724,04_Area_Stats!$A$5:$A$7,0)),"")</f>
      </c>
      <c r="AB724">
        <f>IFERROR((Z724-AA724)/AA724,"")</f>
      </c>
      <c r="AC724">
        <v>2</v>
      </c>
      <c r="AD724">
        <v>2</v>
      </c>
      <c r="AE724" t="inlineStr">
        <is>
          <t xml:space="preserve">media</t>
        </is>
      </c>
      <c r="AF724"/>
      <c r="AG724" t="inlineStr">
        <is>
          <t xml:space="preserve">Renovated</t>
        </is>
      </c>
      <c r="AH724"/>
      <c r="AI724" t="inlineStr">
        <is>
          <t xml:space="preserve">Y</t>
        </is>
      </c>
      <c r="AJ724"/>
      <c r="AK724"/>
      <c r="AL724"/>
      <c r="AM724"/>
      <c r="AN724"/>
      <c r="AO724"/>
      <c r="AP724" t="inlineStr">
        <is>
          <t xml:space="preserve">Y</t>
        </is>
      </c>
      <c r="AQ724"/>
      <c r="AR724"/>
      <c r="AS724"/>
      <c r="AT724">
        <f>IFERROR(INDEX(04_Area_Stats!$E$5:$E$7,MATCH(N724,04_Area_Stats!$A$5:$A$7,0)),"")</f>
      </c>
      <c r="AU724">
        <f>IFERROR(ROUND(W724*AT724,0),"")</f>
      </c>
      <c r="AV724">
        <f>IFERROR(AU724*12/S724,"")</f>
      </c>
      <c r="AW724">
        <f>IFERROR(ROUND(100*(03_Assumptions!$B$18*MIN(AV724/03_Assumptions!$B$13,1)+03_Assumptions!$B$19*MIN(MAX(-AB724/0.25,0),1)+03_Assumptions!$B$20*IFERROR(INDEX(03_Assumptions!$B$28:$B$33,MATCH(AG724,03_Assumptions!$A$28:$A$33,0)),0.5)+03_Assumptions!$B$21*MIN(V724/180,1)+03_Assumptions!$B$22*(COUNTIF(AI724:AQ724,"Y")/9)),0),"")</f>
      </c>
      <c r="AX724"/>
      <c r="AY724"/>
      <c r="AZ724"/>
      <c r="BA724" t="inlineStr">
        <is>
          <t xml:space="preserve">https://media.yaencontre.com/img/photo/w1024/54500/54500-57394627-1512927765.jpg</t>
        </is>
      </c>
      <c r="BB724"/>
      <c r="BC724">
        <v>1</v>
      </c>
      <c r="BD724"/>
      <c r="BE724">
        <v>0</v>
      </c>
      <c r="BF724"/>
      <c r="BG724"/>
      <c r="BH724"/>
      <c r="BI724"/>
      <c r="BJ724"/>
      <c r="BK724"/>
      <c r="BL724" t="inlineStr">
        <is>
          <t xml:space="preserve">Nyligen renoverad 2-rumslägenhet på 90 m² belägen bara 150 meter från stranden i Marbella Pueblo på mittennivå. Fastigheten kombinerar komfort och lyx på en tyst och utmärkt placering.</t>
        </is>
      </c>
      <c r="BM724" t="inlineStr">
        <is>
          <t xml:space="preserve">floor, condition</t>
        </is>
      </c>
      <c r="BN724"/>
    </row>
    <row r="725">
      <c r="A725" t="inlineStr">
        <is>
          <t xml:space="preserve">YAE-jht::real-estate::50956-112339223</t>
        </is>
      </c>
      <c r="B725" t="inlineStr">
        <is>
          <t xml:space="preserve">Yaencontre</t>
        </is>
      </c>
      <c r="C725" t="inlineStr">
        <is>
          <t xml:space="preserve">jht::real-estate::50956-112339223</t>
        </is>
      </c>
      <c r="D725" t="inlineStr">
        <is>
          <t xml:space="preserve">https://yaencontre.com/venta/piso/inmueble-50956-112339223</t>
        </is>
      </c>
      <c r="E725" t="inlineStr">
        <is>
          <t xml:space="preserve">2026-08-29</t>
        </is>
      </c>
      <c r="F725" t="inlineStr">
        <is>
          <t xml:space="preserve">2026-08-31</t>
        </is>
      </c>
      <c r="G725" t="inlineStr">
        <is>
          <t xml:space="preserve">New</t>
        </is>
      </c>
      <c r="H725" t="inlineStr">
        <is>
          <t xml:space="preserve">Dúplex en venta, Guadalmina Baja en San Pedro de Alcántara en Marbella</t>
        </is>
      </c>
      <c r="I725" t="inlineStr">
        <is>
          <t xml:space="preserve">Sale</t>
        </is>
      </c>
      <c r="J725" t="inlineStr">
        <is>
          <t xml:space="preserve">FLAT</t>
        </is>
      </c>
      <c r="K725" t="inlineStr">
        <is>
          <t xml:space="preserve">ES</t>
        </is>
      </c>
      <c r="L725"/>
      <c r="M725"/>
      <c r="N725" t="inlineStr">
        <is>
          <t xml:space="preserve">Marbella</t>
        </is>
      </c>
      <c r="O725" t="inlineStr">
        <is>
          <t xml:space="preserve">San Pedro de Alcántara</t>
        </is>
      </c>
      <c r="P725"/>
      <c r="Q725" t="inlineStr">
        <is>
          <t xml:space="preserve">36.4685793</t>
        </is>
      </c>
      <c r="R725" t="inlineStr">
        <is>
          <t xml:space="preserve">-4.9982816</t>
        </is>
      </c>
      <c r="S725">
        <v>1060000</v>
      </c>
      <c r="T725"/>
      <c r="U725">
        <f>IFERROR((S725-T725)/T725,"")</f>
      </c>
      <c r="V725">
        <v>3</v>
      </c>
      <c r="W725" t="inlineStr">
        <is>
          <t xml:space="preserve">286.00</t>
        </is>
      </c>
      <c r="X725"/>
      <c r="Y725"/>
      <c r="Z725">
        <f>IFERROR(S725/W725,"")</f>
      </c>
      <c r="AA725">
        <f>IFERROR(INDEX(04_Area_Stats!$C$5:$C$7,MATCH(N725,04_Area_Stats!$A$5:$A$7,0)),"")</f>
      </c>
      <c r="AB725">
        <f>IFERROR((Z725-AA725)/AA725,"")</f>
      </c>
      <c r="AC725">
        <v>4</v>
      </c>
      <c r="AD725">
        <v>4</v>
      </c>
      <c r="AE725"/>
      <c r="AF725"/>
      <c r="AG725"/>
      <c r="AH725"/>
      <c r="AI725"/>
      <c r="AJ725"/>
      <c r="AK725"/>
      <c r="AL725"/>
      <c r="AM725"/>
      <c r="AN725"/>
      <c r="AO725"/>
      <c r="AP725"/>
      <c r="AQ725"/>
      <c r="AR725"/>
      <c r="AS725"/>
      <c r="AT725">
        <f>IFERROR(INDEX(04_Area_Stats!$E$5:$E$7,MATCH(N725,04_Area_Stats!$A$5:$A$7,0)),"")</f>
      </c>
      <c r="AU725">
        <f>IFERROR(ROUND(W725*AT725,0),"")</f>
      </c>
      <c r="AV725">
        <f>IFERROR(AU725*12/S725,"")</f>
      </c>
      <c r="AW725">
        <f>IFERROR(ROUND(100*(03_Assumptions!$B$18*MIN(AV725/03_Assumptions!$B$13,1)+03_Assumptions!$B$19*MIN(MAX(-AB725/0.25,0),1)+03_Assumptions!$B$20*IFERROR(INDEX(03_Assumptions!$B$28:$B$33,MATCH(AG725,03_Assumptions!$A$28:$A$33,0)),0.5)+03_Assumptions!$B$21*MIN(V725/180,1)+03_Assumptions!$B$22*(COUNTIF(AI725:AQ725,"Y")/9)),0),"")</f>
      </c>
      <c r="AX725"/>
      <c r="AY725"/>
      <c r="AZ725"/>
      <c r="BA725" t="inlineStr">
        <is>
          <t xml:space="preserve">https://media.yaencontre.com/img/photo/w1024/50956/50956-57406257-1513462834.jpg</t>
        </is>
      </c>
      <c r="BB725"/>
      <c r="BC725">
        <v>1</v>
      </c>
      <c r="BD725"/>
      <c r="BE725">
        <v>0</v>
      </c>
      <c r="BF725"/>
      <c r="BG725"/>
      <c r="BH725"/>
      <c r="BI725"/>
      <c r="BJ725"/>
      <c r="BK725"/>
      <c r="BL725" t="inlineStr">
        <is>
          <t xml:space="preserve">Beskrivningen är ofullständig och trunkerad, vilket ger otillräcklig information för att karakterisera fastigheten bortom dess läge i den prestigefyllda urbaniseringen Hoyo 15 i Guadalmina Baja. Den inre storleken på 217 m² nämns, men det saknas detaljer om skick, bekvämligheter eller andra nyckelfunktioner.</t>
        </is>
      </c>
      <c r="BM725"/>
      <c r="BN725"/>
    </row>
    <row r="726">
      <c r="A726" t="inlineStr">
        <is>
          <t xml:space="preserve">YAE-jht::real-estate::62935-112334602</t>
        </is>
      </c>
      <c r="B726" t="inlineStr">
        <is>
          <t xml:space="preserve">Yaencontre</t>
        </is>
      </c>
      <c r="C726" t="inlineStr">
        <is>
          <t xml:space="preserve">jht::real-estate::62935-112334602</t>
        </is>
      </c>
      <c r="D726" t="inlineStr">
        <is>
          <t xml:space="preserve">https://yaencontre.com/venta/piso/inmueble-62935-112334602</t>
        </is>
      </c>
      <c r="E726" t="inlineStr">
        <is>
          <t xml:space="preserve">2026-08-29</t>
        </is>
      </c>
      <c r="F726" t="inlineStr">
        <is>
          <t xml:space="preserve">2026-08-31</t>
        </is>
      </c>
      <c r="G726" t="inlineStr">
        <is>
          <t xml:space="preserve">New</t>
        </is>
      </c>
      <c r="H726" t="inlineStr">
        <is>
          <t xml:space="preserve">Piso en venta, Puente Romano en Nagüeles-Milla de Oro en Marbella</t>
        </is>
      </c>
      <c r="I726" t="inlineStr">
        <is>
          <t xml:space="preserve">Sale</t>
        </is>
      </c>
      <c r="J726" t="inlineStr">
        <is>
          <t xml:space="preserve">FLAT</t>
        </is>
      </c>
      <c r="K726" t="inlineStr">
        <is>
          <t xml:space="preserve">ES</t>
        </is>
      </c>
      <c r="L726"/>
      <c r="M726"/>
      <c r="N726" t="inlineStr">
        <is>
          <t xml:space="preserve">Marbella</t>
        </is>
      </c>
      <c r="O726" t="inlineStr">
        <is>
          <t xml:space="preserve">Nagüeles-Milla de Oro</t>
        </is>
      </c>
      <c r="P726"/>
      <c r="Q726" t="inlineStr">
        <is>
          <t xml:space="preserve">36.5040874</t>
        </is>
      </c>
      <c r="R726" t="inlineStr">
        <is>
          <t xml:space="preserve">-4.9283935</t>
        </is>
      </c>
      <c r="S726">
        <v>3500000</v>
      </c>
      <c r="T726"/>
      <c r="U726">
        <f>IFERROR((S726-T726)/T726,"")</f>
      </c>
      <c r="V726">
        <v>3</v>
      </c>
      <c r="W726" t="inlineStr">
        <is>
          <t xml:space="preserve">120.00</t>
        </is>
      </c>
      <c r="X726"/>
      <c r="Y726"/>
      <c r="Z726">
        <f>IFERROR(S726/W726,"")</f>
      </c>
      <c r="AA726">
        <f>IFERROR(INDEX(04_Area_Stats!$C$5:$C$7,MATCH(N726,04_Area_Stats!$A$5:$A$7,0)),"")</f>
      </c>
      <c r="AB726">
        <f>IFERROR((Z726-AA726)/AA726,"")</f>
      </c>
      <c r="AC726">
        <v>1</v>
      </c>
      <c r="AD726">
        <v>1</v>
      </c>
      <c r="AE726"/>
      <c r="AF726"/>
      <c r="AG726" t="inlineStr">
        <is>
          <t xml:space="preserve">Good</t>
        </is>
      </c>
      <c r="AH726"/>
      <c r="AI726"/>
      <c r="AJ726"/>
      <c r="AK726"/>
      <c r="AL726"/>
      <c r="AM726"/>
      <c r="AN726"/>
      <c r="AO726"/>
      <c r="AP726"/>
      <c r="AQ726"/>
      <c r="AR726"/>
      <c r="AS726"/>
      <c r="AT726">
        <f>IFERROR(INDEX(04_Area_Stats!$E$5:$E$7,MATCH(N726,04_Area_Stats!$A$5:$A$7,0)),"")</f>
      </c>
      <c r="AU726">
        <f>IFERROR(ROUND(W726*AT726,0),"")</f>
      </c>
      <c r="AV726">
        <f>IFERROR(AU726*12/S726,"")</f>
      </c>
      <c r="AW726">
        <f>IFERROR(ROUND(100*(03_Assumptions!$B$18*MIN(AV726/03_Assumptions!$B$13,1)+03_Assumptions!$B$19*MIN(MAX(-AB726/0.25,0),1)+03_Assumptions!$B$20*IFERROR(INDEX(03_Assumptions!$B$28:$B$33,MATCH(AG726,03_Assumptions!$A$28:$A$33,0)),0.5)+03_Assumptions!$B$21*MIN(V726/180,1)+03_Assumptions!$B$22*(COUNTIF(AI726:AQ726,"Y")/9)),0),"")</f>
      </c>
      <c r="AX726"/>
      <c r="AY726"/>
      <c r="AZ726"/>
      <c r="BA726" t="inlineStr">
        <is>
          <t xml:space="preserve">https://media.yaencontre.com/img/photo/w1024/62935/62935-57403165-1513239229.jpg</t>
        </is>
      </c>
      <c r="BB726"/>
      <c r="BC726">
        <v>1</v>
      </c>
      <c r="BD726"/>
      <c r="BE726">
        <v>0</v>
      </c>
      <c r="BF726"/>
      <c r="BG726"/>
      <c r="BH726"/>
      <c r="BI726"/>
      <c r="BJ726"/>
      <c r="BK726"/>
      <c r="BL726" t="inlineStr">
        <is>
          <t xml:space="preserve">Otillräcklig information tillgiven. Beskrivningen innehåller endast en platshuvud och en kontaktförfrågan utan några fastighetsdetaljer.</t>
        </is>
      </c>
      <c r="BM726"/>
      <c r="BN726"/>
    </row>
    <row r="727">
      <c r="A727" t="inlineStr">
        <is>
          <t xml:space="preserve">YAE-jht::real-estate::91389-112357467</t>
        </is>
      </c>
      <c r="B727" t="inlineStr">
        <is>
          <t xml:space="preserve">Yaencontre</t>
        </is>
      </c>
      <c r="C727" t="inlineStr">
        <is>
          <t xml:space="preserve">jht::real-estate::91389-112357467</t>
        </is>
      </c>
      <c r="D727" t="inlineStr">
        <is>
          <t xml:space="preserve">https://yaencontre.com/venta/piso/inmueble-91389-112357467</t>
        </is>
      </c>
      <c r="E727" t="inlineStr">
        <is>
          <t xml:space="preserve">2026-08-29</t>
        </is>
      </c>
      <c r="F727" t="inlineStr">
        <is>
          <t xml:space="preserve">2026-08-31</t>
        </is>
      </c>
      <c r="G727" t="inlineStr">
        <is>
          <t xml:space="preserve">New</t>
        </is>
      </c>
      <c r="H727" t="inlineStr">
        <is>
          <t xml:space="preserve">Piso en venta, Puerto Banús en Nueva Andalucía en Marbella</t>
        </is>
      </c>
      <c r="I727" t="inlineStr">
        <is>
          <t xml:space="preserve">Sale</t>
        </is>
      </c>
      <c r="J727" t="inlineStr">
        <is>
          <t xml:space="preserve">FLAT</t>
        </is>
      </c>
      <c r="K727" t="inlineStr">
        <is>
          <t xml:space="preserve">ES</t>
        </is>
      </c>
      <c r="L727"/>
      <c r="M727"/>
      <c r="N727" t="inlineStr">
        <is>
          <t xml:space="preserve">Marbella</t>
        </is>
      </c>
      <c r="O727" t="inlineStr">
        <is>
          <t xml:space="preserve">Nueva Andalucía</t>
        </is>
      </c>
      <c r="P727"/>
      <c r="Q727" t="inlineStr">
        <is>
          <t xml:space="preserve">36.4862319</t>
        </is>
      </c>
      <c r="R727" t="inlineStr">
        <is>
          <t xml:space="preserve">-4.9607440</t>
        </is>
      </c>
      <c r="S727">
        <v>1600000</v>
      </c>
      <c r="T727"/>
      <c r="U727">
        <f>IFERROR((S727-T727)/T727,"")</f>
      </c>
      <c r="V727">
        <v>3</v>
      </c>
      <c r="W727" t="inlineStr">
        <is>
          <t xml:space="preserve">192.00</t>
        </is>
      </c>
      <c r="X727"/>
      <c r="Y727"/>
      <c r="Z727">
        <f>IFERROR(S727/W727,"")</f>
      </c>
      <c r="AA727">
        <f>IFERROR(INDEX(04_Area_Stats!$C$5:$C$7,MATCH(N727,04_Area_Stats!$A$5:$A$7,0)),"")</f>
      </c>
      <c r="AB727">
        <f>IFERROR((Z727-AA727)/AA727,"")</f>
      </c>
      <c r="AC727">
        <v>1</v>
      </c>
      <c r="AD727">
        <v>1</v>
      </c>
      <c r="AE727"/>
      <c r="AF727"/>
      <c r="AG727"/>
      <c r="AH727"/>
      <c r="AI727" t="inlineStr">
        <is>
          <t xml:space="preserve">Y</t>
        </is>
      </c>
      <c r="AJ727"/>
      <c r="AK727" t="inlineStr">
        <is>
          <t xml:space="preserve">Y</t>
        </is>
      </c>
      <c r="AL727" t="inlineStr">
        <is>
          <t xml:space="preserve">Y</t>
        </is>
      </c>
      <c r="AM727" t="inlineStr">
        <is>
          <t xml:space="preserve">Y</t>
        </is>
      </c>
      <c r="AN727"/>
      <c r="AO727"/>
      <c r="AP727"/>
      <c r="AQ727"/>
      <c r="AR727"/>
      <c r="AS727"/>
      <c r="AT727">
        <f>IFERROR(INDEX(04_Area_Stats!$E$5:$E$7,MATCH(N727,04_Area_Stats!$A$5:$A$7,0)),"")</f>
      </c>
      <c r="AU727">
        <f>IFERROR(ROUND(W727*AT727,0),"")</f>
      </c>
      <c r="AV727">
        <f>IFERROR(AU727*12/S727,"")</f>
      </c>
      <c r="AW727">
        <f>IFERROR(ROUND(100*(03_Assumptions!$B$18*MIN(AV727/03_Assumptions!$B$13,1)+03_Assumptions!$B$19*MIN(MAX(-AB727/0.25,0),1)+03_Assumptions!$B$20*IFERROR(INDEX(03_Assumptions!$B$28:$B$33,MATCH(AG727,03_Assumptions!$A$28:$A$33,0)),0.5)+03_Assumptions!$B$21*MIN(V727/180,1)+03_Assumptions!$B$22*(COUNTIF(AI727:AQ727,"Y")/9)),0),"")</f>
      </c>
      <c r="AX727"/>
      <c r="AY727"/>
      <c r="AZ727"/>
      <c r="BA727" t="inlineStr">
        <is>
          <t xml:space="preserve">https://media.yaencontre.com/img/photo/w1024/91389/91389-57415577-1513880900.jpg</t>
        </is>
      </c>
      <c r="BB727"/>
      <c r="BC727">
        <v>1</v>
      </c>
      <c r="BD727"/>
      <c r="BE727">
        <v>0</v>
      </c>
      <c r="BF727"/>
      <c r="BG727"/>
      <c r="BH727"/>
      <c r="BI727"/>
      <c r="BJ727"/>
      <c r="BK727"/>
      <c r="BL727" t="inlineStr">
        <is>
          <t xml:space="preserve">En lägenhet med 1 sovrum och 3 badrum på 192 m² belägen i Puerto Banús, Marbella, med sydvästlig orientering, privat parkering och gemensam pool och trädgård. Beskrivningen är ofullständig och saknar viktig information om skick, ålder och pris.</t>
        </is>
      </c>
      <c r="BM727" t="inlineStr">
        <is>
          <t xml:space="preserve">pool, garden, parking</t>
        </is>
      </c>
      <c r="BN727"/>
    </row>
    <row r="728">
      <c r="A728" t="inlineStr">
        <is>
          <t xml:space="preserve">YAE-jht::real-estate::85758-112358011</t>
        </is>
      </c>
      <c r="B728" t="inlineStr">
        <is>
          <t xml:space="preserve">Yaencontre</t>
        </is>
      </c>
      <c r="C728" t="inlineStr">
        <is>
          <t xml:space="preserve">jht::real-estate::85758-112358011</t>
        </is>
      </c>
      <c r="D728" t="inlineStr">
        <is>
          <t xml:space="preserve">https://yaencontre.com/venta/piso/inmueble-85758-112358011</t>
        </is>
      </c>
      <c r="E728" t="inlineStr">
        <is>
          <t xml:space="preserve">2026-08-29</t>
        </is>
      </c>
      <c r="F728" t="inlineStr">
        <is>
          <t xml:space="preserve">2026-08-31</t>
        </is>
      </c>
      <c r="G728" t="inlineStr">
        <is>
          <t xml:space="preserve">New</t>
        </is>
      </c>
      <c r="H728" t="inlineStr">
        <is>
          <t xml:space="preserve">Dúplex en venta, Los Naranjos en Nueva Andalucía en Marbella</t>
        </is>
      </c>
      <c r="I728" t="inlineStr">
        <is>
          <t xml:space="preserve">Sale</t>
        </is>
      </c>
      <c r="J728" t="inlineStr">
        <is>
          <t xml:space="preserve">FLAT</t>
        </is>
      </c>
      <c r="K728" t="inlineStr">
        <is>
          <t xml:space="preserve">ES</t>
        </is>
      </c>
      <c r="L728"/>
      <c r="M728"/>
      <c r="N728" t="inlineStr">
        <is>
          <t xml:space="preserve">Marbella</t>
        </is>
      </c>
      <c r="O728" t="inlineStr">
        <is>
          <t xml:space="preserve">Nueva Andalucía</t>
        </is>
      </c>
      <c r="P728"/>
      <c r="Q728" t="inlineStr">
        <is>
          <t xml:space="preserve">36.5228282</t>
        </is>
      </c>
      <c r="R728" t="inlineStr">
        <is>
          <t xml:space="preserve">-4.9697672</t>
        </is>
      </c>
      <c r="S728">
        <v>1695000</v>
      </c>
      <c r="T728"/>
      <c r="U728">
        <f>IFERROR((S728-T728)/T728,"")</f>
      </c>
      <c r="V728">
        <v>3</v>
      </c>
      <c r="W728" t="inlineStr">
        <is>
          <t xml:space="preserve">129.00</t>
        </is>
      </c>
      <c r="X728"/>
      <c r="Y728"/>
      <c r="Z728">
        <f>IFERROR(S728/W728,"")</f>
      </c>
      <c r="AA728">
        <f>IFERROR(INDEX(04_Area_Stats!$C$5:$C$7,MATCH(N728,04_Area_Stats!$A$5:$A$7,0)),"")</f>
      </c>
      <c r="AB728">
        <f>IFERROR((Z728-AA728)/AA728,"")</f>
      </c>
      <c r="AC728">
        <v>3</v>
      </c>
      <c r="AD728">
        <v>3</v>
      </c>
      <c r="AE728" t="inlineStr">
        <is>
          <t xml:space="preserve">Ático</t>
        </is>
      </c>
      <c r="AF728"/>
      <c r="AG728"/>
      <c r="AH728"/>
      <c r="AI728" t="inlineStr">
        <is>
          <t xml:space="preserve">Y</t>
        </is>
      </c>
      <c r="AJ728" t="inlineStr">
        <is>
          <t xml:space="preserve">Y</t>
        </is>
      </c>
      <c r="AK728"/>
      <c r="AL728"/>
      <c r="AM728"/>
      <c r="AN728"/>
      <c r="AO728"/>
      <c r="AP728"/>
      <c r="AQ728"/>
      <c r="AR728"/>
      <c r="AS728"/>
      <c r="AT728">
        <f>IFERROR(INDEX(04_Area_Stats!$E$5:$E$7,MATCH(N728,04_Area_Stats!$A$5:$A$7,0)),"")</f>
      </c>
      <c r="AU728">
        <f>IFERROR(ROUND(W728*AT728,0),"")</f>
      </c>
      <c r="AV728">
        <f>IFERROR(AU728*12/S728,"")</f>
      </c>
      <c r="AW728">
        <f>IFERROR(ROUND(100*(03_Assumptions!$B$18*MIN(AV728/03_Assumptions!$B$13,1)+03_Assumptions!$B$19*MIN(MAX(-AB728/0.25,0),1)+03_Assumptions!$B$20*IFERROR(INDEX(03_Assumptions!$B$28:$B$33,MATCH(AG728,03_Assumptions!$A$28:$A$33,0)),0.5)+03_Assumptions!$B$21*MIN(V728/180,1)+03_Assumptions!$B$22*(COUNTIF(AI728:AQ728,"Y")/9)),0),"")</f>
      </c>
      <c r="AX728"/>
      <c r="AY728"/>
      <c r="AZ728"/>
      <c r="BA728" t="inlineStr">
        <is>
          <t xml:space="preserve">https://media.yaencontre.com/img/photo/w1024/85758/85758-57415920-1513893707.jpg</t>
        </is>
      </c>
      <c r="BB728"/>
      <c r="BC728">
        <v>1</v>
      </c>
      <c r="BD728"/>
      <c r="BE728">
        <v>0</v>
      </c>
      <c r="BF728"/>
      <c r="BG728"/>
      <c r="BH728"/>
      <c r="BI728"/>
      <c r="BJ728"/>
      <c r="BK728"/>
      <c r="BL728" t="inlineStr">
        <is>
          <t xml:space="preserve">Takvåning duplex med 3 sovrum och 3 badrum i Nueva Andalucía, Marbella, med 129 m² byggt och en 64 m² stor terrass. Begränsad information finns tillgänglig om skick, bekvämligheter och andra viktiga detaljer.</t>
        </is>
      </c>
      <c r="BM728" t="inlineStr">
        <is>
          <t xml:space="preserve">floor, terrace</t>
        </is>
      </c>
      <c r="BN728"/>
    </row>
    <row r="729">
      <c r="A729" t="inlineStr">
        <is>
          <t xml:space="preserve">YAE-jht::real-estate::92303-112355150</t>
        </is>
      </c>
      <c r="B729" t="inlineStr">
        <is>
          <t xml:space="preserve">Yaencontre</t>
        </is>
      </c>
      <c r="C729" t="inlineStr">
        <is>
          <t xml:space="preserve">jht::real-estate::92303-112355150</t>
        </is>
      </c>
      <c r="D729" t="inlineStr">
        <is>
          <t xml:space="preserve">https://yaencontre.com/venta/piso/inmueble-92303-112355150</t>
        </is>
      </c>
      <c r="E729" t="inlineStr">
        <is>
          <t xml:space="preserve">2026-08-29</t>
        </is>
      </c>
      <c r="F729" t="inlineStr">
        <is>
          <t xml:space="preserve">2026-08-31</t>
        </is>
      </c>
      <c r="G729" t="inlineStr">
        <is>
          <t xml:space="preserve">New</t>
        </is>
      </c>
      <c r="H729" t="inlineStr">
        <is>
          <t xml:space="preserve">Piso en venta en calle Las Ventas, Nueva Andalucía en Nueva Andalucía en Marbella</t>
        </is>
      </c>
      <c r="I729" t="inlineStr">
        <is>
          <t xml:space="preserve">Sale</t>
        </is>
      </c>
      <c r="J729" t="inlineStr">
        <is>
          <t xml:space="preserve">FLAT</t>
        </is>
      </c>
      <c r="K729" t="inlineStr">
        <is>
          <t xml:space="preserve">ES</t>
        </is>
      </c>
      <c r="L729"/>
      <c r="M729"/>
      <c r="N729" t="inlineStr">
        <is>
          <t xml:space="preserve">Marbella</t>
        </is>
      </c>
      <c r="O729" t="inlineStr">
        <is>
          <t xml:space="preserve">Nueva Andalucía</t>
        </is>
      </c>
      <c r="P729"/>
      <c r="Q729" t="inlineStr">
        <is>
          <t xml:space="preserve">36.4969635</t>
        </is>
      </c>
      <c r="R729" t="inlineStr">
        <is>
          <t xml:space="preserve">-4.9636309</t>
        </is>
      </c>
      <c r="S729">
        <v>675000</v>
      </c>
      <c r="T729"/>
      <c r="U729">
        <f>IFERROR((S729-T729)/T729,"")</f>
      </c>
      <c r="V729">
        <v>3</v>
      </c>
      <c r="W729" t="inlineStr">
        <is>
          <t xml:space="preserve">119.00</t>
        </is>
      </c>
      <c r="X729"/>
      <c r="Y729"/>
      <c r="Z729">
        <f>IFERROR(S729/W729,"")</f>
      </c>
      <c r="AA729">
        <f>IFERROR(INDEX(04_Area_Stats!$C$5:$C$7,MATCH(N729,04_Area_Stats!$A$5:$A$7,0)),"")</f>
      </c>
      <c r="AB729">
        <f>IFERROR((Z729-AA729)/AA729,"")</f>
      </c>
      <c r="AC729">
        <v>3</v>
      </c>
      <c r="AD729">
        <v>2</v>
      </c>
      <c r="AE729"/>
      <c r="AF729"/>
      <c r="AG729" t="inlineStr">
        <is>
          <t xml:space="preserve">Renovated</t>
        </is>
      </c>
      <c r="AH729"/>
      <c r="AI729"/>
      <c r="AJ729"/>
      <c r="AK729"/>
      <c r="AL729"/>
      <c r="AM729"/>
      <c r="AN729"/>
      <c r="AO729" t="inlineStr">
        <is>
          <t xml:space="preserve">Y</t>
        </is>
      </c>
      <c r="AP729" t="inlineStr">
        <is>
          <t xml:space="preserve">Y</t>
        </is>
      </c>
      <c r="AQ729"/>
      <c r="AR729"/>
      <c r="AS729"/>
      <c r="AT729">
        <f>IFERROR(INDEX(04_Area_Stats!$E$5:$E$7,MATCH(N729,04_Area_Stats!$A$5:$A$7,0)),"")</f>
      </c>
      <c r="AU729">
        <f>IFERROR(ROUND(W729*AT729,0),"")</f>
      </c>
      <c r="AV729">
        <f>IFERROR(AU729*12/S729,"")</f>
      </c>
      <c r="AW729">
        <f>IFERROR(ROUND(100*(03_Assumptions!$B$18*MIN(AV729/03_Assumptions!$B$13,1)+03_Assumptions!$B$19*MIN(MAX(-AB729/0.25,0),1)+03_Assumptions!$B$20*IFERROR(INDEX(03_Assumptions!$B$28:$B$33,MATCH(AG729,03_Assumptions!$A$28:$A$33,0)),0.5)+03_Assumptions!$B$21*MIN(V729/180,1)+03_Assumptions!$B$22*(COUNTIF(AI729:AQ729,"Y")/9)),0),"")</f>
      </c>
      <c r="AX729"/>
      <c r="AY729"/>
      <c r="AZ729"/>
      <c r="BA729" t="inlineStr">
        <is>
          <t xml:space="preserve">https://media.yaencontre.com/img/photo/w1024/92303/92303-57414323-1513823902.jpg</t>
        </is>
      </c>
      <c r="BB729"/>
      <c r="BC729">
        <v>1</v>
      </c>
      <c r="BD729"/>
      <c r="BE729">
        <v>0</v>
      </c>
      <c r="BF729"/>
      <c r="BG729"/>
      <c r="BH729"/>
      <c r="BI729"/>
      <c r="BJ729"/>
      <c r="BK729"/>
      <c r="BL729" t="inlineStr">
        <is>
          <t xml:space="preserve">Renoverad lägenhet med 3 sovrum och 2 badrum i Nueva Andalucía, Marbella med utsikt över La Concha. Beskrivningen är ofullständig, men erbjuder modernt boende och utomhusutrymme på en förstklassig plats.</t>
        </is>
      </c>
      <c r="BM729" t="inlineStr">
        <is>
          <t xml:space="preserve">condition</t>
        </is>
      </c>
      <c r="BN729"/>
    </row>
    <row r="730">
      <c r="A730" t="inlineStr">
        <is>
          <t xml:space="preserve">YAE-jht::real-estate::76698-112334000</t>
        </is>
      </c>
      <c r="B730" t="inlineStr">
        <is>
          <t xml:space="preserve">Yaencontre</t>
        </is>
      </c>
      <c r="C730" t="inlineStr">
        <is>
          <t xml:space="preserve">jht::real-estate::76698-112334000</t>
        </is>
      </c>
      <c r="D730" t="inlineStr">
        <is>
          <t xml:space="preserve">https://yaencontre.com/venta/piso/inmueble-76698-112334000</t>
        </is>
      </c>
      <c r="E730" t="inlineStr">
        <is>
          <t xml:space="preserve">2026-08-29</t>
        </is>
      </c>
      <c r="F730" t="inlineStr">
        <is>
          <t xml:space="preserve">2026-08-31</t>
        </is>
      </c>
      <c r="G730" t="inlineStr">
        <is>
          <t xml:space="preserve">New</t>
        </is>
      </c>
      <c r="H730" t="inlineStr">
        <is>
          <t xml:space="preserve">Dúplex en venta en urbanización Castiglione, Linda Vista-Nueva Alcántara-Cortijo Blanco en San Pedro de Alcántara en Marbella</t>
        </is>
      </c>
      <c r="I730" t="inlineStr">
        <is>
          <t xml:space="preserve">Sale</t>
        </is>
      </c>
      <c r="J730" t="inlineStr">
        <is>
          <t xml:space="preserve">FLAT</t>
        </is>
      </c>
      <c r="K730" t="inlineStr">
        <is>
          <t xml:space="preserve">ES</t>
        </is>
      </c>
      <c r="L730"/>
      <c r="M730"/>
      <c r="N730" t="inlineStr">
        <is>
          <t xml:space="preserve">Marbella</t>
        </is>
      </c>
      <c r="O730" t="inlineStr">
        <is>
          <t xml:space="preserve">San Pedro de Alcántara</t>
        </is>
      </c>
      <c r="P730"/>
      <c r="Q730" t="inlineStr">
        <is>
          <t xml:space="preserve">36.4788740</t>
        </is>
      </c>
      <c r="R730" t="inlineStr">
        <is>
          <t xml:space="preserve">-4.9763839</t>
        </is>
      </c>
      <c r="S730">
        <v>1495000</v>
      </c>
      <c r="T730"/>
      <c r="U730">
        <f>IFERROR((S730-T730)/T730,"")</f>
      </c>
      <c r="V730">
        <v>3</v>
      </c>
      <c r="W730" t="inlineStr">
        <is>
          <t xml:space="preserve">135.00</t>
        </is>
      </c>
      <c r="X730"/>
      <c r="Y730"/>
      <c r="Z730">
        <f>IFERROR(S730/W730,"")</f>
      </c>
      <c r="AA730">
        <f>IFERROR(INDEX(04_Area_Stats!$C$5:$C$7,MATCH(N730,04_Area_Stats!$A$5:$A$7,0)),"")</f>
      </c>
      <c r="AB730">
        <f>IFERROR((Z730-AA730)/AA730,"")</f>
      </c>
      <c r="AC730">
        <v>3</v>
      </c>
      <c r="AD730">
        <v>2</v>
      </c>
      <c r="AE730"/>
      <c r="AF730"/>
      <c r="AG730" t="inlineStr">
        <is>
          <t xml:space="preserve">Renovated</t>
        </is>
      </c>
      <c r="AH730"/>
      <c r="AI730"/>
      <c r="AJ730"/>
      <c r="AK730"/>
      <c r="AL730"/>
      <c r="AM730"/>
      <c r="AN730"/>
      <c r="AO730" t="inlineStr">
        <is>
          <t xml:space="preserve">Y</t>
        </is>
      </c>
      <c r="AP730" t="inlineStr">
        <is>
          <t xml:space="preserve">Y</t>
        </is>
      </c>
      <c r="AQ730"/>
      <c r="AR730"/>
      <c r="AS730"/>
      <c r="AT730">
        <f>IFERROR(INDEX(04_Area_Stats!$E$5:$E$7,MATCH(N730,04_Area_Stats!$A$5:$A$7,0)),"")</f>
      </c>
      <c r="AU730">
        <f>IFERROR(ROUND(W730*AT730,0),"")</f>
      </c>
      <c r="AV730">
        <f>IFERROR(AU730*12/S730,"")</f>
      </c>
      <c r="AW730">
        <f>IFERROR(ROUND(100*(03_Assumptions!$B$18*MIN(AV730/03_Assumptions!$B$13,1)+03_Assumptions!$B$19*MIN(MAX(-AB730/0.25,0),1)+03_Assumptions!$B$20*IFERROR(INDEX(03_Assumptions!$B$28:$B$33,MATCH(AG730,03_Assumptions!$A$28:$A$33,0)),0.5)+03_Assumptions!$B$21*MIN(V730/180,1)+03_Assumptions!$B$22*(COUNTIF(AI730:AQ730,"Y")/9)),0),"")</f>
      </c>
      <c r="AX730"/>
      <c r="AY730"/>
      <c r="AZ730"/>
      <c r="BA730" t="inlineStr">
        <is>
          <t xml:space="preserve">https://media.yaencontre.com/img/photo/w1024/76698/76698-57402797-1513225290.jpg</t>
        </is>
      </c>
      <c r="BB730"/>
      <c r="BC730">
        <v>1</v>
      </c>
      <c r="BD730"/>
      <c r="BE730">
        <v>0</v>
      </c>
      <c r="BF730"/>
      <c r="BG730"/>
      <c r="BH730"/>
      <c r="BI730"/>
      <c r="BJ730"/>
      <c r="BK730"/>
      <c r="BL730" t="inlineStr">
        <is>
          <t xml:space="preserve">En exklusiv renoverad penthouse med Medelhavsvy, belägen på första strandlinjen nära Puerto Banús i San Pedro de Alcántara. Beskrivningen är ofullständig, vilket gör det svårt att bedöma alla fastighetens detaljer.</t>
        </is>
      </c>
      <c r="BM730" t="inlineStr">
        <is>
          <t xml:space="preserve">condition</t>
        </is>
      </c>
      <c r="BN730"/>
    </row>
    <row r="731">
      <c r="A731" t="inlineStr">
        <is>
          <t xml:space="preserve">YAE-jht::real-estate::68116-promo-21-112391848</t>
        </is>
      </c>
      <c r="B731" t="inlineStr">
        <is>
          <t xml:space="preserve">Yaencontre</t>
        </is>
      </c>
      <c r="C731" t="inlineStr">
        <is>
          <t xml:space="preserve">jht::real-estate::68116-promo-21-112391848</t>
        </is>
      </c>
      <c r="D731" t="inlineStr">
        <is>
          <t xml:space="preserve">https://yaencontre.com/venta/piso/inmueble-68116-Promo-21-112391848</t>
        </is>
      </c>
      <c r="E731" t="inlineStr">
        <is>
          <t xml:space="preserve">2026-08-29</t>
        </is>
      </c>
      <c r="F731" t="inlineStr">
        <is>
          <t xml:space="preserve">2026-08-31</t>
        </is>
      </c>
      <c r="G731" t="inlineStr">
        <is>
          <t xml:space="preserve">New</t>
        </is>
      </c>
      <c r="H731" t="inlineStr">
        <is>
          <t xml:space="preserve">Piso en venta en calle Oriental, San Pedro Pueblo en San Pedro de Alcántara en Marbella</t>
        </is>
      </c>
      <c r="I731" t="inlineStr">
        <is>
          <t xml:space="preserve">Sale</t>
        </is>
      </c>
      <c r="J731" t="inlineStr">
        <is>
          <t xml:space="preserve">FLAT</t>
        </is>
      </c>
      <c r="K731" t="inlineStr">
        <is>
          <t xml:space="preserve">ES</t>
        </is>
      </c>
      <c r="L731"/>
      <c r="M731"/>
      <c r="N731" t="inlineStr">
        <is>
          <t xml:space="preserve">Marbella</t>
        </is>
      </c>
      <c r="O731" t="inlineStr">
        <is>
          <t xml:space="preserve">San Pedro de Alcántara</t>
        </is>
      </c>
      <c r="P731"/>
      <c r="Q731" t="inlineStr">
        <is>
          <t xml:space="preserve">36.4872460</t>
        </is>
      </c>
      <c r="R731" t="inlineStr">
        <is>
          <t xml:space="preserve">-4.9844224</t>
        </is>
      </c>
      <c r="S731">
        <v>731650</v>
      </c>
      <c r="T731"/>
      <c r="U731">
        <f>IFERROR((S731-T731)/T731,"")</f>
      </c>
      <c r="V731">
        <v>3</v>
      </c>
      <c r="W731" t="inlineStr">
        <is>
          <t xml:space="preserve">104.00</t>
        </is>
      </c>
      <c r="X731"/>
      <c r="Y731"/>
      <c r="Z731">
        <f>IFERROR(S731/W731,"")</f>
      </c>
      <c r="AA731">
        <f>IFERROR(INDEX(04_Area_Stats!$C$5:$C$7,MATCH(N731,04_Area_Stats!$A$5:$A$7,0)),"")</f>
      </c>
      <c r="AB731">
        <f>IFERROR((Z731-AA731)/AA731,"")</f>
      </c>
      <c r="AC731">
        <v>2</v>
      </c>
      <c r="AD731">
        <v>2</v>
      </c>
      <c r="AE731"/>
      <c r="AF731"/>
      <c r="AG731" t="inlineStr">
        <is>
          <t xml:space="preserve">New build</t>
        </is>
      </c>
      <c r="AH731"/>
      <c r="AI731"/>
      <c r="AJ731"/>
      <c r="AK731"/>
      <c r="AL731"/>
      <c r="AM731"/>
      <c r="AN731"/>
      <c r="AO731"/>
      <c r="AP731"/>
      <c r="AQ731"/>
      <c r="AR731"/>
      <c r="AS731"/>
      <c r="AT731">
        <f>IFERROR(INDEX(04_Area_Stats!$E$5:$E$7,MATCH(N731,04_Area_Stats!$A$5:$A$7,0)),"")</f>
      </c>
      <c r="AU731">
        <f>IFERROR(ROUND(W731*AT731,0),"")</f>
      </c>
      <c r="AV731">
        <f>IFERROR(AU731*12/S731,"")</f>
      </c>
      <c r="AW731">
        <f>IFERROR(ROUND(100*(03_Assumptions!$B$18*MIN(AV731/03_Assumptions!$B$13,1)+03_Assumptions!$B$19*MIN(MAX(-AB731/0.25,0),1)+03_Assumptions!$B$20*IFERROR(INDEX(03_Assumptions!$B$28:$B$33,MATCH(AG731,03_Assumptions!$A$28:$A$33,0)),0.5)+03_Assumptions!$B$21*MIN(V731/180,1)+03_Assumptions!$B$22*(COUNTIF(AI731:AQ731,"Y")/9)),0),"")</f>
      </c>
      <c r="AX731"/>
      <c r="AY731"/>
      <c r="AZ731"/>
      <c r="BA731" t="inlineStr">
        <is>
          <t xml:space="preserve">https://media.yaencontre.com/img/photo/w1024/promo_68116-21/files/68116-57434600-1514914873.jpg</t>
        </is>
      </c>
      <c r="BB731"/>
      <c r="BC731">
        <v>1</v>
      </c>
      <c r="BD731"/>
      <c r="BE731">
        <v>0</v>
      </c>
      <c r="BF731"/>
      <c r="BG731"/>
      <c r="BH731"/>
      <c r="BI731"/>
      <c r="BJ731"/>
      <c r="BK731"/>
      <c r="BL731" t="inlineStr">
        <is>
          <t xml:space="preserve">Otillräcklig information. Beskrivningen innehåller endast marknadsföringsspråk om 'The Grove' utvecklingen i Marbella West utan specifika fastighetsdetaljer, planritningar eller enhetsspecifikationer.</t>
        </is>
      </c>
      <c r="BM731"/>
      <c r="BN731"/>
    </row>
    <row r="732">
      <c r="A732" t="inlineStr">
        <is>
          <t xml:space="preserve">YAE-jht::real-estate::83067-112358543</t>
        </is>
      </c>
      <c r="B732" t="inlineStr">
        <is>
          <t xml:space="preserve">Yaencontre</t>
        </is>
      </c>
      <c r="C732" t="inlineStr">
        <is>
          <t xml:space="preserve">jht::real-estate::83067-112358543</t>
        </is>
      </c>
      <c r="D732" t="inlineStr">
        <is>
          <t xml:space="preserve">https://yaencontre.com/venta/piso/inmueble-83067-112358543</t>
        </is>
      </c>
      <c r="E732" t="inlineStr">
        <is>
          <t xml:space="preserve">2026-08-29</t>
        </is>
      </c>
      <c r="F732" t="inlineStr">
        <is>
          <t xml:space="preserve">2026-08-31</t>
        </is>
      </c>
      <c r="G732" t="inlineStr">
        <is>
          <t xml:space="preserve">New</t>
        </is>
      </c>
      <c r="H732" t="inlineStr">
        <is>
          <t xml:space="preserve">Piso en venta, Alto de los Monteros en Rio Real-Los Monteros en Marbella</t>
        </is>
      </c>
      <c r="I732" t="inlineStr">
        <is>
          <t xml:space="preserve">Sale</t>
        </is>
      </c>
      <c r="J732" t="inlineStr">
        <is>
          <t xml:space="preserve">FLAT</t>
        </is>
      </c>
      <c r="K732" t="inlineStr">
        <is>
          <t xml:space="preserve">ES</t>
        </is>
      </c>
      <c r="L732"/>
      <c r="M732"/>
      <c r="N732" t="inlineStr">
        <is>
          <t xml:space="preserve">Marbella</t>
        </is>
      </c>
      <c r="O732" t="inlineStr">
        <is>
          <t xml:space="preserve">Rio Real-Los Monteros</t>
        </is>
      </c>
      <c r="P732"/>
      <c r="Q732" t="inlineStr">
        <is>
          <t xml:space="preserve">36.5317072</t>
        </is>
      </c>
      <c r="R732" t="inlineStr">
        <is>
          <t xml:space="preserve">-4.8309869</t>
        </is>
      </c>
      <c r="S732">
        <v>520000</v>
      </c>
      <c r="T732"/>
      <c r="U732">
        <f>IFERROR((S732-T732)/T732,"")</f>
      </c>
      <c r="V732">
        <v>3</v>
      </c>
      <c r="W732" t="inlineStr">
        <is>
          <t xml:space="preserve">171.00</t>
        </is>
      </c>
      <c r="X732"/>
      <c r="Y732"/>
      <c r="Z732">
        <f>IFERROR(S732/W732,"")</f>
      </c>
      <c r="AA732">
        <f>IFERROR(INDEX(04_Area_Stats!$C$5:$C$7,MATCH(N732,04_Area_Stats!$A$5:$A$7,0)),"")</f>
      </c>
      <c r="AB732">
        <f>IFERROR((Z732-AA732)/AA732,"")</f>
      </c>
      <c r="AC732">
        <v>3</v>
      </c>
      <c r="AD732">
        <v>3</v>
      </c>
      <c r="AE732"/>
      <c r="AF732"/>
      <c r="AG732" t="inlineStr">
        <is>
          <t xml:space="preserve">Good</t>
        </is>
      </c>
      <c r="AH732"/>
      <c r="AI732"/>
      <c r="AJ732"/>
      <c r="AK732" t="inlineStr">
        <is>
          <t xml:space="preserve">Y</t>
        </is>
      </c>
      <c r="AL732" t="inlineStr">
        <is>
          <t xml:space="preserve">Y</t>
        </is>
      </c>
      <c r="AM732"/>
      <c r="AN732"/>
      <c r="AO732"/>
      <c r="AP732"/>
      <c r="AQ732"/>
      <c r="AR732"/>
      <c r="AS732"/>
      <c r="AT732">
        <f>IFERROR(INDEX(04_Area_Stats!$E$5:$E$7,MATCH(N732,04_Area_Stats!$A$5:$A$7,0)),"")</f>
      </c>
      <c r="AU732">
        <f>IFERROR(ROUND(W732*AT732,0),"")</f>
      </c>
      <c r="AV732">
        <f>IFERROR(AU732*12/S732,"")</f>
      </c>
      <c r="AW732">
        <f>IFERROR(ROUND(100*(03_Assumptions!$B$18*MIN(AV732/03_Assumptions!$B$13,1)+03_Assumptions!$B$19*MIN(MAX(-AB732/0.25,0),1)+03_Assumptions!$B$20*IFERROR(INDEX(03_Assumptions!$B$28:$B$33,MATCH(AG732,03_Assumptions!$A$28:$A$33,0)),0.5)+03_Assumptions!$B$21*MIN(V732/180,1)+03_Assumptions!$B$22*(COUNTIF(AI732:AQ732,"Y")/9)),0),"")</f>
      </c>
      <c r="AX732"/>
      <c r="AY732"/>
      <c r="AZ732"/>
      <c r="BA732" t="inlineStr">
        <is>
          <t xml:space="preserve">https://media.yaencontre.com/img/photo/w1024/83067/83067-57416211-1513904854.jpg</t>
        </is>
      </c>
      <c r="BB732"/>
      <c r="BC732">
        <v>1</v>
      </c>
      <c r="BD732"/>
      <c r="BE732">
        <v>0</v>
      </c>
      <c r="BF732"/>
      <c r="BG732"/>
      <c r="BH732"/>
      <c r="BI732"/>
      <c r="BJ732"/>
      <c r="BK732"/>
      <c r="BL732" t="inlineStr">
        <is>
          <t xml:space="preserve">En 3-rumslägenhet i ett lugnt bostadsområde i bergen med utmärkta gemensamma faciliteter inklusive tre pooler och trädgård; skicket är bra men annonsen är ofullständig med väsentliga detaljer som saknas.</t>
        </is>
      </c>
      <c r="BM732" t="inlineStr">
        <is>
          <t xml:space="preserve">condition, pool, garden</t>
        </is>
      </c>
      <c r="BN732"/>
    </row>
    <row r="733">
      <c r="A733" t="inlineStr">
        <is>
          <t xml:space="preserve">YAE-jht::real-estate::45522-112370314</t>
        </is>
      </c>
      <c r="B733" t="inlineStr">
        <is>
          <t xml:space="preserve">Yaencontre</t>
        </is>
      </c>
      <c r="C733" t="inlineStr">
        <is>
          <t xml:space="preserve">jht::real-estate::45522-112370314</t>
        </is>
      </c>
      <c r="D733" t="inlineStr">
        <is>
          <t xml:space="preserve">https://yaencontre.com/venta/piso/inmueble-45522-112370314</t>
        </is>
      </c>
      <c r="E733" t="inlineStr">
        <is>
          <t xml:space="preserve">2026-08-29</t>
        </is>
      </c>
      <c r="F733" t="inlineStr">
        <is>
          <t xml:space="preserve">2026-08-31</t>
        </is>
      </c>
      <c r="G733" t="inlineStr">
        <is>
          <t xml:space="preserve">New</t>
        </is>
      </c>
      <c r="H733" t="inlineStr">
        <is>
          <t xml:space="preserve">Piso en venta en avenida Las Palmeras, Huerta Belón-Calvario en Marbella Pueblo en Marbella</t>
        </is>
      </c>
      <c r="I733" t="inlineStr">
        <is>
          <t xml:space="preserve">Sale</t>
        </is>
      </c>
      <c r="J733" t="inlineStr">
        <is>
          <t xml:space="preserve">FLAT</t>
        </is>
      </c>
      <c r="K733" t="inlineStr">
        <is>
          <t xml:space="preserve">ES</t>
        </is>
      </c>
      <c r="L733"/>
      <c r="M733"/>
      <c r="N733" t="inlineStr">
        <is>
          <t xml:space="preserve">Marbella</t>
        </is>
      </c>
      <c r="O733" t="inlineStr">
        <is>
          <t xml:space="preserve">Marbella Pueblo</t>
        </is>
      </c>
      <c r="P733"/>
      <c r="Q733" t="inlineStr">
        <is>
          <t xml:space="preserve">36.5131108</t>
        </is>
      </c>
      <c r="R733" t="inlineStr">
        <is>
          <t xml:space="preserve">-4.8973338</t>
        </is>
      </c>
      <c r="S733">
        <v>349000</v>
      </c>
      <c r="T733"/>
      <c r="U733">
        <f>IFERROR((S733-T733)/T733,"")</f>
      </c>
      <c r="V733">
        <v>3</v>
      </c>
      <c r="W733" t="inlineStr">
        <is>
          <t xml:space="preserve">45.00</t>
        </is>
      </c>
      <c r="X733"/>
      <c r="Y733"/>
      <c r="Z733">
        <f>IFERROR(S733/W733,"")</f>
      </c>
      <c r="AA733">
        <f>IFERROR(INDEX(04_Area_Stats!$C$5:$C$7,MATCH(N733,04_Area_Stats!$A$5:$A$7,0)),"")</f>
      </c>
      <c r="AB733">
        <f>IFERROR((Z733-AA733)/AA733,"")</f>
      </c>
      <c r="AC733">
        <v>1</v>
      </c>
      <c r="AD733">
        <v>1</v>
      </c>
      <c r="AE733"/>
      <c r="AF733"/>
      <c r="AG733" t="inlineStr">
        <is>
          <t xml:space="preserve">Renovated</t>
        </is>
      </c>
      <c r="AH733"/>
      <c r="AI733"/>
      <c r="AJ733"/>
      <c r="AK733"/>
      <c r="AL733"/>
      <c r="AM733"/>
      <c r="AN733"/>
      <c r="AO733"/>
      <c r="AP733"/>
      <c r="AQ733"/>
      <c r="AR733"/>
      <c r="AS733"/>
      <c r="AT733">
        <f>IFERROR(INDEX(04_Area_Stats!$E$5:$E$7,MATCH(N733,04_Area_Stats!$A$5:$A$7,0)),"")</f>
      </c>
      <c r="AU733">
        <f>IFERROR(ROUND(W733*AT733,0),"")</f>
      </c>
      <c r="AV733">
        <f>IFERROR(AU733*12/S733,"")</f>
      </c>
      <c r="AW733">
        <f>IFERROR(ROUND(100*(03_Assumptions!$B$18*MIN(AV733/03_Assumptions!$B$13,1)+03_Assumptions!$B$19*MIN(MAX(-AB733/0.25,0),1)+03_Assumptions!$B$20*IFERROR(INDEX(03_Assumptions!$B$28:$B$33,MATCH(AG733,03_Assumptions!$A$28:$A$33,0)),0.5)+03_Assumptions!$B$21*MIN(V733/180,1)+03_Assumptions!$B$22*(COUNTIF(AI733:AQ733,"Y")/9)),0),"")</f>
      </c>
      <c r="AX733"/>
      <c r="AY733"/>
      <c r="AZ733"/>
      <c r="BA733" t="inlineStr">
        <is>
          <t xml:space="preserve">https://media.yaencontre.com/img/photo/w1024/45522/45522-57421922-1514272840.jpg</t>
        </is>
      </c>
      <c r="BB733"/>
      <c r="BC733">
        <v>1</v>
      </c>
      <c r="BD733"/>
      <c r="BE733">
        <v>0</v>
      </c>
      <c r="BF733"/>
      <c r="BG733"/>
      <c r="BH733"/>
      <c r="BI733"/>
      <c r="BJ733"/>
      <c r="BK733"/>
      <c r="BL733" t="inlineStr">
        <is>
          <t xml:space="preserve">Renoverad lägenhet med 1 sovrum, 1 badrum och 45 m² i den exklusiva urbaniseringen Las Palmeras i Marbella, klar att flytta in i. Beskrivningen är ofullständig, men belyser ett luminöst vardagsrum med öppen köksplanering.</t>
        </is>
      </c>
      <c r="BM733" t="inlineStr">
        <is>
          <t xml:space="preserve">condition</t>
        </is>
      </c>
      <c r="BN733"/>
    </row>
    <row r="734">
      <c r="A734" t="inlineStr">
        <is>
          <t xml:space="preserve">YAE-jht::real-estate::73527-112341606</t>
        </is>
      </c>
      <c r="B734" t="inlineStr">
        <is>
          <t xml:space="preserve">Yaencontre</t>
        </is>
      </c>
      <c r="C734" t="inlineStr">
        <is>
          <t xml:space="preserve">jht::real-estate::73527-112341606</t>
        </is>
      </c>
      <c r="D734" t="inlineStr">
        <is>
          <t xml:space="preserve">https://yaencontre.com/venta/piso/inmueble-73527-112341606</t>
        </is>
      </c>
      <c r="E734" t="inlineStr">
        <is>
          <t xml:space="preserve">2026-08-29</t>
        </is>
      </c>
      <c r="F734" t="inlineStr">
        <is>
          <t xml:space="preserve">2026-08-31</t>
        </is>
      </c>
      <c r="G734" t="inlineStr">
        <is>
          <t xml:space="preserve">New</t>
        </is>
      </c>
      <c r="H734" t="inlineStr">
        <is>
          <t xml:space="preserve">Piso en venta, Aloha en Nueva Andalucía en Marbella</t>
        </is>
      </c>
      <c r="I734" t="inlineStr">
        <is>
          <t xml:space="preserve">Sale</t>
        </is>
      </c>
      <c r="J734" t="inlineStr">
        <is>
          <t xml:space="preserve">FLAT</t>
        </is>
      </c>
      <c r="K734" t="inlineStr">
        <is>
          <t xml:space="preserve">ES</t>
        </is>
      </c>
      <c r="L734"/>
      <c r="M734"/>
      <c r="N734" t="inlineStr">
        <is>
          <t xml:space="preserve">Marbella</t>
        </is>
      </c>
      <c r="O734" t="inlineStr">
        <is>
          <t xml:space="preserve">Nueva Andalucía</t>
        </is>
      </c>
      <c r="P734"/>
      <c r="Q734" t="inlineStr">
        <is>
          <t xml:space="preserve">36.5015351</t>
        </is>
      </c>
      <c r="R734" t="inlineStr">
        <is>
          <t xml:space="preserve">-4.9587297</t>
        </is>
      </c>
      <c r="S734">
        <v>480000</v>
      </c>
      <c r="T734"/>
      <c r="U734">
        <f>IFERROR((S734-T734)/T734,"")</f>
      </c>
      <c r="V734">
        <v>3</v>
      </c>
      <c r="W734" t="inlineStr">
        <is>
          <t xml:space="preserve">112.00</t>
        </is>
      </c>
      <c r="X734"/>
      <c r="Y734"/>
      <c r="Z734">
        <f>IFERROR(S734/W734,"")</f>
      </c>
      <c r="AA734">
        <f>IFERROR(INDEX(04_Area_Stats!$C$5:$C$7,MATCH(N734,04_Area_Stats!$A$5:$A$7,0)),"")</f>
      </c>
      <c r="AB734">
        <f>IFERROR((Z734-AA734)/AA734,"")</f>
      </c>
      <c r="AC734">
        <v>2</v>
      </c>
      <c r="AD734">
        <v>2</v>
      </c>
      <c r="AE734"/>
      <c r="AF734"/>
      <c r="AG734"/>
      <c r="AH734"/>
      <c r="AI734"/>
      <c r="AJ734"/>
      <c r="AK734"/>
      <c r="AL734"/>
      <c r="AM734"/>
      <c r="AN734"/>
      <c r="AO734"/>
      <c r="AP734"/>
      <c r="AQ734"/>
      <c r="AR734"/>
      <c r="AS734"/>
      <c r="AT734">
        <f>IFERROR(INDEX(04_Area_Stats!$E$5:$E$7,MATCH(N734,04_Area_Stats!$A$5:$A$7,0)),"")</f>
      </c>
      <c r="AU734">
        <f>IFERROR(ROUND(W734*AT734,0),"")</f>
      </c>
      <c r="AV734">
        <f>IFERROR(AU734*12/S734,"")</f>
      </c>
      <c r="AW734">
        <f>IFERROR(ROUND(100*(03_Assumptions!$B$18*MIN(AV734/03_Assumptions!$B$13,1)+03_Assumptions!$B$19*MIN(MAX(-AB734/0.25,0),1)+03_Assumptions!$B$20*IFERROR(INDEX(03_Assumptions!$B$28:$B$33,MATCH(AG734,03_Assumptions!$A$28:$A$33,0)),0.5)+03_Assumptions!$B$21*MIN(V734/180,1)+03_Assumptions!$B$22*(COUNTIF(AI734:AQ734,"Y")/9)),0),"")</f>
      </c>
      <c r="AX734"/>
      <c r="AY734"/>
      <c r="AZ734"/>
      <c r="BA734" t="inlineStr">
        <is>
          <t xml:space="preserve">https://media.yaencontre.com/img/photo/w1024/73527/73527-57407709-1513449845.jpg</t>
        </is>
      </c>
      <c r="BB734"/>
      <c r="BC734">
        <v>1</v>
      </c>
      <c r="BD734"/>
      <c r="BE734">
        <v>0</v>
      </c>
      <c r="BF734"/>
      <c r="BG734"/>
      <c r="BH734"/>
      <c r="BI734"/>
      <c r="BJ734"/>
      <c r="BK734"/>
      <c r="BL734" t="inlineStr">
        <is>
          <t xml:space="preserve">Ingen väsentlig information tillgänglig. Annonsen nämner en lägenhet i Nueva Andalucía, Marbella, i Fuente Aloha-urbaniseringen med 24-timmarssäkerhet, men avbryts utan att ange rum, storlek, pris eller andra viktiga egenskaper.</t>
        </is>
      </c>
      <c r="BM734"/>
      <c r="BN734"/>
    </row>
    <row r="735">
      <c r="A735" t="inlineStr">
        <is>
          <t xml:space="preserve">YAE-jht::real-estate::49705-112320153</t>
        </is>
      </c>
      <c r="B735" t="inlineStr">
        <is>
          <t xml:space="preserve">Yaencontre</t>
        </is>
      </c>
      <c r="C735" t="inlineStr">
        <is>
          <t xml:space="preserve">jht::real-estate::49705-112320153</t>
        </is>
      </c>
      <c r="D735" t="inlineStr">
        <is>
          <t xml:space="preserve">https://yaencontre.com/venta/piso/inmueble-49705-112320153</t>
        </is>
      </c>
      <c r="E735" t="inlineStr">
        <is>
          <t xml:space="preserve">2026-08-29</t>
        </is>
      </c>
      <c r="F735" t="inlineStr">
        <is>
          <t xml:space="preserve">2026-08-31</t>
        </is>
      </c>
      <c r="G735" t="inlineStr">
        <is>
          <t xml:space="preserve">New</t>
        </is>
      </c>
      <c r="H735" t="inlineStr">
        <is>
          <t xml:space="preserve">Piso en venta, Puerto Banús en Nueva Andalucía en Marbella</t>
        </is>
      </c>
      <c r="I735" t="inlineStr">
        <is>
          <t xml:space="preserve">Sale</t>
        </is>
      </c>
      <c r="J735" t="inlineStr">
        <is>
          <t xml:space="preserve">FLAT</t>
        </is>
      </c>
      <c r="K735" t="inlineStr">
        <is>
          <t xml:space="preserve">ES</t>
        </is>
      </c>
      <c r="L735"/>
      <c r="M735"/>
      <c r="N735" t="inlineStr">
        <is>
          <t xml:space="preserve">Marbella</t>
        </is>
      </c>
      <c r="O735" t="inlineStr">
        <is>
          <t xml:space="preserve">Nueva Andalucía</t>
        </is>
      </c>
      <c r="P735"/>
      <c r="Q735" t="inlineStr">
        <is>
          <t xml:space="preserve">36.4885802</t>
        </is>
      </c>
      <c r="R735" t="inlineStr">
        <is>
          <t xml:space="preserve">-4.9485511</t>
        </is>
      </c>
      <c r="S735">
        <v>656000</v>
      </c>
      <c r="T735"/>
      <c r="U735">
        <f>IFERROR((S735-T735)/T735,"")</f>
      </c>
      <c r="V735">
        <v>3</v>
      </c>
      <c r="W735" t="inlineStr">
        <is>
          <t xml:space="preserve">79.00</t>
        </is>
      </c>
      <c r="X735"/>
      <c r="Y735"/>
      <c r="Z735">
        <f>IFERROR(S735/W735,"")</f>
      </c>
      <c r="AA735">
        <f>IFERROR(INDEX(04_Area_Stats!$C$5:$C$7,MATCH(N735,04_Area_Stats!$A$5:$A$7,0)),"")</f>
      </c>
      <c r="AB735">
        <f>IFERROR((Z735-AA735)/AA735,"")</f>
      </c>
      <c r="AC735">
        <v>1</v>
      </c>
      <c r="AD735">
        <v>1</v>
      </c>
      <c r="AE735"/>
      <c r="AF735"/>
      <c r="AG735" t="inlineStr">
        <is>
          <t xml:space="preserve">Good</t>
        </is>
      </c>
      <c r="AH735"/>
      <c r="AI735"/>
      <c r="AJ735"/>
      <c r="AK735"/>
      <c r="AL735"/>
      <c r="AM735"/>
      <c r="AN735"/>
      <c r="AO735" t="inlineStr">
        <is>
          <t xml:space="preserve">Y</t>
        </is>
      </c>
      <c r="AP735" t="inlineStr">
        <is>
          <t xml:space="preserve">Y</t>
        </is>
      </c>
      <c r="AQ735"/>
      <c r="AR735"/>
      <c r="AS735"/>
      <c r="AT735">
        <f>IFERROR(INDEX(04_Area_Stats!$E$5:$E$7,MATCH(N735,04_Area_Stats!$A$5:$A$7,0)),"")</f>
      </c>
      <c r="AU735">
        <f>IFERROR(ROUND(W735*AT735,0),"")</f>
      </c>
      <c r="AV735">
        <f>IFERROR(AU735*12/S735,"")</f>
      </c>
      <c r="AW735">
        <f>IFERROR(ROUND(100*(03_Assumptions!$B$18*MIN(AV735/03_Assumptions!$B$13,1)+03_Assumptions!$B$19*MIN(MAX(-AB735/0.25,0),1)+03_Assumptions!$B$20*IFERROR(INDEX(03_Assumptions!$B$28:$B$33,MATCH(AG735,03_Assumptions!$A$28:$A$33,0)),0.5)+03_Assumptions!$B$21*MIN(V735/180,1)+03_Assumptions!$B$22*(COUNTIF(AI735:AQ735,"Y")/9)),0),"")</f>
      </c>
      <c r="AX735"/>
      <c r="AY735"/>
      <c r="AZ735"/>
      <c r="BA735" t="inlineStr">
        <is>
          <t xml:space="preserve">https://media.yaencontre.com/img/photo/w1024/49705/49705-57394606-1512927000.jpg</t>
        </is>
      </c>
      <c r="BB735"/>
      <c r="BC735">
        <v>1</v>
      </c>
      <c r="BD735"/>
      <c r="BE735">
        <v>0</v>
      </c>
      <c r="BF735"/>
      <c r="BG735"/>
      <c r="BH735"/>
      <c r="BI735"/>
      <c r="BJ735"/>
      <c r="BK735"/>
      <c r="BL735" t="inlineStr">
        <is>
          <t xml:space="preserve">Det här är en 1-rummig lägenhet med 1 badrum på stranden i Puerto Banús, Marbellas mest prestigefulla marinområde, med direkt utsikt över stranden och hamnen. Beskrivningen är ofullständig; kritiska detaljer som storlek, skick, pris och bekvämligheter saknas.</t>
        </is>
      </c>
      <c r="BM735"/>
      <c r="BN735"/>
    </row>
    <row r="736">
      <c r="A736" t="inlineStr">
        <is>
          <t xml:space="preserve">YAE-jht::real-estate::49402-112394710</t>
        </is>
      </c>
      <c r="B736" t="inlineStr">
        <is>
          <t xml:space="preserve">Yaencontre</t>
        </is>
      </c>
      <c r="C736" t="inlineStr">
        <is>
          <t xml:space="preserve">jht::real-estate::49402-112394710</t>
        </is>
      </c>
      <c r="D736" t="inlineStr">
        <is>
          <t xml:space="preserve">https://yaencontre.com/venta/piso/inmueble-49402-112394710</t>
        </is>
      </c>
      <c r="E736" t="inlineStr">
        <is>
          <t xml:space="preserve">2026-08-29</t>
        </is>
      </c>
      <c r="F736" t="inlineStr">
        <is>
          <t xml:space="preserve">2026-08-31</t>
        </is>
      </c>
      <c r="G736" t="inlineStr">
        <is>
          <t xml:space="preserve">New</t>
        </is>
      </c>
      <c r="H736" t="inlineStr">
        <is>
          <t xml:space="preserve">Piso en venta, Nueva Andalucía en Nueva Andalucía en Marbella</t>
        </is>
      </c>
      <c r="I736" t="inlineStr">
        <is>
          <t xml:space="preserve">Sale</t>
        </is>
      </c>
      <c r="J736" t="inlineStr">
        <is>
          <t xml:space="preserve">FLAT</t>
        </is>
      </c>
      <c r="K736" t="inlineStr">
        <is>
          <t xml:space="preserve">ES</t>
        </is>
      </c>
      <c r="L736"/>
      <c r="M736"/>
      <c r="N736" t="inlineStr">
        <is>
          <t xml:space="preserve">Marbella</t>
        </is>
      </c>
      <c r="O736" t="inlineStr">
        <is>
          <t xml:space="preserve">Nueva Andalucía</t>
        </is>
      </c>
      <c r="P736"/>
      <c r="Q736" t="inlineStr">
        <is>
          <t xml:space="preserve">36.4888808</t>
        </is>
      </c>
      <c r="R736" t="inlineStr">
        <is>
          <t xml:space="preserve">-4.9637394</t>
        </is>
      </c>
      <c r="S736">
        <v>525000</v>
      </c>
      <c r="T736"/>
      <c r="U736">
        <f>IFERROR((S736-T736)/T736,"")</f>
      </c>
      <c r="V736">
        <v>3</v>
      </c>
      <c r="W736" t="inlineStr">
        <is>
          <t xml:space="preserve">108.00</t>
        </is>
      </c>
      <c r="X736"/>
      <c r="Y736"/>
      <c r="Z736">
        <f>IFERROR(S736/W736,"")</f>
      </c>
      <c r="AA736">
        <f>IFERROR(INDEX(04_Area_Stats!$C$5:$C$7,MATCH(N736,04_Area_Stats!$A$5:$A$7,0)),"")</f>
      </c>
      <c r="AB736">
        <f>IFERROR((Z736-AA736)/AA736,"")</f>
      </c>
      <c r="AC736">
        <v>2</v>
      </c>
      <c r="AD736">
        <v>2</v>
      </c>
      <c r="AE736"/>
      <c r="AF736"/>
      <c r="AG736" t="inlineStr">
        <is>
          <t xml:space="preserve">Good</t>
        </is>
      </c>
      <c r="AH736"/>
      <c r="AI736" t="inlineStr">
        <is>
          <t xml:space="preserve">Y</t>
        </is>
      </c>
      <c r="AJ736"/>
      <c r="AK736"/>
      <c r="AL736"/>
      <c r="AM736"/>
      <c r="AN736"/>
      <c r="AO736"/>
      <c r="AP736"/>
      <c r="AQ736"/>
      <c r="AR736"/>
      <c r="AS736"/>
      <c r="AT736">
        <f>IFERROR(INDEX(04_Area_Stats!$E$5:$E$7,MATCH(N736,04_Area_Stats!$A$5:$A$7,0)),"")</f>
      </c>
      <c r="AU736">
        <f>IFERROR(ROUND(W736*AT736,0),"")</f>
      </c>
      <c r="AV736">
        <f>IFERROR(AU736*12/S736,"")</f>
      </c>
      <c r="AW736">
        <f>IFERROR(ROUND(100*(03_Assumptions!$B$18*MIN(AV736/03_Assumptions!$B$13,1)+03_Assumptions!$B$19*MIN(MAX(-AB736/0.25,0),1)+03_Assumptions!$B$20*IFERROR(INDEX(03_Assumptions!$B$28:$B$33,MATCH(AG736,03_Assumptions!$A$28:$A$33,0)),0.5)+03_Assumptions!$B$21*MIN(V736/180,1)+03_Assumptions!$B$22*(COUNTIF(AI736:AQ736,"Y")/9)),0),"")</f>
      </c>
      <c r="AX736"/>
      <c r="AY736"/>
      <c r="AZ736"/>
      <c r="BA736" t="inlineStr">
        <is>
          <t xml:space="preserve">https://media.yaencontre.com/img/photo/w1024/49402/49402-57436141-1514992281.jpg</t>
        </is>
      </c>
      <c r="BB736"/>
      <c r="BC736">
        <v>1</v>
      </c>
      <c r="BD736"/>
      <c r="BE736">
        <v>0</v>
      </c>
      <c r="BF736"/>
      <c r="BG736"/>
      <c r="BH736"/>
      <c r="BI736"/>
      <c r="BJ736"/>
      <c r="BK736"/>
      <c r="BL736" t="inlineStr">
        <is>
          <t xml:space="preserve">En 2-rumslägenheten med 2 badrum i Nueva Andalucía, Marbella, idealiskt belägen mellan Nueva Andalucía och Puerto Banús med östlig orientering, nära Hard Rock Hotel och Casino. Beskrivningen är ofullständig, vilket förhindrar en fullständig bedömning av skick och bekvämligheter.</t>
        </is>
      </c>
      <c r="BM736"/>
      <c r="BN736"/>
    </row>
    <row r="737">
      <c r="A737" t="inlineStr">
        <is>
          <t xml:space="preserve">YAE-jht::real-estate::42243-112384193</t>
        </is>
      </c>
      <c r="B737" t="inlineStr">
        <is>
          <t xml:space="preserve">Yaencontre</t>
        </is>
      </c>
      <c r="C737" t="inlineStr">
        <is>
          <t xml:space="preserve">jht::real-estate::42243-112384193</t>
        </is>
      </c>
      <c r="D737" t="inlineStr">
        <is>
          <t xml:space="preserve">https://yaencontre.com/venta/piso/inmueble-42243-112384193</t>
        </is>
      </c>
      <c r="E737" t="inlineStr">
        <is>
          <t xml:space="preserve">2026-08-29</t>
        </is>
      </c>
      <c r="F737" t="inlineStr">
        <is>
          <t xml:space="preserve">2026-08-31</t>
        </is>
      </c>
      <c r="G737" t="inlineStr">
        <is>
          <t xml:space="preserve">New</t>
        </is>
      </c>
      <c r="H737" t="inlineStr">
        <is>
          <t xml:space="preserve">Ático en venta, Casco Antiguo en Marbella Pueblo en Marbella</t>
        </is>
      </c>
      <c r="I737" t="inlineStr">
        <is>
          <t xml:space="preserve">Sale</t>
        </is>
      </c>
      <c r="J737" t="inlineStr">
        <is>
          <t xml:space="preserve">FLAT</t>
        </is>
      </c>
      <c r="K737" t="inlineStr">
        <is>
          <t xml:space="preserve">ES</t>
        </is>
      </c>
      <c r="L737"/>
      <c r="M737"/>
      <c r="N737" t="inlineStr">
        <is>
          <t xml:space="preserve">Marbella</t>
        </is>
      </c>
      <c r="O737" t="inlineStr">
        <is>
          <t xml:space="preserve">Marbella Pueblo</t>
        </is>
      </c>
      <c r="P737"/>
      <c r="Q737" t="inlineStr">
        <is>
          <t xml:space="preserve">36.5099373</t>
        </is>
      </c>
      <c r="R737" t="inlineStr">
        <is>
          <t xml:space="preserve">-4.8869556</t>
        </is>
      </c>
      <c r="S737">
        <v>395000</v>
      </c>
      <c r="T737"/>
      <c r="U737">
        <f>IFERROR((S737-T737)/T737,"")</f>
      </c>
      <c r="V737">
        <v>3</v>
      </c>
      <c r="W737" t="inlineStr">
        <is>
          <t xml:space="preserve">75.00</t>
        </is>
      </c>
      <c r="X737"/>
      <c r="Y737"/>
      <c r="Z737">
        <f>IFERROR(S737/W737,"")</f>
      </c>
      <c r="AA737">
        <f>IFERROR(INDEX(04_Area_Stats!$C$5:$C$7,MATCH(N737,04_Area_Stats!$A$5:$A$7,0)),"")</f>
      </c>
      <c r="AB737">
        <f>IFERROR((Z737-AA737)/AA737,"")</f>
      </c>
      <c r="AC737">
        <v>1</v>
      </c>
      <c r="AD737">
        <v>1</v>
      </c>
      <c r="AE737"/>
      <c r="AF737"/>
      <c r="AG737" t="inlineStr">
        <is>
          <t xml:space="preserve">Good</t>
        </is>
      </c>
      <c r="AH737"/>
      <c r="AI737" t="inlineStr">
        <is>
          <t xml:space="preserve">Y</t>
        </is>
      </c>
      <c r="AJ737"/>
      <c r="AK737"/>
      <c r="AL737"/>
      <c r="AM737"/>
      <c r="AN737"/>
      <c r="AO737"/>
      <c r="AP737"/>
      <c r="AQ737"/>
      <c r="AR737"/>
      <c r="AS737"/>
      <c r="AT737">
        <f>IFERROR(INDEX(04_Area_Stats!$E$5:$E$7,MATCH(N737,04_Area_Stats!$A$5:$A$7,0)),"")</f>
      </c>
      <c r="AU737">
        <f>IFERROR(ROUND(W737*AT737,0),"")</f>
      </c>
      <c r="AV737">
        <f>IFERROR(AU737*12/S737,"")</f>
      </c>
      <c r="AW737">
        <f>IFERROR(ROUND(100*(03_Assumptions!$B$18*MIN(AV737/03_Assumptions!$B$13,1)+03_Assumptions!$B$19*MIN(MAX(-AB737/0.25,0),1)+03_Assumptions!$B$20*IFERROR(INDEX(03_Assumptions!$B$28:$B$33,MATCH(AG737,03_Assumptions!$A$28:$A$33,0)),0.5)+03_Assumptions!$B$21*MIN(V737/180,1)+03_Assumptions!$B$22*(COUNTIF(AI737:AQ737,"Y")/9)),0),"")</f>
      </c>
      <c r="AX737"/>
      <c r="AY737"/>
      <c r="AZ737"/>
      <c r="BA737" t="inlineStr">
        <is>
          <t xml:space="preserve">https://media.yaencontre.com/img/photo/w1024/42243/42243-57429569-1514670115.jpg</t>
        </is>
      </c>
      <c r="BB737"/>
      <c r="BC737">
        <v>1</v>
      </c>
      <c r="BD737"/>
      <c r="BE737">
        <v>0</v>
      </c>
      <c r="BF737"/>
      <c r="BG737"/>
      <c r="BH737"/>
      <c r="BI737"/>
      <c r="BJ737"/>
      <c r="BK737"/>
      <c r="BL737"/>
      <c r="BM737"/>
      <c r="BN737"/>
    </row>
    <row r="738">
      <c r="A738" t="inlineStr">
        <is>
          <t xml:space="preserve">YAE-jht::real-estate::76529-112393779</t>
        </is>
      </c>
      <c r="B738" t="inlineStr">
        <is>
          <t xml:space="preserve">Yaencontre</t>
        </is>
      </c>
      <c r="C738" t="inlineStr">
        <is>
          <t xml:space="preserve">jht::real-estate::76529-112393779</t>
        </is>
      </c>
      <c r="D738" t="inlineStr">
        <is>
          <t xml:space="preserve">https://yaencontre.com/venta/piso/inmueble-76529-112393779</t>
        </is>
      </c>
      <c r="E738" t="inlineStr">
        <is>
          <t xml:space="preserve">2026-08-29</t>
        </is>
      </c>
      <c r="F738" t="inlineStr">
        <is>
          <t xml:space="preserve">2026-08-31</t>
        </is>
      </c>
      <c r="G738" t="inlineStr">
        <is>
          <t xml:space="preserve">New</t>
        </is>
      </c>
      <c r="H738" t="inlineStr">
        <is>
          <t xml:space="preserve">Piso en venta, Nagüeles en Nagüeles-Milla de Oro en Marbella</t>
        </is>
      </c>
      <c r="I738" t="inlineStr">
        <is>
          <t xml:space="preserve">Sale</t>
        </is>
      </c>
      <c r="J738" t="inlineStr">
        <is>
          <t xml:space="preserve">FLAT</t>
        </is>
      </c>
      <c r="K738" t="inlineStr">
        <is>
          <t xml:space="preserve">ES</t>
        </is>
      </c>
      <c r="L738"/>
      <c r="M738"/>
      <c r="N738" t="inlineStr">
        <is>
          <t xml:space="preserve">Marbella</t>
        </is>
      </c>
      <c r="O738" t="inlineStr">
        <is>
          <t xml:space="preserve">Nagüeles-Milla de Oro</t>
        </is>
      </c>
      <c r="P738"/>
      <c r="Q738" t="inlineStr">
        <is>
          <t xml:space="preserve">36.5140591</t>
        </is>
      </c>
      <c r="R738" t="inlineStr">
        <is>
          <t xml:space="preserve">-4.9246349</t>
        </is>
      </c>
      <c r="S738">
        <v>495000</v>
      </c>
      <c r="T738"/>
      <c r="U738">
        <f>IFERROR((S738-T738)/T738,"")</f>
      </c>
      <c r="V738">
        <v>3</v>
      </c>
      <c r="W738" t="inlineStr">
        <is>
          <t xml:space="preserve">200.00</t>
        </is>
      </c>
      <c r="X738"/>
      <c r="Y738"/>
      <c r="Z738">
        <f>IFERROR(S738/W738,"")</f>
      </c>
      <c r="AA738">
        <f>IFERROR(INDEX(04_Area_Stats!$C$5:$C$7,MATCH(N738,04_Area_Stats!$A$5:$A$7,0)),"")</f>
      </c>
      <c r="AB738">
        <f>IFERROR((Z738-AA738)/AA738,"")</f>
      </c>
      <c r="AC738">
        <v>4</v>
      </c>
      <c r="AD738">
        <v>3</v>
      </c>
      <c r="AE738" t="inlineStr">
        <is>
          <t xml:space="preserve">Ground floor</t>
        </is>
      </c>
      <c r="AF738"/>
      <c r="AG738" t="inlineStr">
        <is>
          <t xml:space="preserve">Good</t>
        </is>
      </c>
      <c r="AH738"/>
      <c r="AI738" t="inlineStr">
        <is>
          <t xml:space="preserve">Y</t>
        </is>
      </c>
      <c r="AJ738"/>
      <c r="AK738"/>
      <c r="AL738"/>
      <c r="AM738"/>
      <c r="AN738"/>
      <c r="AO738"/>
      <c r="AP738"/>
      <c r="AQ738"/>
      <c r="AR738"/>
      <c r="AS738"/>
      <c r="AT738">
        <f>IFERROR(INDEX(04_Area_Stats!$E$5:$E$7,MATCH(N738,04_Area_Stats!$A$5:$A$7,0)),"")</f>
      </c>
      <c r="AU738">
        <f>IFERROR(ROUND(W738*AT738,0),"")</f>
      </c>
      <c r="AV738">
        <f>IFERROR(AU738*12/S738,"")</f>
      </c>
      <c r="AW738">
        <f>IFERROR(ROUND(100*(03_Assumptions!$B$18*MIN(AV738/03_Assumptions!$B$13,1)+03_Assumptions!$B$19*MIN(MAX(-AB738/0.25,0),1)+03_Assumptions!$B$20*IFERROR(INDEX(03_Assumptions!$B$28:$B$33,MATCH(AG738,03_Assumptions!$A$28:$A$33,0)),0.5)+03_Assumptions!$B$21*MIN(V738/180,1)+03_Assumptions!$B$22*(COUNTIF(AI738:AQ738,"Y")/9)),0),"")</f>
      </c>
      <c r="AX738"/>
      <c r="AY738"/>
      <c r="AZ738"/>
      <c r="BA738" t="inlineStr">
        <is>
          <t xml:space="preserve">https://media.yaencontre.com/img/photo/w1024/76529/76529-57435472-1514959921.jpg</t>
        </is>
      </c>
      <c r="BB738"/>
      <c r="BC738">
        <v>1</v>
      </c>
      <c r="BD738"/>
      <c r="BE738">
        <v>0</v>
      </c>
      <c r="BF738"/>
      <c r="BG738"/>
      <c r="BH738"/>
      <c r="BI738"/>
      <c r="BJ738"/>
      <c r="BK738"/>
      <c r="BL738" t="inlineStr">
        <is>
          <t xml:space="preserve">Annonsbeskrivningen är ofullständig och ger otillräcklig information för att fullt karakterisera denna 160 m² stor lägenhet på bottenvåning i det exklusiva området Nagüeles, Marbella. Viktiga detaljer såsom antal rum, badrum, skick och bekvämligheter saknas.</t>
        </is>
      </c>
      <c r="BM738" t="inlineStr">
        <is>
          <t xml:space="preserve">floor</t>
        </is>
      </c>
      <c r="BN738"/>
    </row>
    <row r="739">
      <c r="A739" t="inlineStr">
        <is>
          <t xml:space="preserve">YAE-jht::real-estate::83067-promo-5-112379440</t>
        </is>
      </c>
      <c r="B739" t="inlineStr">
        <is>
          <t xml:space="preserve">Yaencontre</t>
        </is>
      </c>
      <c r="C739" t="inlineStr">
        <is>
          <t xml:space="preserve">jht::real-estate::83067-promo-5-112379440</t>
        </is>
      </c>
      <c r="D739" t="inlineStr">
        <is>
          <t xml:space="preserve">https://yaencontre.com/venta/piso/inmueble-83067-Promo-5-112379440</t>
        </is>
      </c>
      <c r="E739" t="inlineStr">
        <is>
          <t xml:space="preserve">2026-08-29</t>
        </is>
      </c>
      <c r="F739" t="inlineStr">
        <is>
          <t xml:space="preserve">2026-08-31</t>
        </is>
      </c>
      <c r="G739" t="inlineStr">
        <is>
          <t xml:space="preserve">New</t>
        </is>
      </c>
      <c r="H739" t="inlineStr">
        <is>
          <t xml:space="preserve">Piso en venta en avenida Pablo Ruiz Picasso, San Pedro Pueblo en San Pedro de Alcántara en Marbella</t>
        </is>
      </c>
      <c r="I739" t="inlineStr">
        <is>
          <t xml:space="preserve">Sale</t>
        </is>
      </c>
      <c r="J739" t="inlineStr">
        <is>
          <t xml:space="preserve">FLAT</t>
        </is>
      </c>
      <c r="K739" t="inlineStr">
        <is>
          <t xml:space="preserve">ES</t>
        </is>
      </c>
      <c r="L739"/>
      <c r="M739"/>
      <c r="N739" t="inlineStr">
        <is>
          <t xml:space="preserve">Marbella</t>
        </is>
      </c>
      <c r="O739" t="inlineStr">
        <is>
          <t xml:space="preserve">San Pedro de Alcántara</t>
        </is>
      </c>
      <c r="P739"/>
      <c r="Q739" t="inlineStr">
        <is>
          <t xml:space="preserve">36.4913660</t>
        </is>
      </c>
      <c r="R739" t="inlineStr">
        <is>
          <t xml:space="preserve">-4.9923526</t>
        </is>
      </c>
      <c r="S739">
        <v>685000</v>
      </c>
      <c r="T739"/>
      <c r="U739">
        <f>IFERROR((S739-T739)/T739,"")</f>
      </c>
      <c r="V739">
        <v>3</v>
      </c>
      <c r="W739" t="inlineStr">
        <is>
          <t xml:space="preserve">121.00</t>
        </is>
      </c>
      <c r="X739"/>
      <c r="Y739"/>
      <c r="Z739">
        <f>IFERROR(S739/W739,"")</f>
      </c>
      <c r="AA739">
        <f>IFERROR(INDEX(04_Area_Stats!$C$5:$C$7,MATCH(N739,04_Area_Stats!$A$5:$A$7,0)),"")</f>
      </c>
      <c r="AB739">
        <f>IFERROR((Z739-AA739)/AA739,"")</f>
      </c>
      <c r="AC739">
        <v>3</v>
      </c>
      <c r="AD739">
        <v>2</v>
      </c>
      <c r="AE739"/>
      <c r="AF739"/>
      <c r="AG739" t="inlineStr">
        <is>
          <t xml:space="preserve">New build</t>
        </is>
      </c>
      <c r="AH739"/>
      <c r="AI739" t="inlineStr">
        <is>
          <t xml:space="preserve">Y</t>
        </is>
      </c>
      <c r="AJ739"/>
      <c r="AK739"/>
      <c r="AL739"/>
      <c r="AM739"/>
      <c r="AN739"/>
      <c r="AO739"/>
      <c r="AP739"/>
      <c r="AQ739"/>
      <c r="AR739"/>
      <c r="AS739"/>
      <c r="AT739">
        <f>IFERROR(INDEX(04_Area_Stats!$E$5:$E$7,MATCH(N739,04_Area_Stats!$A$5:$A$7,0)),"")</f>
      </c>
      <c r="AU739">
        <f>IFERROR(ROUND(W739*AT739,0),"")</f>
      </c>
      <c r="AV739">
        <f>IFERROR(AU739*12/S739,"")</f>
      </c>
      <c r="AW739">
        <f>IFERROR(ROUND(100*(03_Assumptions!$B$18*MIN(AV739/03_Assumptions!$B$13,1)+03_Assumptions!$B$19*MIN(MAX(-AB739/0.25,0),1)+03_Assumptions!$B$20*IFERROR(INDEX(03_Assumptions!$B$28:$B$33,MATCH(AG739,03_Assumptions!$A$28:$A$33,0)),0.5)+03_Assumptions!$B$21*MIN(V739/180,1)+03_Assumptions!$B$22*(COUNTIF(AI739:AQ739,"Y")/9)),0),"")</f>
      </c>
      <c r="AX739"/>
      <c r="AY739"/>
      <c r="AZ739"/>
      <c r="BA739" t="inlineStr">
        <is>
          <t xml:space="preserve">https://media.yaencontre.com/img/photo/w1024/promo_83067-5/files/83067-57427761-1514554176.jpg</t>
        </is>
      </c>
      <c r="BB739"/>
      <c r="BC739">
        <v>1</v>
      </c>
      <c r="BD739"/>
      <c r="BE739">
        <v>0</v>
      </c>
      <c r="BF739"/>
      <c r="BG739"/>
      <c r="BH739"/>
      <c r="BI739"/>
      <c r="BJ739"/>
      <c r="BK739"/>
      <c r="BL739" t="inlineStr">
        <is>
          <t xml:space="preserve">Beskrivningen innehåller endast projektnamnet och en överblick över ett bostadskomplex med 35 enheter, garage, lagringsutrymmen och kommersiella lokaler i San Pedro de Alcántara, Marbella, men saknar specifika detaljer om den enskilda lägenheten. Det finns ingen information om rum, badrum, storlek, skick, bekvämligheter eller tillgänglighet.</t>
        </is>
      </c>
      <c r="BM739"/>
      <c r="BN739"/>
    </row>
    <row r="740">
      <c r="A740" t="inlineStr">
        <is>
          <t xml:space="preserve">YAE-jht::real-estate::86400-112391277</t>
        </is>
      </c>
      <c r="B740" t="inlineStr">
        <is>
          <t xml:space="preserve">Yaencontre</t>
        </is>
      </c>
      <c r="C740" t="inlineStr">
        <is>
          <t xml:space="preserve">jht::real-estate::86400-112391277</t>
        </is>
      </c>
      <c r="D740" t="inlineStr">
        <is>
          <t xml:space="preserve">https://yaencontre.com/venta/piso/inmueble-86400-112391277</t>
        </is>
      </c>
      <c r="E740" t="inlineStr">
        <is>
          <t xml:space="preserve">2026-08-29</t>
        </is>
      </c>
      <c r="F740" t="inlineStr">
        <is>
          <t xml:space="preserve">2026-08-29</t>
        </is>
      </c>
      <c r="G740" t="inlineStr">
        <is>
          <t xml:space="preserve">New</t>
        </is>
      </c>
      <c r="H740" t="inlineStr">
        <is>
          <t xml:space="preserve">Ático en venta, Alto de los Monteros en Rio Real-Los Monteros en Marbella</t>
        </is>
      </c>
      <c r="I740" t="inlineStr">
        <is>
          <t xml:space="preserve">Sale</t>
        </is>
      </c>
      <c r="J740" t="inlineStr">
        <is>
          <t xml:space="preserve">FLAT</t>
        </is>
      </c>
      <c r="K740" t="inlineStr">
        <is>
          <t xml:space="preserve">ES</t>
        </is>
      </c>
      <c r="L740"/>
      <c r="M740"/>
      <c r="N740" t="inlineStr">
        <is>
          <t xml:space="preserve">Marbella</t>
        </is>
      </c>
      <c r="O740" t="inlineStr">
        <is>
          <t xml:space="preserve">Rio Real-Los Monteros</t>
        </is>
      </c>
      <c r="P740"/>
      <c r="Q740" t="inlineStr">
        <is>
          <t xml:space="preserve">36.5306868</t>
        </is>
      </c>
      <c r="R740" t="inlineStr">
        <is>
          <t xml:space="preserve">-4.8353914</t>
        </is>
      </c>
      <c r="S740">
        <v>1400000</v>
      </c>
      <c r="T740"/>
      <c r="U740">
        <f>IFERROR((S740-T740)/T740,"")</f>
      </c>
      <c r="V740">
        <v>3</v>
      </c>
      <c r="W740" t="inlineStr">
        <is>
          <t xml:space="preserve">180.00</t>
        </is>
      </c>
      <c r="X740"/>
      <c r="Y740"/>
      <c r="Z740">
        <f>IFERROR(S740/W740,"")</f>
      </c>
      <c r="AA740">
        <f>IFERROR(INDEX(04_Area_Stats!$C$5:$C$7,MATCH(N740,04_Area_Stats!$A$5:$A$7,0)),"")</f>
      </c>
      <c r="AB740">
        <f>IFERROR((Z740-AA740)/AA740,"")</f>
      </c>
      <c r="AC740">
        <v>3</v>
      </c>
      <c r="AD740">
        <v>3</v>
      </c>
      <c r="AE740"/>
      <c r="AF740"/>
      <c r="AG740" t="inlineStr">
        <is>
          <t xml:space="preserve">Good</t>
        </is>
      </c>
      <c r="AH740"/>
      <c r="AI740"/>
      <c r="AJ740"/>
      <c r="AK740"/>
      <c r="AL740"/>
      <c r="AM740"/>
      <c r="AN740"/>
      <c r="AO740"/>
      <c r="AP740"/>
      <c r="AQ740"/>
      <c r="AR740"/>
      <c r="AS740"/>
      <c r="AT740">
        <f>IFERROR(INDEX(04_Area_Stats!$E$5:$E$7,MATCH(N740,04_Area_Stats!$A$5:$A$7,0)),"")</f>
      </c>
      <c r="AU740">
        <f>IFERROR(ROUND(W740*AT740,0),"")</f>
      </c>
      <c r="AV740">
        <f>IFERROR(AU740*12/S740,"")</f>
      </c>
      <c r="AW740">
        <f>IFERROR(ROUND(100*(03_Assumptions!$B$18*MIN(AV740/03_Assumptions!$B$13,1)+03_Assumptions!$B$19*MIN(MAX(-AB740/0.25,0),1)+03_Assumptions!$B$20*IFERROR(INDEX(03_Assumptions!$B$28:$B$33,MATCH(AG740,03_Assumptions!$A$28:$A$33,0)),0.5)+03_Assumptions!$B$21*MIN(V740/180,1)+03_Assumptions!$B$22*(COUNTIF(AI740:AQ740,"Y")/9)),0),"")</f>
      </c>
      <c r="AX740"/>
      <c r="AY740"/>
      <c r="AZ740"/>
      <c r="BA740" t="inlineStr">
        <is>
          <t xml:space="preserve">https://media.yaencontre.com/img/photo/w1024/86400/86400-57433909-1514884385.jpg</t>
        </is>
      </c>
      <c r="BB740"/>
      <c r="BC740">
        <v>1</v>
      </c>
      <c r="BD740"/>
      <c r="BE740">
        <v>0</v>
      </c>
      <c r="BF740"/>
      <c r="BG740"/>
      <c r="BH740"/>
      <c r="BI740"/>
      <c r="BJ740"/>
      <c r="BK740"/>
      <c r="BL740"/>
      <c r="BM740"/>
      <c r="BN740"/>
    </row>
    <row r="741">
      <c r="A741" t="inlineStr">
        <is>
          <t xml:space="preserve">YAE-jht::real-estate::63654-112333910</t>
        </is>
      </c>
      <c r="B741" t="inlineStr">
        <is>
          <t xml:space="preserve">Yaencontre</t>
        </is>
      </c>
      <c r="C741" t="inlineStr">
        <is>
          <t xml:space="preserve">jht::real-estate::63654-112333910</t>
        </is>
      </c>
      <c r="D741" t="inlineStr">
        <is>
          <t xml:space="preserve">https://yaencontre.com/venta/piso/inmueble-63654-112333910</t>
        </is>
      </c>
      <c r="E741" t="inlineStr">
        <is>
          <t xml:space="preserve">2026-08-29</t>
        </is>
      </c>
      <c r="F741" t="inlineStr">
        <is>
          <t xml:space="preserve">2026-08-29</t>
        </is>
      </c>
      <c r="G741" t="inlineStr">
        <is>
          <t xml:space="preserve">New</t>
        </is>
      </c>
      <c r="H741" t="inlineStr">
        <is>
          <t xml:space="preserve">Piso en venta en calle De Las Adelfas, Nueva Andalucía en Nueva Andalucía en Marbella</t>
        </is>
      </c>
      <c r="I741" t="inlineStr">
        <is>
          <t xml:space="preserve">Sale</t>
        </is>
      </c>
      <c r="J741" t="inlineStr">
        <is>
          <t xml:space="preserve">FLAT</t>
        </is>
      </c>
      <c r="K741" t="inlineStr">
        <is>
          <t xml:space="preserve">ES</t>
        </is>
      </c>
      <c r="L741"/>
      <c r="M741"/>
      <c r="N741" t="inlineStr">
        <is>
          <t xml:space="preserve">Marbella</t>
        </is>
      </c>
      <c r="O741" t="inlineStr">
        <is>
          <t xml:space="preserve">Nueva Andalucía</t>
        </is>
      </c>
      <c r="P741"/>
      <c r="Q741" t="inlineStr">
        <is>
          <t xml:space="preserve">36.4945036</t>
        </is>
      </c>
      <c r="R741" t="inlineStr">
        <is>
          <t xml:space="preserve">-4.9627280</t>
        </is>
      </c>
      <c r="S741">
        <v>1475000</v>
      </c>
      <c r="T741"/>
      <c r="U741">
        <f>IFERROR((S741-T741)/T741,"")</f>
      </c>
      <c r="V741">
        <v>3</v>
      </c>
      <c r="W741" t="inlineStr">
        <is>
          <t xml:space="preserve">140.00</t>
        </is>
      </c>
      <c r="X741"/>
      <c r="Y741"/>
      <c r="Z741">
        <f>IFERROR(S741/W741,"")</f>
      </c>
      <c r="AA741">
        <f>IFERROR(INDEX(04_Area_Stats!$C$5:$C$7,MATCH(N741,04_Area_Stats!$A$5:$A$7,0)),"")</f>
      </c>
      <c r="AB741">
        <f>IFERROR((Z741-AA741)/AA741,"")</f>
      </c>
      <c r="AC741">
        <v>2</v>
      </c>
      <c r="AD741">
        <v>2</v>
      </c>
      <c r="AE741"/>
      <c r="AF741"/>
      <c r="AG741"/>
      <c r="AH741"/>
      <c r="AI741"/>
      <c r="AJ741"/>
      <c r="AK741"/>
      <c r="AL741"/>
      <c r="AM741"/>
      <c r="AN741"/>
      <c r="AO741"/>
      <c r="AP741"/>
      <c r="AQ741"/>
      <c r="AR741"/>
      <c r="AS741"/>
      <c r="AT741">
        <f>IFERROR(INDEX(04_Area_Stats!$E$5:$E$7,MATCH(N741,04_Area_Stats!$A$5:$A$7,0)),"")</f>
      </c>
      <c r="AU741">
        <f>IFERROR(ROUND(W741*AT741,0),"")</f>
      </c>
      <c r="AV741">
        <f>IFERROR(AU741*12/S741,"")</f>
      </c>
      <c r="AW741">
        <f>IFERROR(ROUND(100*(03_Assumptions!$B$18*MIN(AV741/03_Assumptions!$B$13,1)+03_Assumptions!$B$19*MIN(MAX(-AB741/0.25,0),1)+03_Assumptions!$B$20*IFERROR(INDEX(03_Assumptions!$B$28:$B$33,MATCH(AG741,03_Assumptions!$A$28:$A$33,0)),0.5)+03_Assumptions!$B$21*MIN(V741/180,1)+03_Assumptions!$B$22*(COUNTIF(AI741:AQ741,"Y")/9)),0),"")</f>
      </c>
      <c r="AX741"/>
      <c r="AY741"/>
      <c r="AZ741"/>
      <c r="BA741" t="inlineStr">
        <is>
          <t xml:space="preserve">https://media.yaencontre.com/img/photo/w1024/63654/63654-57405560-1513352159.jpg</t>
        </is>
      </c>
      <c r="BB741"/>
      <c r="BC741">
        <v>1</v>
      </c>
      <c r="BD741"/>
      <c r="BE741">
        <v>0</v>
      </c>
      <c r="BF741"/>
      <c r="BG741"/>
      <c r="BH741"/>
      <c r="BI741"/>
      <c r="BJ741"/>
      <c r="BK741"/>
      <c r="BL741"/>
      <c r="BM741"/>
      <c r="BN741"/>
    </row>
    <row r="742">
      <c r="A742" t="inlineStr">
        <is>
          <t xml:space="preserve">YAE-jht::real-estate::93216-112355927</t>
        </is>
      </c>
      <c r="B742" t="inlineStr">
        <is>
          <t xml:space="preserve">Yaencontre</t>
        </is>
      </c>
      <c r="C742" t="inlineStr">
        <is>
          <t xml:space="preserve">jht::real-estate::93216-112355927</t>
        </is>
      </c>
      <c r="D742" t="inlineStr">
        <is>
          <t xml:space="preserve">https://yaencontre.com/venta/piso/inmueble-93216-112355927</t>
        </is>
      </c>
      <c r="E742" t="inlineStr">
        <is>
          <t xml:space="preserve">2026-08-29</t>
        </is>
      </c>
      <c r="F742" t="inlineStr">
        <is>
          <t xml:space="preserve">2026-08-31</t>
        </is>
      </c>
      <c r="G742" t="inlineStr">
        <is>
          <t xml:space="preserve">New</t>
        </is>
      </c>
      <c r="H742" t="inlineStr">
        <is>
          <t xml:space="preserve">Piso en venta, Huerta Belón-Calvario en Marbella Pueblo en Marbella</t>
        </is>
      </c>
      <c r="I742" t="inlineStr">
        <is>
          <t xml:space="preserve">Sale</t>
        </is>
      </c>
      <c r="J742" t="inlineStr">
        <is>
          <t xml:space="preserve">FLAT</t>
        </is>
      </c>
      <c r="K742" t="inlineStr">
        <is>
          <t xml:space="preserve">ES</t>
        </is>
      </c>
      <c r="L742"/>
      <c r="M742"/>
      <c r="N742" t="inlineStr">
        <is>
          <t xml:space="preserve">Marbella</t>
        </is>
      </c>
      <c r="O742" t="inlineStr">
        <is>
          <t xml:space="preserve">Marbella Pueblo</t>
        </is>
      </c>
      <c r="P742"/>
      <c r="Q742" t="inlineStr">
        <is>
          <t xml:space="preserve">36.5122987</t>
        </is>
      </c>
      <c r="R742" t="inlineStr">
        <is>
          <t xml:space="preserve">-4.8928752</t>
        </is>
      </c>
      <c r="S742">
        <v>450000</v>
      </c>
      <c r="T742"/>
      <c r="U742">
        <f>IFERROR((S742-T742)/T742,"")</f>
      </c>
      <c r="V742">
        <v>3</v>
      </c>
      <c r="W742" t="inlineStr">
        <is>
          <t xml:space="preserve">84.00</t>
        </is>
      </c>
      <c r="X742"/>
      <c r="Y742"/>
      <c r="Z742">
        <f>IFERROR(S742/W742,"")</f>
      </c>
      <c r="AA742">
        <f>IFERROR(INDEX(04_Area_Stats!$C$5:$C$7,MATCH(N742,04_Area_Stats!$A$5:$A$7,0)),"")</f>
      </c>
      <c r="AB742">
        <f>IFERROR((Z742-AA742)/AA742,"")</f>
      </c>
      <c r="AC742">
        <v>2</v>
      </c>
      <c r="AD742">
        <v>2</v>
      </c>
      <c r="AE742"/>
      <c r="AF742"/>
      <c r="AG742" t="inlineStr">
        <is>
          <t xml:space="preserve">Good</t>
        </is>
      </c>
      <c r="AH742"/>
      <c r="AI742"/>
      <c r="AJ742"/>
      <c r="AK742"/>
      <c r="AL742"/>
      <c r="AM742"/>
      <c r="AN742"/>
      <c r="AO742"/>
      <c r="AP742" t="inlineStr">
        <is>
          <t xml:space="preserve">Y</t>
        </is>
      </c>
      <c r="AQ742"/>
      <c r="AR742"/>
      <c r="AS742"/>
      <c r="AT742">
        <f>IFERROR(INDEX(04_Area_Stats!$E$5:$E$7,MATCH(N742,04_Area_Stats!$A$5:$A$7,0)),"")</f>
      </c>
      <c r="AU742">
        <f>IFERROR(ROUND(W742*AT742,0),"")</f>
      </c>
      <c r="AV742">
        <f>IFERROR(AU742*12/S742,"")</f>
      </c>
      <c r="AW742">
        <f>IFERROR(ROUND(100*(03_Assumptions!$B$18*MIN(AV742/03_Assumptions!$B$13,1)+03_Assumptions!$B$19*MIN(MAX(-AB742/0.25,0),1)+03_Assumptions!$B$20*IFERROR(INDEX(03_Assumptions!$B$28:$B$33,MATCH(AG742,03_Assumptions!$A$28:$A$33,0)),0.5)+03_Assumptions!$B$21*MIN(V742/180,1)+03_Assumptions!$B$22*(COUNTIF(AI742:AQ742,"Y")/9)),0),"")</f>
      </c>
      <c r="AX742"/>
      <c r="AY742"/>
      <c r="AZ742"/>
      <c r="BA742" t="inlineStr">
        <is>
          <t xml:space="preserve">https://media.yaencontre.com/img/photo/w1024/93216/93216-57415112-1513860649.jpg</t>
        </is>
      </c>
      <c r="BB742"/>
      <c r="BC742">
        <v>1</v>
      </c>
      <c r="BD742"/>
      <c r="BE742">
        <v>0</v>
      </c>
      <c r="BF742"/>
      <c r="BG742"/>
      <c r="BH742"/>
      <c r="BI742"/>
      <c r="BJ742"/>
      <c r="BK742"/>
      <c r="BL742" t="inlineStr">
        <is>
          <t xml:space="preserve">Ett hörntänt i gott skick beläget i hjärtat av Marbella på Avenida Jacinto Benavente. Beskrivningen är ofullständig, vilket begränsar en fullständig bedömning av fastighetens nyckelkarakteristika och detaljer.</t>
        </is>
      </c>
      <c r="BM742" t="inlineStr">
        <is>
          <t xml:space="preserve">condition</t>
        </is>
      </c>
      <c r="BN742"/>
    </row>
    <row r="743">
      <c r="A743" t="inlineStr">
        <is>
          <t xml:space="preserve">YAE-jht::real-estate::43694-112378290</t>
        </is>
      </c>
      <c r="B743" t="inlineStr">
        <is>
          <t xml:space="preserve">Yaencontre</t>
        </is>
      </c>
      <c r="C743" t="inlineStr">
        <is>
          <t xml:space="preserve">jht::real-estate::43694-112378290</t>
        </is>
      </c>
      <c r="D743" t="inlineStr">
        <is>
          <t xml:space="preserve">https://yaencontre.com/venta/piso/inmueble-43694-112378290</t>
        </is>
      </c>
      <c r="E743" t="inlineStr">
        <is>
          <t xml:space="preserve">2026-08-29</t>
        </is>
      </c>
      <c r="F743" t="inlineStr">
        <is>
          <t xml:space="preserve">2026-08-29</t>
        </is>
      </c>
      <c r="G743" t="inlineStr">
        <is>
          <t xml:space="preserve">New</t>
        </is>
      </c>
      <c r="H743" t="inlineStr">
        <is>
          <t xml:space="preserve">Dúplex en venta en calle El Califa, Nueva Andalucía en Nueva Andalucía en Marbella</t>
        </is>
      </c>
      <c r="I743" t="inlineStr">
        <is>
          <t xml:space="preserve">Sale</t>
        </is>
      </c>
      <c r="J743" t="inlineStr">
        <is>
          <t xml:space="preserve">FLAT</t>
        </is>
      </c>
      <c r="K743" t="inlineStr">
        <is>
          <t xml:space="preserve">ES</t>
        </is>
      </c>
      <c r="L743"/>
      <c r="M743"/>
      <c r="N743" t="inlineStr">
        <is>
          <t xml:space="preserve">Marbella</t>
        </is>
      </c>
      <c r="O743" t="inlineStr">
        <is>
          <t xml:space="preserve">Nueva Andalucía</t>
        </is>
      </c>
      <c r="P743"/>
      <c r="Q743" t="inlineStr">
        <is>
          <t xml:space="preserve">36.4967078</t>
        </is>
      </c>
      <c r="R743" t="inlineStr">
        <is>
          <t xml:space="preserve">-4.9618000</t>
        </is>
      </c>
      <c r="S743">
        <v>1795000</v>
      </c>
      <c r="T743"/>
      <c r="U743">
        <f>IFERROR((S743-T743)/T743,"")</f>
      </c>
      <c r="V743">
        <v>3</v>
      </c>
      <c r="W743" t="inlineStr">
        <is>
          <t xml:space="preserve">389.00</t>
        </is>
      </c>
      <c r="X743"/>
      <c r="Y743"/>
      <c r="Z743">
        <f>IFERROR(S743/W743,"")</f>
      </c>
      <c r="AA743">
        <f>IFERROR(INDEX(04_Area_Stats!$C$5:$C$7,MATCH(N743,04_Area_Stats!$A$5:$A$7,0)),"")</f>
      </c>
      <c r="AB743">
        <f>IFERROR((Z743-AA743)/AA743,"")</f>
      </c>
      <c r="AC743">
        <v>5</v>
      </c>
      <c r="AD743">
        <v>4</v>
      </c>
      <c r="AE743"/>
      <c r="AF743"/>
      <c r="AG743"/>
      <c r="AH743"/>
      <c r="AI743"/>
      <c r="AJ743"/>
      <c r="AK743"/>
      <c r="AL743"/>
      <c r="AM743"/>
      <c r="AN743"/>
      <c r="AO743"/>
      <c r="AP743"/>
      <c r="AQ743"/>
      <c r="AR743"/>
      <c r="AS743"/>
      <c r="AT743">
        <f>IFERROR(INDEX(04_Area_Stats!$E$5:$E$7,MATCH(N743,04_Area_Stats!$A$5:$A$7,0)),"")</f>
      </c>
      <c r="AU743">
        <f>IFERROR(ROUND(W743*AT743,0),"")</f>
      </c>
      <c r="AV743">
        <f>IFERROR(AU743*12/S743,"")</f>
      </c>
      <c r="AW743">
        <f>IFERROR(ROUND(100*(03_Assumptions!$B$18*MIN(AV743/03_Assumptions!$B$13,1)+03_Assumptions!$B$19*MIN(MAX(-AB743/0.25,0),1)+03_Assumptions!$B$20*IFERROR(INDEX(03_Assumptions!$B$28:$B$33,MATCH(AG743,03_Assumptions!$A$28:$A$33,0)),0.5)+03_Assumptions!$B$21*MIN(V743/180,1)+03_Assumptions!$B$22*(COUNTIF(AI743:AQ743,"Y")/9)),0),"")</f>
      </c>
      <c r="AX743"/>
      <c r="AY743"/>
      <c r="AZ743"/>
      <c r="BA743" t="inlineStr">
        <is>
          <t xml:space="preserve">https://media.yaencontre.com/img/photo/w1024/43694/43694-57426445-1514505689.jpg</t>
        </is>
      </c>
      <c r="BB743"/>
      <c r="BC743">
        <v>1</v>
      </c>
      <c r="BD743"/>
      <c r="BE743">
        <v>0</v>
      </c>
      <c r="BF743"/>
      <c r="BG743"/>
      <c r="BH743"/>
      <c r="BI743"/>
      <c r="BJ743"/>
      <c r="BK743"/>
      <c r="BL743"/>
      <c r="BM743"/>
      <c r="BN743"/>
    </row>
    <row r="744">
      <c r="A744" t="inlineStr">
        <is>
          <t xml:space="preserve">YAE-jht::real-estate::42083-112320020</t>
        </is>
      </c>
      <c r="B744" t="inlineStr">
        <is>
          <t xml:space="preserve">Yaencontre</t>
        </is>
      </c>
      <c r="C744" t="inlineStr">
        <is>
          <t xml:space="preserve">jht::real-estate::42083-112320020</t>
        </is>
      </c>
      <c r="D744" t="inlineStr">
        <is>
          <t xml:space="preserve">https://yaencontre.com/venta/piso/inmueble-42083-112320020</t>
        </is>
      </c>
      <c r="E744" t="inlineStr">
        <is>
          <t xml:space="preserve">2026-08-29</t>
        </is>
      </c>
      <c r="F744" t="inlineStr">
        <is>
          <t xml:space="preserve">2026-08-31</t>
        </is>
      </c>
      <c r="G744" t="inlineStr">
        <is>
          <t xml:space="preserve">New</t>
        </is>
      </c>
      <c r="H744" t="inlineStr">
        <is>
          <t xml:space="preserve">Ático en venta, Santa María en Elviria-Cabopino en Marbella</t>
        </is>
      </c>
      <c r="I744" t="inlineStr">
        <is>
          <t xml:space="preserve">Sale</t>
        </is>
      </c>
      <c r="J744" t="inlineStr">
        <is>
          <t xml:space="preserve">FLAT</t>
        </is>
      </c>
      <c r="K744" t="inlineStr">
        <is>
          <t xml:space="preserve">ES</t>
        </is>
      </c>
      <c r="L744"/>
      <c r="M744"/>
      <c r="N744" t="inlineStr">
        <is>
          <t xml:space="preserve">Marbella</t>
        </is>
      </c>
      <c r="O744" t="inlineStr">
        <is>
          <t xml:space="preserve">Elviria-Cabopino</t>
        </is>
      </c>
      <c r="P744"/>
      <c r="Q744" t="inlineStr">
        <is>
          <t xml:space="preserve">36.5054200</t>
        </is>
      </c>
      <c r="R744" t="inlineStr">
        <is>
          <t xml:space="preserve">-4.7854014</t>
        </is>
      </c>
      <c r="S744">
        <v>980000</v>
      </c>
      <c r="T744"/>
      <c r="U744">
        <f>IFERROR((S744-T744)/T744,"")</f>
      </c>
      <c r="V744">
        <v>3</v>
      </c>
      <c r="W744" t="inlineStr">
        <is>
          <t xml:space="preserve">375.00</t>
        </is>
      </c>
      <c r="X744"/>
      <c r="Y744"/>
      <c r="Z744">
        <f>IFERROR(S744/W744,"")</f>
      </c>
      <c r="AA744">
        <f>IFERROR(INDEX(04_Area_Stats!$C$5:$C$7,MATCH(N744,04_Area_Stats!$A$5:$A$7,0)),"")</f>
      </c>
      <c r="AB744">
        <f>IFERROR((Z744-AA744)/AA744,"")</f>
      </c>
      <c r="AC744">
        <v>3</v>
      </c>
      <c r="AD744">
        <v>3</v>
      </c>
      <c r="AE744"/>
      <c r="AF744"/>
      <c r="AG744"/>
      <c r="AH744"/>
      <c r="AI744"/>
      <c r="AJ744"/>
      <c r="AK744"/>
      <c r="AL744"/>
      <c r="AM744"/>
      <c r="AN744"/>
      <c r="AO744"/>
      <c r="AP744"/>
      <c r="AQ744"/>
      <c r="AR744"/>
      <c r="AS744"/>
      <c r="AT744">
        <f>IFERROR(INDEX(04_Area_Stats!$E$5:$E$7,MATCH(N744,04_Area_Stats!$A$5:$A$7,0)),"")</f>
      </c>
      <c r="AU744">
        <f>IFERROR(ROUND(W744*AT744,0),"")</f>
      </c>
      <c r="AV744">
        <f>IFERROR(AU744*12/S744,"")</f>
      </c>
      <c r="AW744">
        <f>IFERROR(ROUND(100*(03_Assumptions!$B$18*MIN(AV744/03_Assumptions!$B$13,1)+03_Assumptions!$B$19*MIN(MAX(-AB744/0.25,0),1)+03_Assumptions!$B$20*IFERROR(INDEX(03_Assumptions!$B$28:$B$33,MATCH(AG744,03_Assumptions!$A$28:$A$33,0)),0.5)+03_Assumptions!$B$21*MIN(V744/180,1)+03_Assumptions!$B$22*(COUNTIF(AI744:AQ744,"Y")/9)),0),"")</f>
      </c>
      <c r="AX744"/>
      <c r="AY744"/>
      <c r="AZ744"/>
      <c r="BA744" t="inlineStr">
        <is>
          <t xml:space="preserve">https://media.yaencontre.com/img/photo/w1024/42083/42083-57394505-1512923854.jpg</t>
        </is>
      </c>
      <c r="BB744"/>
      <c r="BC744">
        <v>1</v>
      </c>
      <c r="BD744"/>
      <c r="BE744">
        <v>0</v>
      </c>
      <c r="BF744"/>
      <c r="BG744"/>
      <c r="BH744"/>
      <c r="BI744"/>
      <c r="BJ744"/>
      <c r="BK744"/>
      <c r="BL744"/>
      <c r="BM744"/>
      <c r="BN744"/>
    </row>
    <row r="745">
      <c r="A745" t="inlineStr">
        <is>
          <t xml:space="preserve">YAE-jht::real-estate::43414-112318994</t>
        </is>
      </c>
      <c r="B745" t="inlineStr">
        <is>
          <t xml:space="preserve">Yaencontre</t>
        </is>
      </c>
      <c r="C745" t="inlineStr">
        <is>
          <t xml:space="preserve">jht::real-estate::43414-112318994</t>
        </is>
      </c>
      <c r="D745" t="inlineStr">
        <is>
          <t xml:space="preserve">https://yaencontre.com/venta/piso/inmueble-43414-112318994</t>
        </is>
      </c>
      <c r="E745" t="inlineStr">
        <is>
          <t xml:space="preserve">2026-08-29</t>
        </is>
      </c>
      <c r="F745" t="inlineStr">
        <is>
          <t xml:space="preserve">2026-08-31</t>
        </is>
      </c>
      <c r="G745" t="inlineStr">
        <is>
          <t xml:space="preserve">New</t>
        </is>
      </c>
      <c r="H745" t="inlineStr">
        <is>
          <t xml:space="preserve">Piso en venta en avenida Dama de Noche, Santa María en Elviria-Cabopino en Marbella</t>
        </is>
      </c>
      <c r="I745" t="inlineStr">
        <is>
          <t xml:space="preserve">Sale</t>
        </is>
      </c>
      <c r="J745" t="inlineStr">
        <is>
          <t xml:space="preserve">FLAT</t>
        </is>
      </c>
      <c r="K745" t="inlineStr">
        <is>
          <t xml:space="preserve">ES</t>
        </is>
      </c>
      <c r="L745"/>
      <c r="M745"/>
      <c r="N745" t="inlineStr">
        <is>
          <t xml:space="preserve">Marbella</t>
        </is>
      </c>
      <c r="O745" t="inlineStr">
        <is>
          <t xml:space="preserve">Elviria-Cabopino</t>
        </is>
      </c>
      <c r="P745"/>
      <c r="Q745" t="inlineStr">
        <is>
          <t xml:space="preserve">36.5104171</t>
        </is>
      </c>
      <c r="R745" t="inlineStr">
        <is>
          <t xml:space="preserve">-4.7741000</t>
        </is>
      </c>
      <c r="S745">
        <v>459000</v>
      </c>
      <c r="T745"/>
      <c r="U745">
        <f>IFERROR((S745-T745)/T745,"")</f>
      </c>
      <c r="V745">
        <v>3</v>
      </c>
      <c r="W745" t="inlineStr">
        <is>
          <t xml:space="preserve">101.00</t>
        </is>
      </c>
      <c r="X745"/>
      <c r="Y745"/>
      <c r="Z745">
        <f>IFERROR(S745/W745,"")</f>
      </c>
      <c r="AA745">
        <f>IFERROR(INDEX(04_Area_Stats!$C$5:$C$7,MATCH(N745,04_Area_Stats!$A$5:$A$7,0)),"")</f>
      </c>
      <c r="AB745">
        <f>IFERROR((Z745-AA745)/AA745,"")</f>
      </c>
      <c r="AC745">
        <v>2</v>
      </c>
      <c r="AD745">
        <v>2</v>
      </c>
      <c r="AE745" t="inlineStr">
        <is>
          <t xml:space="preserve">planta baja</t>
        </is>
      </c>
      <c r="AF745"/>
      <c r="AG745" t="inlineStr">
        <is>
          <t xml:space="preserve">Good</t>
        </is>
      </c>
      <c r="AH745"/>
      <c r="AI745"/>
      <c r="AJ745" t="inlineStr">
        <is>
          <t xml:space="preserve">Y</t>
        </is>
      </c>
      <c r="AK745" t="inlineStr">
        <is>
          <t xml:space="preserve">Y</t>
        </is>
      </c>
      <c r="AL745"/>
      <c r="AM745"/>
      <c r="AN745"/>
      <c r="AO745"/>
      <c r="AP745"/>
      <c r="AQ745"/>
      <c r="AR745"/>
      <c r="AS745"/>
      <c r="AT745">
        <f>IFERROR(INDEX(04_Area_Stats!$E$5:$E$7,MATCH(N745,04_Area_Stats!$A$5:$A$7,0)),"")</f>
      </c>
      <c r="AU745">
        <f>IFERROR(ROUND(W745*AT745,0),"")</f>
      </c>
      <c r="AV745">
        <f>IFERROR(AU745*12/S745,"")</f>
      </c>
      <c r="AW745">
        <f>IFERROR(ROUND(100*(03_Assumptions!$B$18*MIN(AV745/03_Assumptions!$B$13,1)+03_Assumptions!$B$19*MIN(MAX(-AB745/0.25,0),1)+03_Assumptions!$B$20*IFERROR(INDEX(03_Assumptions!$B$28:$B$33,MATCH(AG745,03_Assumptions!$A$28:$A$33,0)),0.5)+03_Assumptions!$B$21*MIN(V745/180,1)+03_Assumptions!$B$22*(COUNTIF(AI745:AQ745,"Y")/9)),0),"")</f>
      </c>
      <c r="AX745"/>
      <c r="AY745"/>
      <c r="AZ745"/>
      <c r="BA745" t="inlineStr">
        <is>
          <t xml:space="preserve">https://media.yaencontre.com/img/photo/w1024/43414/43414-57393858-1512901052.jpg</t>
        </is>
      </c>
      <c r="BB745"/>
      <c r="BC745">
        <v>1</v>
      </c>
      <c r="BD745"/>
      <c r="BE745">
        <v>0</v>
      </c>
      <c r="BF745"/>
      <c r="BG745"/>
      <c r="BH745"/>
      <c r="BI745"/>
      <c r="BJ745"/>
      <c r="BK745"/>
      <c r="BL745" t="inlineStr">
        <is>
          <t xml:space="preserve">En bottenvåninglägenhét med 2 sovrum och 2 badrum i Santa María de Elviria, Marbella, i gott skick. Utmärkande drag: privat trädgård på 40m² med direkt terrassåtkomst.</t>
        </is>
      </c>
      <c r="BM745" t="inlineStr">
        <is>
          <t xml:space="preserve">floor, condition, terrace, garden</t>
        </is>
      </c>
      <c r="BN745"/>
    </row>
    <row r="746">
      <c r="A746" t="inlineStr">
        <is>
          <t xml:space="preserve">YAE-jht::real-estate::51952-112333111</t>
        </is>
      </c>
      <c r="B746" t="inlineStr">
        <is>
          <t xml:space="preserve">Yaencontre</t>
        </is>
      </c>
      <c r="C746" t="inlineStr">
        <is>
          <t xml:space="preserve">jht::real-estate::51952-112333111</t>
        </is>
      </c>
      <c r="D746" t="inlineStr">
        <is>
          <t xml:space="preserve">https://yaencontre.com/venta/piso/inmueble-51952-112333111</t>
        </is>
      </c>
      <c r="E746" t="inlineStr">
        <is>
          <t xml:space="preserve">2026-08-29</t>
        </is>
      </c>
      <c r="F746" t="inlineStr">
        <is>
          <t xml:space="preserve">2026-08-31</t>
        </is>
      </c>
      <c r="G746" t="inlineStr">
        <is>
          <t xml:space="preserve">New</t>
        </is>
      </c>
      <c r="H746" t="inlineStr">
        <is>
          <t xml:space="preserve">Piso en venta, Ricardo Soriano en Marbella Pueblo en Marbella</t>
        </is>
      </c>
      <c r="I746" t="inlineStr">
        <is>
          <t xml:space="preserve">Sale</t>
        </is>
      </c>
      <c r="J746" t="inlineStr">
        <is>
          <t xml:space="preserve">FLAT</t>
        </is>
      </c>
      <c r="K746" t="inlineStr">
        <is>
          <t xml:space="preserve">ES</t>
        </is>
      </c>
      <c r="L746"/>
      <c r="M746"/>
      <c r="N746" t="inlineStr">
        <is>
          <t xml:space="preserve">Marbella</t>
        </is>
      </c>
      <c r="O746" t="inlineStr">
        <is>
          <t xml:space="preserve">Marbella Pueblo</t>
        </is>
      </c>
      <c r="P746"/>
      <c r="Q746" t="inlineStr">
        <is>
          <t xml:space="preserve">36.5115794</t>
        </is>
      </c>
      <c r="R746" t="inlineStr">
        <is>
          <t xml:space="preserve">-4.8926533</t>
        </is>
      </c>
      <c r="S746">
        <v>430000</v>
      </c>
      <c r="T746"/>
      <c r="U746">
        <f>IFERROR((S746-T746)/T746,"")</f>
      </c>
      <c r="V746">
        <v>3</v>
      </c>
      <c r="W746" t="inlineStr">
        <is>
          <t xml:space="preserve">84.00</t>
        </is>
      </c>
      <c r="X746"/>
      <c r="Y746"/>
      <c r="Z746">
        <f>IFERROR(S746/W746,"")</f>
      </c>
      <c r="AA746">
        <f>IFERROR(INDEX(04_Area_Stats!$C$5:$C$7,MATCH(N746,04_Area_Stats!$A$5:$A$7,0)),"")</f>
      </c>
      <c r="AB746">
        <f>IFERROR((Z746-AA746)/AA746,"")</f>
      </c>
      <c r="AC746">
        <v>1</v>
      </c>
      <c r="AD746">
        <v>1</v>
      </c>
      <c r="AE746"/>
      <c r="AF746"/>
      <c r="AG746"/>
      <c r="AH746"/>
      <c r="AI746"/>
      <c r="AJ746"/>
      <c r="AK746"/>
      <c r="AL746"/>
      <c r="AM746"/>
      <c r="AN746"/>
      <c r="AO746"/>
      <c r="AP746"/>
      <c r="AQ746"/>
      <c r="AR746"/>
      <c r="AS746"/>
      <c r="AT746">
        <f>IFERROR(INDEX(04_Area_Stats!$E$5:$E$7,MATCH(N746,04_Area_Stats!$A$5:$A$7,0)),"")</f>
      </c>
      <c r="AU746">
        <f>IFERROR(ROUND(W746*AT746,0),"")</f>
      </c>
      <c r="AV746">
        <f>IFERROR(AU746*12/S746,"")</f>
      </c>
      <c r="AW746">
        <f>IFERROR(ROUND(100*(03_Assumptions!$B$18*MIN(AV746/03_Assumptions!$B$13,1)+03_Assumptions!$B$19*MIN(MAX(-AB746/0.25,0),1)+03_Assumptions!$B$20*IFERROR(INDEX(03_Assumptions!$B$28:$B$33,MATCH(AG746,03_Assumptions!$A$28:$A$33,0)),0.5)+03_Assumptions!$B$21*MIN(V746/180,1)+03_Assumptions!$B$22*(COUNTIF(AI746:AQ746,"Y")/9)),0),"")</f>
      </c>
      <c r="AX746"/>
      <c r="AY746"/>
      <c r="AZ746"/>
      <c r="BA746" t="inlineStr">
        <is>
          <t xml:space="preserve">https://media.yaencontre.com/img/photo/w1024/51952/51952-57402334-1513209292.jpg</t>
        </is>
      </c>
      <c r="BB746"/>
      <c r="BC746">
        <v>1</v>
      </c>
      <c r="BD746"/>
      <c r="BE746">
        <v>0</v>
      </c>
      <c r="BF746"/>
      <c r="BG746"/>
      <c r="BH746"/>
      <c r="BI746"/>
      <c r="BJ746"/>
      <c r="BK746"/>
      <c r="BL746"/>
      <c r="BM746"/>
      <c r="BN746"/>
    </row>
    <row r="747">
      <c r="A747" t="inlineStr">
        <is>
          <t xml:space="preserve">YAE-jht::real-estate::43313-112370112</t>
        </is>
      </c>
      <c r="B747" t="inlineStr">
        <is>
          <t xml:space="preserve">Yaencontre</t>
        </is>
      </c>
      <c r="C747" t="inlineStr">
        <is>
          <t xml:space="preserve">jht::real-estate::43313-112370112</t>
        </is>
      </c>
      <c r="D747" t="inlineStr">
        <is>
          <t xml:space="preserve">https://yaencontre.com/venta/piso/inmueble-43313-112370112</t>
        </is>
      </c>
      <c r="E747" t="inlineStr">
        <is>
          <t xml:space="preserve">2026-08-29</t>
        </is>
      </c>
      <c r="F747" t="inlineStr">
        <is>
          <t xml:space="preserve">2026-08-31</t>
        </is>
      </c>
      <c r="G747" t="inlineStr">
        <is>
          <t xml:space="preserve">New</t>
        </is>
      </c>
      <c r="H747" t="inlineStr">
        <is>
          <t xml:space="preserve">Piso en venta, Santa María en Elviria-Cabopino en Marbella</t>
        </is>
      </c>
      <c r="I747" t="inlineStr">
        <is>
          <t xml:space="preserve">Sale</t>
        </is>
      </c>
      <c r="J747" t="inlineStr">
        <is>
          <t xml:space="preserve">FLAT</t>
        </is>
      </c>
      <c r="K747" t="inlineStr">
        <is>
          <t xml:space="preserve">ES</t>
        </is>
      </c>
      <c r="L747"/>
      <c r="M747"/>
      <c r="N747" t="inlineStr">
        <is>
          <t xml:space="preserve">Marbella</t>
        </is>
      </c>
      <c r="O747" t="inlineStr">
        <is>
          <t xml:space="preserve">Elviria-Cabopino</t>
        </is>
      </c>
      <c r="P747"/>
      <c r="Q747" t="inlineStr">
        <is>
          <t xml:space="preserve">36.5096220</t>
        </is>
      </c>
      <c r="R747" t="inlineStr">
        <is>
          <t xml:space="preserve">-4.7690239</t>
        </is>
      </c>
      <c r="S747">
        <v>499000</v>
      </c>
      <c r="T747"/>
      <c r="U747">
        <f>IFERROR((S747-T747)/T747,"")</f>
      </c>
      <c r="V747">
        <v>3</v>
      </c>
      <c r="W747" t="inlineStr">
        <is>
          <t xml:space="preserve">140.00</t>
        </is>
      </c>
      <c r="X747"/>
      <c r="Y747"/>
      <c r="Z747">
        <f>IFERROR(S747/W747,"")</f>
      </c>
      <c r="AA747">
        <f>IFERROR(INDEX(04_Area_Stats!$C$5:$C$7,MATCH(N747,04_Area_Stats!$A$5:$A$7,0)),"")</f>
      </c>
      <c r="AB747">
        <f>IFERROR((Z747-AA747)/AA747,"")</f>
      </c>
      <c r="AC747">
        <v>3</v>
      </c>
      <c r="AD747">
        <v>2</v>
      </c>
      <c r="AE747"/>
      <c r="AF747"/>
      <c r="AG747"/>
      <c r="AH747"/>
      <c r="AI747"/>
      <c r="AJ747"/>
      <c r="AK747"/>
      <c r="AL747"/>
      <c r="AM747"/>
      <c r="AN747"/>
      <c r="AO747"/>
      <c r="AP747"/>
      <c r="AQ747"/>
      <c r="AR747"/>
      <c r="AS747"/>
      <c r="AT747">
        <f>IFERROR(INDEX(04_Area_Stats!$E$5:$E$7,MATCH(N747,04_Area_Stats!$A$5:$A$7,0)),"")</f>
      </c>
      <c r="AU747">
        <f>IFERROR(ROUND(W747*AT747,0),"")</f>
      </c>
      <c r="AV747">
        <f>IFERROR(AU747*12/S747,"")</f>
      </c>
      <c r="AW747">
        <f>IFERROR(ROUND(100*(03_Assumptions!$B$18*MIN(AV747/03_Assumptions!$B$13,1)+03_Assumptions!$B$19*MIN(MAX(-AB747/0.25,0),1)+03_Assumptions!$B$20*IFERROR(INDEX(03_Assumptions!$B$28:$B$33,MATCH(AG747,03_Assumptions!$A$28:$A$33,0)),0.5)+03_Assumptions!$B$21*MIN(V747/180,1)+03_Assumptions!$B$22*(COUNTIF(AI747:AQ747,"Y")/9)),0),"")</f>
      </c>
      <c r="AX747"/>
      <c r="AY747"/>
      <c r="AZ747"/>
      <c r="BA747" t="inlineStr">
        <is>
          <t xml:space="preserve">https://media.yaencontre.com/img/photo/w1024/43313/43313-57421762-1514267637.jpg</t>
        </is>
      </c>
      <c r="BB747"/>
      <c r="BC747">
        <v>1</v>
      </c>
      <c r="BD747"/>
      <c r="BE747">
        <v>0</v>
      </c>
      <c r="BF747"/>
      <c r="BG747"/>
      <c r="BH747"/>
      <c r="BI747"/>
      <c r="BJ747"/>
      <c r="BK747"/>
      <c r="BL747"/>
      <c r="BM747"/>
      <c r="BN747"/>
    </row>
    <row r="748">
      <c r="A748" t="inlineStr">
        <is>
          <t xml:space="preserve">YAE-jht::real-estate::47694-112383575</t>
        </is>
      </c>
      <c r="B748" t="inlineStr">
        <is>
          <t xml:space="preserve">Yaencontre</t>
        </is>
      </c>
      <c r="C748" t="inlineStr">
        <is>
          <t xml:space="preserve">jht::real-estate::47694-112383575</t>
        </is>
      </c>
      <c r="D748" t="inlineStr">
        <is>
          <t xml:space="preserve">https://yaencontre.com/venta/piso/inmueble-47694-112383575</t>
        </is>
      </c>
      <c r="E748" t="inlineStr">
        <is>
          <t xml:space="preserve">2026-08-29</t>
        </is>
      </c>
      <c r="F748" t="inlineStr">
        <is>
          <t xml:space="preserve">2026-08-31</t>
        </is>
      </c>
      <c r="G748" t="inlineStr">
        <is>
          <t xml:space="preserve">New</t>
        </is>
      </c>
      <c r="H748" t="inlineStr">
        <is>
          <t xml:space="preserve">Piso en venta, Casco Antiguo en Marbella Pueblo en Marbella</t>
        </is>
      </c>
      <c r="I748" t="inlineStr">
        <is>
          <t xml:space="preserve">Sale</t>
        </is>
      </c>
      <c r="J748" t="inlineStr">
        <is>
          <t xml:space="preserve">FLAT</t>
        </is>
      </c>
      <c r="K748" t="inlineStr">
        <is>
          <t xml:space="preserve">ES</t>
        </is>
      </c>
      <c r="L748"/>
      <c r="M748"/>
      <c r="N748" t="inlineStr">
        <is>
          <t xml:space="preserve">Marbella</t>
        </is>
      </c>
      <c r="O748" t="inlineStr">
        <is>
          <t xml:space="preserve">Marbella Pueblo</t>
        </is>
      </c>
      <c r="P748"/>
      <c r="Q748" t="inlineStr">
        <is>
          <t xml:space="preserve">36.5109688</t>
        </is>
      </c>
      <c r="R748" t="inlineStr">
        <is>
          <t xml:space="preserve">-4.8873460</t>
        </is>
      </c>
      <c r="S748">
        <v>317000</v>
      </c>
      <c r="T748"/>
      <c r="U748">
        <f>IFERROR((S748-T748)/T748,"")</f>
      </c>
      <c r="V748">
        <v>3</v>
      </c>
      <c r="W748" t="inlineStr">
        <is>
          <t xml:space="preserve">85.00</t>
        </is>
      </c>
      <c r="X748"/>
      <c r="Y748"/>
      <c r="Z748">
        <f>IFERROR(S748/W748,"")</f>
      </c>
      <c r="AA748">
        <f>IFERROR(INDEX(04_Area_Stats!$C$5:$C$7,MATCH(N748,04_Area_Stats!$A$5:$A$7,0)),"")</f>
      </c>
      <c r="AB748">
        <f>IFERROR((Z748-AA748)/AA748,"")</f>
      </c>
      <c r="AC748">
        <v>3</v>
      </c>
      <c r="AD748">
        <v>2</v>
      </c>
      <c r="AE748"/>
      <c r="AF748"/>
      <c r="AG748"/>
      <c r="AH748"/>
      <c r="AI748"/>
      <c r="AJ748"/>
      <c r="AK748"/>
      <c r="AL748"/>
      <c r="AM748"/>
      <c r="AN748"/>
      <c r="AO748"/>
      <c r="AP748"/>
      <c r="AQ748"/>
      <c r="AR748"/>
      <c r="AS748"/>
      <c r="AT748">
        <f>IFERROR(INDEX(04_Area_Stats!$E$5:$E$7,MATCH(N748,04_Area_Stats!$A$5:$A$7,0)),"")</f>
      </c>
      <c r="AU748">
        <f>IFERROR(ROUND(W748*AT748,0),"")</f>
      </c>
      <c r="AV748">
        <f>IFERROR(AU748*12/S748,"")</f>
      </c>
      <c r="AW748">
        <f>IFERROR(ROUND(100*(03_Assumptions!$B$18*MIN(AV748/03_Assumptions!$B$13,1)+03_Assumptions!$B$19*MIN(MAX(-AB748/0.25,0),1)+03_Assumptions!$B$20*IFERROR(INDEX(03_Assumptions!$B$28:$B$33,MATCH(AG748,03_Assumptions!$A$28:$A$33,0)),0.5)+03_Assumptions!$B$21*MIN(V748/180,1)+03_Assumptions!$B$22*(COUNTIF(AI748:AQ748,"Y")/9)),0),"")</f>
      </c>
      <c r="AX748"/>
      <c r="AY748"/>
      <c r="AZ748"/>
      <c r="BA748" t="inlineStr">
        <is>
          <t xml:space="preserve">https://media.yaencontre.com/img/photo/w1024/47694/47694-57429199-1514655274.jpg</t>
        </is>
      </c>
      <c r="BB748"/>
      <c r="BC748">
        <v>1</v>
      </c>
      <c r="BD748"/>
      <c r="BE748">
        <v>0</v>
      </c>
      <c r="BF748"/>
      <c r="BG748" t="inlineStr">
        <is>
          <t xml:space="preserve">TENANTED</t>
        </is>
      </c>
      <c r="BH748" t="inlineStr">
        <is>
          <t xml:space="preserve">Negotiable</t>
        </is>
      </c>
      <c r="BI748" t="inlineStr">
        <is>
          <t xml:space="preserve">¡OPORTUNIDAD SOLO PARA INVERSORES!</t>
        </is>
      </c>
      <c r="BJ748"/>
      <c r="BK748"/>
      <c r="BL748" t="inlineStr">
        <is>
          <t xml:space="preserve">85 m² lägenhet till salu i Casco Antiguo, Marbella, för närvarande uthyrd till befintlig hyresgäst. Fastigheten kan inte besiktigas och marknadsförs uttryckligt endast för investerare.</t>
        </is>
      </c>
      <c r="BM748"/>
      <c r="BN748"/>
    </row>
    <row r="749">
      <c r="A749" t="inlineStr">
        <is>
          <t xml:space="preserve">YAE-jht::real-estate::63654-112333578</t>
        </is>
      </c>
      <c r="B749" t="inlineStr">
        <is>
          <t xml:space="preserve">Yaencontre</t>
        </is>
      </c>
      <c r="C749" t="inlineStr">
        <is>
          <t xml:space="preserve">jht::real-estate::63654-112333578</t>
        </is>
      </c>
      <c r="D749" t="inlineStr">
        <is>
          <t xml:space="preserve">https://yaencontre.com/venta/piso/inmueble-63654-112333578</t>
        </is>
      </c>
      <c r="E749" t="inlineStr">
        <is>
          <t xml:space="preserve">2026-08-29</t>
        </is>
      </c>
      <c r="F749" t="inlineStr">
        <is>
          <t xml:space="preserve">2026-08-29</t>
        </is>
      </c>
      <c r="G749" t="inlineStr">
        <is>
          <t xml:space="preserve">New</t>
        </is>
      </c>
      <c r="H749" t="inlineStr">
        <is>
          <t xml:space="preserve">Piso en venta en urbanización Jardines Golondrinas, Romana Playa en Elviria-Cabopino en Marbella</t>
        </is>
      </c>
      <c r="I749" t="inlineStr">
        <is>
          <t xml:space="preserve">Sale</t>
        </is>
      </c>
      <c r="J749" t="inlineStr">
        <is>
          <t xml:space="preserve">FLAT</t>
        </is>
      </c>
      <c r="K749" t="inlineStr">
        <is>
          <t xml:space="preserve">ES</t>
        </is>
      </c>
      <c r="L749"/>
      <c r="M749"/>
      <c r="N749" t="inlineStr">
        <is>
          <t xml:space="preserve">Marbella</t>
        </is>
      </c>
      <c r="O749" t="inlineStr">
        <is>
          <t xml:space="preserve">Elviria-Cabopino</t>
        </is>
      </c>
      <c r="P749"/>
      <c r="Q749" t="inlineStr">
        <is>
          <t xml:space="preserve">36.4908409</t>
        </is>
      </c>
      <c r="R749" t="inlineStr">
        <is>
          <t xml:space="preserve">-4.7741738</t>
        </is>
      </c>
      <c r="S749">
        <v>895000</v>
      </c>
      <c r="T749"/>
      <c r="U749">
        <f>IFERROR((S749-T749)/T749,"")</f>
      </c>
      <c r="V749">
        <v>3</v>
      </c>
      <c r="W749" t="inlineStr">
        <is>
          <t xml:space="preserve">265.00</t>
        </is>
      </c>
      <c r="X749"/>
      <c r="Y749"/>
      <c r="Z749">
        <f>IFERROR(S749/W749,"")</f>
      </c>
      <c r="AA749">
        <f>IFERROR(INDEX(04_Area_Stats!$C$5:$C$7,MATCH(N749,04_Area_Stats!$A$5:$A$7,0)),"")</f>
      </c>
      <c r="AB749">
        <f>IFERROR((Z749-AA749)/AA749,"")</f>
      </c>
      <c r="AC749">
        <v>3</v>
      </c>
      <c r="AD749">
        <v>3</v>
      </c>
      <c r="AE749"/>
      <c r="AF749"/>
      <c r="AG749"/>
      <c r="AH749"/>
      <c r="AI749"/>
      <c r="AJ749"/>
      <c r="AK749"/>
      <c r="AL749"/>
      <c r="AM749"/>
      <c r="AN749"/>
      <c r="AO749"/>
      <c r="AP749"/>
      <c r="AQ749"/>
      <c r="AR749"/>
      <c r="AS749"/>
      <c r="AT749">
        <f>IFERROR(INDEX(04_Area_Stats!$E$5:$E$7,MATCH(N749,04_Area_Stats!$A$5:$A$7,0)),"")</f>
      </c>
      <c r="AU749">
        <f>IFERROR(ROUND(W749*AT749,0),"")</f>
      </c>
      <c r="AV749">
        <f>IFERROR(AU749*12/S749,"")</f>
      </c>
      <c r="AW749">
        <f>IFERROR(ROUND(100*(03_Assumptions!$B$18*MIN(AV749/03_Assumptions!$B$13,1)+03_Assumptions!$B$19*MIN(MAX(-AB749/0.25,0),1)+03_Assumptions!$B$20*IFERROR(INDEX(03_Assumptions!$B$28:$B$33,MATCH(AG749,03_Assumptions!$A$28:$A$33,0)),0.5)+03_Assumptions!$B$21*MIN(V749/180,1)+03_Assumptions!$B$22*(COUNTIF(AI749:AQ749,"Y")/9)),0),"")</f>
      </c>
      <c r="AX749"/>
      <c r="AY749"/>
      <c r="AZ749"/>
      <c r="BA749" t="inlineStr">
        <is>
          <t xml:space="preserve">https://media.yaencontre.com/img/photo/w1024/63654/63654-57405548-1513351790.jpg</t>
        </is>
      </c>
      <c r="BB749"/>
      <c r="BC749">
        <v>1</v>
      </c>
      <c r="BD749"/>
      <c r="BE749">
        <v>0</v>
      </c>
      <c r="BF749"/>
      <c r="BG749"/>
      <c r="BH749"/>
      <c r="BI749"/>
      <c r="BJ749"/>
      <c r="BK749"/>
      <c r="BL749"/>
      <c r="BM749"/>
      <c r="BN749"/>
    </row>
    <row r="750">
      <c r="A750" t="inlineStr">
        <is>
          <t xml:space="preserve">YAE-jht::real-estate::70143-112390625</t>
        </is>
      </c>
      <c r="B750" t="inlineStr">
        <is>
          <t xml:space="preserve">Yaencontre</t>
        </is>
      </c>
      <c r="C750" t="inlineStr">
        <is>
          <t xml:space="preserve">jht::real-estate::70143-112390625</t>
        </is>
      </c>
      <c r="D750" t="inlineStr">
        <is>
          <t xml:space="preserve">https://yaencontre.com/venta/piso/inmueble-70143-112390625</t>
        </is>
      </c>
      <c r="E750" t="inlineStr">
        <is>
          <t xml:space="preserve">2026-08-29</t>
        </is>
      </c>
      <c r="F750" t="inlineStr">
        <is>
          <t xml:space="preserve">2026-08-31</t>
        </is>
      </c>
      <c r="G750" t="inlineStr">
        <is>
          <t xml:space="preserve">New</t>
        </is>
      </c>
      <c r="H750" t="inlineStr">
        <is>
          <t xml:space="preserve">Piso en venta, Los Naranjos en Nueva Andalucía en Marbella</t>
        </is>
      </c>
      <c r="I750" t="inlineStr">
        <is>
          <t xml:space="preserve">Sale</t>
        </is>
      </c>
      <c r="J750" t="inlineStr">
        <is>
          <t xml:space="preserve">FLAT</t>
        </is>
      </c>
      <c r="K750" t="inlineStr">
        <is>
          <t xml:space="preserve">ES</t>
        </is>
      </c>
      <c r="L750"/>
      <c r="M750"/>
      <c r="N750" t="inlineStr">
        <is>
          <t xml:space="preserve">Marbella</t>
        </is>
      </c>
      <c r="O750" t="inlineStr">
        <is>
          <t xml:space="preserve">Nueva Andalucía</t>
        </is>
      </c>
      <c r="P750"/>
      <c r="Q750" t="inlineStr">
        <is>
          <t xml:space="preserve">36.5158061</t>
        </is>
      </c>
      <c r="R750" t="inlineStr">
        <is>
          <t xml:space="preserve">-4.9860144</t>
        </is>
      </c>
      <c r="S750">
        <v>510000</v>
      </c>
      <c r="T750"/>
      <c r="U750">
        <f>IFERROR((S750-T750)/T750,"")</f>
      </c>
      <c r="V750">
        <v>3</v>
      </c>
      <c r="W750" t="inlineStr">
        <is>
          <t xml:space="preserve">121.00</t>
        </is>
      </c>
      <c r="X750"/>
      <c r="Y750"/>
      <c r="Z750">
        <f>IFERROR(S750/W750,"")</f>
      </c>
      <c r="AA750">
        <f>IFERROR(INDEX(04_Area_Stats!$C$5:$C$7,MATCH(N750,04_Area_Stats!$A$5:$A$7,0)),"")</f>
      </c>
      <c r="AB750">
        <f>IFERROR((Z750-AA750)/AA750,"")</f>
      </c>
      <c r="AC750">
        <v>2</v>
      </c>
      <c r="AD750">
        <v>2</v>
      </c>
      <c r="AE750"/>
      <c r="AF750"/>
      <c r="AG750" t="inlineStr">
        <is>
          <t xml:space="preserve">Good</t>
        </is>
      </c>
      <c r="AH750"/>
      <c r="AI750"/>
      <c r="AJ750"/>
      <c r="AK750"/>
      <c r="AL750"/>
      <c r="AM750"/>
      <c r="AN750"/>
      <c r="AO750"/>
      <c r="AP750"/>
      <c r="AQ750"/>
      <c r="AR750"/>
      <c r="AS750"/>
      <c r="AT750">
        <f>IFERROR(INDEX(04_Area_Stats!$E$5:$E$7,MATCH(N750,04_Area_Stats!$A$5:$A$7,0)),"")</f>
      </c>
      <c r="AU750">
        <f>IFERROR(ROUND(W750*AT750,0),"")</f>
      </c>
      <c r="AV750">
        <f>IFERROR(AU750*12/S750,"")</f>
      </c>
      <c r="AW750">
        <f>IFERROR(ROUND(100*(03_Assumptions!$B$18*MIN(AV750/03_Assumptions!$B$13,1)+03_Assumptions!$B$19*MIN(MAX(-AB750/0.25,0),1)+03_Assumptions!$B$20*IFERROR(INDEX(03_Assumptions!$B$28:$B$33,MATCH(AG750,03_Assumptions!$A$28:$A$33,0)),0.5)+03_Assumptions!$B$21*MIN(V750/180,1)+03_Assumptions!$B$22*(COUNTIF(AI750:AQ750,"Y")/9)),0),"")</f>
      </c>
      <c r="AX750"/>
      <c r="AY750"/>
      <c r="AZ750"/>
      <c r="BA750" t="inlineStr">
        <is>
          <t xml:space="preserve">https://media.yaencontre.com/img/photo/w1024/70143/70143-57433476-1514853897.jpg</t>
        </is>
      </c>
      <c r="BB750"/>
      <c r="BC750">
        <v>1</v>
      </c>
      <c r="BD750"/>
      <c r="BE750">
        <v>0</v>
      </c>
      <c r="BF750"/>
      <c r="BG750"/>
      <c r="BH750"/>
      <c r="BI750"/>
      <c r="BJ750"/>
      <c r="BK750"/>
      <c r="BL750" t="inlineStr">
        <is>
          <t xml:space="preserve">Nybyggd lägenhet i Nueva Andalucía, Marbella, med samtida och elegant design. Otillräcklig information för att bedöma fullständiga specifikationer, men marknadsförd som klar att flytta in med sofistikerade finishing.</t>
        </is>
      </c>
      <c r="BM750"/>
      <c r="BN750"/>
    </row>
    <row r="751">
      <c r="A751" t="inlineStr">
        <is>
          <t xml:space="preserve">YAE-jht::real-estate::93070-112311772</t>
        </is>
      </c>
      <c r="B751" t="inlineStr">
        <is>
          <t xml:space="preserve">Yaencontre</t>
        </is>
      </c>
      <c r="C751" t="inlineStr">
        <is>
          <t xml:space="preserve">jht::real-estate::93070-112311772</t>
        </is>
      </c>
      <c r="D751" t="inlineStr">
        <is>
          <t xml:space="preserve">https://yaencontre.com/venta/piso/inmueble-93070-112311772</t>
        </is>
      </c>
      <c r="E751" t="inlineStr">
        <is>
          <t xml:space="preserve">2026-08-29</t>
        </is>
      </c>
      <c r="F751" t="inlineStr">
        <is>
          <t xml:space="preserve">2026-08-31</t>
        </is>
      </c>
      <c r="G751" t="inlineStr">
        <is>
          <t xml:space="preserve">New</t>
        </is>
      </c>
      <c r="H751" t="inlineStr">
        <is>
          <t xml:space="preserve">Piso en venta en urbanización Marbellita, Cabopino-Artola en Elviria-Cabopino en Marbella</t>
        </is>
      </c>
      <c r="I751" t="inlineStr">
        <is>
          <t xml:space="preserve">Sale</t>
        </is>
      </c>
      <c r="J751" t="inlineStr">
        <is>
          <t xml:space="preserve">FLAT</t>
        </is>
      </c>
      <c r="K751" t="inlineStr">
        <is>
          <t xml:space="preserve">ES</t>
        </is>
      </c>
      <c r="L751"/>
      <c r="M751"/>
      <c r="N751" t="inlineStr">
        <is>
          <t xml:space="preserve">Marbella</t>
        </is>
      </c>
      <c r="O751" t="inlineStr">
        <is>
          <t xml:space="preserve">Elviria-Cabopino</t>
        </is>
      </c>
      <c r="P751"/>
      <c r="Q751" t="inlineStr">
        <is>
          <t xml:space="preserve">36.4957938</t>
        </is>
      </c>
      <c r="R751" t="inlineStr">
        <is>
          <t xml:space="preserve">-4.7425526</t>
        </is>
      </c>
      <c r="S751">
        <v>750000</v>
      </c>
      <c r="T751"/>
      <c r="U751">
        <f>IFERROR((S751-T751)/T751,"")</f>
      </c>
      <c r="V751">
        <v>3</v>
      </c>
      <c r="W751" t="inlineStr">
        <is>
          <t xml:space="preserve">264.00</t>
        </is>
      </c>
      <c r="X751"/>
      <c r="Y751"/>
      <c r="Z751">
        <f>IFERROR(S751/W751,"")</f>
      </c>
      <c r="AA751">
        <f>IFERROR(INDEX(04_Area_Stats!$C$5:$C$7,MATCH(N751,04_Area_Stats!$A$5:$A$7,0)),"")</f>
      </c>
      <c r="AB751">
        <f>IFERROR((Z751-AA751)/AA751,"")</f>
      </c>
      <c r="AC751">
        <v>3</v>
      </c>
      <c r="AD751">
        <v>3</v>
      </c>
      <c r="AE751" t="inlineStr">
        <is>
          <t xml:space="preserve">planta baja</t>
        </is>
      </c>
      <c r="AF751"/>
      <c r="AG751" t="inlineStr">
        <is>
          <t xml:space="preserve">Good</t>
        </is>
      </c>
      <c r="AH751"/>
      <c r="AI751"/>
      <c r="AJ751" t="inlineStr">
        <is>
          <t xml:space="preserve">Y</t>
        </is>
      </c>
      <c r="AK751"/>
      <c r="AL751"/>
      <c r="AM751"/>
      <c r="AN751"/>
      <c r="AO751"/>
      <c r="AP751"/>
      <c r="AQ751"/>
      <c r="AR751"/>
      <c r="AS751"/>
      <c r="AT751">
        <f>IFERROR(INDEX(04_Area_Stats!$E$5:$E$7,MATCH(N751,04_Area_Stats!$A$5:$A$7,0)),"")</f>
      </c>
      <c r="AU751">
        <f>IFERROR(ROUND(W751*AT751,0),"")</f>
      </c>
      <c r="AV751">
        <f>IFERROR(AU751*12/S751,"")</f>
      </c>
      <c r="AW751">
        <f>IFERROR(ROUND(100*(03_Assumptions!$B$18*MIN(AV751/03_Assumptions!$B$13,1)+03_Assumptions!$B$19*MIN(MAX(-AB751/0.25,0),1)+03_Assumptions!$B$20*IFERROR(INDEX(03_Assumptions!$B$28:$B$33,MATCH(AG751,03_Assumptions!$A$28:$A$33,0)),0.5)+03_Assumptions!$B$21*MIN(V751/180,1)+03_Assumptions!$B$22*(COUNTIF(AI751:AQ751,"Y")/9)),0),"")</f>
      </c>
      <c r="AX751"/>
      <c r="AY751"/>
      <c r="AZ751"/>
      <c r="BA751" t="inlineStr">
        <is>
          <t xml:space="preserve">https://media.yaencontre.com/img/photo/w1024/93070/93070-57389091-1512726739.jpg</t>
        </is>
      </c>
      <c r="BB751"/>
      <c r="BC751">
        <v>1</v>
      </c>
      <c r="BD751"/>
      <c r="BE751">
        <v>0</v>
      </c>
      <c r="BF751"/>
      <c r="BG751"/>
      <c r="BH751"/>
      <c r="BI751"/>
      <c r="BJ751"/>
      <c r="BK751"/>
      <c r="BL751" t="inlineStr">
        <is>
          <t xml:space="preserve">En bottenvåningslägenhet med sydvänd orientering i Marbella Sunset-komplexet i Cabopino, med tre sovrum och tre badrum i gott samtida skick. Det mest framträdande är den stora privata terrassen för utomhusmatning och avkoppling.</t>
        </is>
      </c>
      <c r="BM751" t="inlineStr">
        <is>
          <t xml:space="preserve">floor, condition, terrace</t>
        </is>
      </c>
      <c r="BN751"/>
    </row>
    <row r="752">
      <c r="A752" t="inlineStr">
        <is>
          <t xml:space="preserve">YAE-jht::real-estate::41093-112367071</t>
        </is>
      </c>
      <c r="B752" t="inlineStr">
        <is>
          <t xml:space="preserve">Yaencontre</t>
        </is>
      </c>
      <c r="C752" t="inlineStr">
        <is>
          <t xml:space="preserve">jht::real-estate::41093-112367071</t>
        </is>
      </c>
      <c r="D752" t="inlineStr">
        <is>
          <t xml:space="preserve">https://yaencontre.com/venta/piso/inmueble-41093-112367071</t>
        </is>
      </c>
      <c r="E752" t="inlineStr">
        <is>
          <t xml:space="preserve">2026-08-29</t>
        </is>
      </c>
      <c r="F752" t="inlineStr">
        <is>
          <t xml:space="preserve">2026-08-31</t>
        </is>
      </c>
      <c r="G752" t="inlineStr">
        <is>
          <t xml:space="preserve">New</t>
        </is>
      </c>
      <c r="H752" t="inlineStr">
        <is>
          <t xml:space="preserve">Piso en venta en calle Miguel Delibes, Rodeo Alto-Guadaiza-La Campana en Nueva Andalucía en Marbella</t>
        </is>
      </c>
      <c r="I752" t="inlineStr">
        <is>
          <t xml:space="preserve">Sale</t>
        </is>
      </c>
      <c r="J752" t="inlineStr">
        <is>
          <t xml:space="preserve">FLAT</t>
        </is>
      </c>
      <c r="K752" t="inlineStr">
        <is>
          <t xml:space="preserve">ES</t>
        </is>
      </c>
      <c r="L752"/>
      <c r="M752"/>
      <c r="N752" t="inlineStr">
        <is>
          <t xml:space="preserve">Marbella</t>
        </is>
      </c>
      <c r="O752" t="inlineStr">
        <is>
          <t xml:space="preserve">Nueva Andalucía</t>
        </is>
      </c>
      <c r="P752"/>
      <c r="Q752" t="inlineStr">
        <is>
          <t xml:space="preserve">36.4983083</t>
        </is>
      </c>
      <c r="R752" t="inlineStr">
        <is>
          <t xml:space="preserve">-4.9789578</t>
        </is>
      </c>
      <c r="S752">
        <v>515000</v>
      </c>
      <c r="T752"/>
      <c r="U752">
        <f>IFERROR((S752-T752)/T752,"")</f>
      </c>
      <c r="V752">
        <v>3</v>
      </c>
      <c r="W752" t="inlineStr">
        <is>
          <t xml:space="preserve">104.00</t>
        </is>
      </c>
      <c r="X752"/>
      <c r="Y752"/>
      <c r="Z752">
        <f>IFERROR(S752/W752,"")</f>
      </c>
      <c r="AA752">
        <f>IFERROR(INDEX(04_Area_Stats!$C$5:$C$7,MATCH(N752,04_Area_Stats!$A$5:$A$7,0)),"")</f>
      </c>
      <c r="AB752">
        <f>IFERROR((Z752-AA752)/AA752,"")</f>
      </c>
      <c r="AC752">
        <v>3</v>
      </c>
      <c r="AD752">
        <v>2</v>
      </c>
      <c r="AE752" t="inlineStr">
        <is>
          <t xml:space="preserve">2ª planta</t>
        </is>
      </c>
      <c r="AF752"/>
      <c r="AG752"/>
      <c r="AH752"/>
      <c r="AI752"/>
      <c r="AJ752" t="inlineStr">
        <is>
          <t xml:space="preserve">Y</t>
        </is>
      </c>
      <c r="AK752"/>
      <c r="AL752" t="inlineStr">
        <is>
          <t xml:space="preserve">Y</t>
        </is>
      </c>
      <c r="AM752"/>
      <c r="AN752"/>
      <c r="AO752"/>
      <c r="AP752" t="inlineStr">
        <is>
          <t xml:space="preserve">Y</t>
        </is>
      </c>
      <c r="AQ752"/>
      <c r="AR752"/>
      <c r="AS752"/>
      <c r="AT752">
        <f>IFERROR(INDEX(04_Area_Stats!$E$5:$E$7,MATCH(N752,04_Area_Stats!$A$5:$A$7,0)),"")</f>
      </c>
      <c r="AU752">
        <f>IFERROR(ROUND(W752*AT752,0),"")</f>
      </c>
      <c r="AV752">
        <f>IFERROR(AU752*12/S752,"")</f>
      </c>
      <c r="AW752">
        <f>IFERROR(ROUND(100*(03_Assumptions!$B$18*MIN(AV752/03_Assumptions!$B$13,1)+03_Assumptions!$B$19*MIN(MAX(-AB752/0.25,0),1)+03_Assumptions!$B$20*IFERROR(INDEX(03_Assumptions!$B$28:$B$33,MATCH(AG752,03_Assumptions!$A$28:$A$33,0)),0.5)+03_Assumptions!$B$21*MIN(V752/180,1)+03_Assumptions!$B$22*(COUNTIF(AI752:AQ752,"Y")/9)),0),"")</f>
      </c>
      <c r="AX752"/>
      <c r="AY752"/>
      <c r="AZ752"/>
      <c r="BA752" t="inlineStr">
        <is>
          <t xml:space="preserve">https://media.yaencontre.com/img/photo/w1024/41093/41093-57420452-1514259338.jpg</t>
        </is>
      </c>
      <c r="BB752"/>
      <c r="BC752">
        <v>1</v>
      </c>
      <c r="BD752"/>
      <c r="BE752">
        <v>0</v>
      </c>
      <c r="BF752"/>
      <c r="BG752"/>
      <c r="BH752"/>
      <c r="BI752"/>
      <c r="BJ752"/>
      <c r="BK752"/>
      <c r="BL752" t="inlineStr">
        <is>
          <t xml:space="preserve">Elegant lägenhet på andra våningen i det moderna komplexet Albatros XV i Nueva Andalucía, Marbella, med terrass i söderläge och takpool. Begränsad information på grund av trunkerad beskrivning.</t>
        </is>
      </c>
      <c r="BM752" t="inlineStr">
        <is>
          <t xml:space="preserve">floor, terrace, pool</t>
        </is>
      </c>
      <c r="BN752"/>
    </row>
    <row r="753">
      <c r="A753" t="inlineStr">
        <is>
          <t xml:space="preserve">YAE-jht::real-estate::41093-112370189</t>
        </is>
      </c>
      <c r="B753" t="inlineStr">
        <is>
          <t xml:space="preserve">Yaencontre</t>
        </is>
      </c>
      <c r="C753" t="inlineStr">
        <is>
          <t xml:space="preserve">jht::real-estate::41093-112370189</t>
        </is>
      </c>
      <c r="D753" t="inlineStr">
        <is>
          <t xml:space="preserve">https://yaencontre.com/venta/piso/inmueble-41093-112370189</t>
        </is>
      </c>
      <c r="E753" t="inlineStr">
        <is>
          <t xml:space="preserve">2026-08-29</t>
        </is>
      </c>
      <c r="F753" t="inlineStr">
        <is>
          <t xml:space="preserve">2026-08-31</t>
        </is>
      </c>
      <c r="G753" t="inlineStr">
        <is>
          <t xml:space="preserve">New</t>
        </is>
      </c>
      <c r="H753" t="inlineStr">
        <is>
          <t xml:space="preserve">Dúplex en venta en urbanización Los Naranjos de Marbella, La Dama de Noche-La Alzambra en Nueva Andalucía en Marbella</t>
        </is>
      </c>
      <c r="I753" t="inlineStr">
        <is>
          <t xml:space="preserve">Sale</t>
        </is>
      </c>
      <c r="J753" t="inlineStr">
        <is>
          <t xml:space="preserve">FLAT</t>
        </is>
      </c>
      <c r="K753" t="inlineStr">
        <is>
          <t xml:space="preserve">ES</t>
        </is>
      </c>
      <c r="L753"/>
      <c r="M753"/>
      <c r="N753" t="inlineStr">
        <is>
          <t xml:space="preserve">Marbella</t>
        </is>
      </c>
      <c r="O753" t="inlineStr">
        <is>
          <t xml:space="preserve">Nueva Andalucía</t>
        </is>
      </c>
      <c r="P753"/>
      <c r="Q753" t="inlineStr">
        <is>
          <t xml:space="preserve">36.5045106</t>
        </is>
      </c>
      <c r="R753" t="inlineStr">
        <is>
          <t xml:space="preserve">-4.9509157</t>
        </is>
      </c>
      <c r="S753">
        <v>549000</v>
      </c>
      <c r="T753"/>
      <c r="U753">
        <f>IFERROR((S753-T753)/T753,"")</f>
      </c>
      <c r="V753">
        <v>3</v>
      </c>
      <c r="W753" t="inlineStr">
        <is>
          <t xml:space="preserve">151.00</t>
        </is>
      </c>
      <c r="X753"/>
      <c r="Y753"/>
      <c r="Z753">
        <f>IFERROR(S753/W753,"")</f>
      </c>
      <c r="AA753">
        <f>IFERROR(INDEX(04_Area_Stats!$C$5:$C$7,MATCH(N753,04_Area_Stats!$A$5:$A$7,0)),"")</f>
      </c>
      <c r="AB753">
        <f>IFERROR((Z753-AA753)/AA753,"")</f>
      </c>
      <c r="AC753">
        <v>3</v>
      </c>
      <c r="AD753">
        <v>2</v>
      </c>
      <c r="AE753" t="inlineStr">
        <is>
          <t xml:space="preserve">Attic</t>
        </is>
      </c>
      <c r="AF753"/>
      <c r="AG753" t="inlineStr">
        <is>
          <t xml:space="preserve">Good</t>
        </is>
      </c>
      <c r="AH753"/>
      <c r="AI753"/>
      <c r="AJ753"/>
      <c r="AK753"/>
      <c r="AL753"/>
      <c r="AM753"/>
      <c r="AN753"/>
      <c r="AO753"/>
      <c r="AP753" t="inlineStr">
        <is>
          <t xml:space="preserve">Y</t>
        </is>
      </c>
      <c r="AQ753"/>
      <c r="AR753"/>
      <c r="AS753"/>
      <c r="AT753">
        <f>IFERROR(INDEX(04_Area_Stats!$E$5:$E$7,MATCH(N753,04_Area_Stats!$A$5:$A$7,0)),"")</f>
      </c>
      <c r="AU753">
        <f>IFERROR(ROUND(W753*AT753,0),"")</f>
      </c>
      <c r="AV753">
        <f>IFERROR(AU753*12/S753,"")</f>
      </c>
      <c r="AW753">
        <f>IFERROR(ROUND(100*(03_Assumptions!$B$18*MIN(AV753/03_Assumptions!$B$13,1)+03_Assumptions!$B$19*MIN(MAX(-AB753/0.25,0),1)+03_Assumptions!$B$20*IFERROR(INDEX(03_Assumptions!$B$28:$B$33,MATCH(AG753,03_Assumptions!$A$28:$A$33,0)),0.5)+03_Assumptions!$B$21*MIN(V753/180,1)+03_Assumptions!$B$22*(COUNTIF(AI753:AQ753,"Y")/9)),0),"")</f>
      </c>
      <c r="AX753"/>
      <c r="AY753"/>
      <c r="AZ753"/>
      <c r="BA753" t="inlineStr">
        <is>
          <t xml:space="preserve">https://media.yaencontre.com/img/photo/w1024/41093/41093-57421818-1514269374.jpg</t>
        </is>
      </c>
      <c r="BB753"/>
      <c r="BC753">
        <v>1</v>
      </c>
      <c r="BD753"/>
      <c r="BE753">
        <v>0</v>
      </c>
      <c r="BF753"/>
      <c r="BG753"/>
      <c r="BH753"/>
      <c r="BI753" t="inlineStr">
        <is>
          <t xml:space="preserve">Una oportunidad única</t>
        </is>
      </c>
      <c r="BJ753"/>
      <c r="BK753"/>
      <c r="BL753" t="inlineStr">
        <is>
          <t xml:space="preserve">Ljust och rymligt takduplexem med giltigt turistkort i Los Naranjos de Marbella, Nueva Andalucía, några minuter från Puerto Banús. Beskrivningen är ofullständig och saknar viktiga detaljer som antal rum, storlek och specifika faciliteter.</t>
        </is>
      </c>
      <c r="BM753" t="inlineStr">
        <is>
          <t xml:space="preserve">floor</t>
        </is>
      </c>
      <c r="BN753"/>
    </row>
    <row r="754">
      <c r="A754" t="inlineStr">
        <is>
          <t xml:space="preserve">YAE-jht::real-estate::92714-112361751</t>
        </is>
      </c>
      <c r="B754" t="inlineStr">
        <is>
          <t xml:space="preserve">Yaencontre</t>
        </is>
      </c>
      <c r="C754" t="inlineStr">
        <is>
          <t xml:space="preserve">jht::real-estate::92714-112361751</t>
        </is>
      </c>
      <c r="D754" t="inlineStr">
        <is>
          <t xml:space="preserve">https://yaencontre.com/venta/piso/inmueble-92714-112361751</t>
        </is>
      </c>
      <c r="E754" t="inlineStr">
        <is>
          <t xml:space="preserve">2026-08-29</t>
        </is>
      </c>
      <c r="F754" t="inlineStr">
        <is>
          <t xml:space="preserve">2026-08-31</t>
        </is>
      </c>
      <c r="G754" t="inlineStr">
        <is>
          <t xml:space="preserve">New</t>
        </is>
      </c>
      <c r="H754" t="inlineStr">
        <is>
          <t xml:space="preserve">Piso en venta, Nueva Andalucía en Nueva Andalucía en Marbella</t>
        </is>
      </c>
      <c r="I754" t="inlineStr">
        <is>
          <t xml:space="preserve">Sale</t>
        </is>
      </c>
      <c r="J754" t="inlineStr">
        <is>
          <t xml:space="preserve">FLAT</t>
        </is>
      </c>
      <c r="K754" t="inlineStr">
        <is>
          <t xml:space="preserve">ES</t>
        </is>
      </c>
      <c r="L754"/>
      <c r="M754"/>
      <c r="N754" t="inlineStr">
        <is>
          <t xml:space="preserve">Marbella</t>
        </is>
      </c>
      <c r="O754" t="inlineStr">
        <is>
          <t xml:space="preserve">Nueva Andalucía</t>
        </is>
      </c>
      <c r="P754"/>
      <c r="Q754" t="inlineStr">
        <is>
          <t xml:space="preserve">36.4990904</t>
        </is>
      </c>
      <c r="R754" t="inlineStr">
        <is>
          <t xml:space="preserve">-4.9645072</t>
        </is>
      </c>
      <c r="S754">
        <v>1950000</v>
      </c>
      <c r="T754"/>
      <c r="U754">
        <f>IFERROR((S754-T754)/T754,"")</f>
      </c>
      <c r="V754">
        <v>3</v>
      </c>
      <c r="W754" t="inlineStr">
        <is>
          <t xml:space="preserve">188.00</t>
        </is>
      </c>
      <c r="X754"/>
      <c r="Y754"/>
      <c r="Z754">
        <f>IFERROR(S754/W754,"")</f>
      </c>
      <c r="AA754">
        <f>IFERROR(INDEX(04_Area_Stats!$C$5:$C$7,MATCH(N754,04_Area_Stats!$A$5:$A$7,0)),"")</f>
      </c>
      <c r="AB754">
        <f>IFERROR((Z754-AA754)/AA754,"")</f>
      </c>
      <c r="AC754">
        <v>3</v>
      </c>
      <c r="AD754">
        <v>3</v>
      </c>
      <c r="AE754"/>
      <c r="AF754"/>
      <c r="AG754" t="inlineStr">
        <is>
          <t xml:space="preserve">Good</t>
        </is>
      </c>
      <c r="AH754"/>
      <c r="AI754"/>
      <c r="AJ754" t="inlineStr">
        <is>
          <t xml:space="preserve">Y</t>
        </is>
      </c>
      <c r="AK754"/>
      <c r="AL754" t="inlineStr">
        <is>
          <t xml:space="preserve">Y</t>
        </is>
      </c>
      <c r="AM754"/>
      <c r="AN754"/>
      <c r="AO754"/>
      <c r="AP754"/>
      <c r="AQ754"/>
      <c r="AR754"/>
      <c r="AS754"/>
      <c r="AT754">
        <f>IFERROR(INDEX(04_Area_Stats!$E$5:$E$7,MATCH(N754,04_Area_Stats!$A$5:$A$7,0)),"")</f>
      </c>
      <c r="AU754">
        <f>IFERROR(ROUND(W754*AT754,0),"")</f>
      </c>
      <c r="AV754">
        <f>IFERROR(AU754*12/S754,"")</f>
      </c>
      <c r="AW754">
        <f>IFERROR(ROUND(100*(03_Assumptions!$B$18*MIN(AV754/03_Assumptions!$B$13,1)+03_Assumptions!$B$19*MIN(MAX(-AB754/0.25,0),1)+03_Assumptions!$B$20*IFERROR(INDEX(03_Assumptions!$B$28:$B$33,MATCH(AG754,03_Assumptions!$A$28:$A$33,0)),0.5)+03_Assumptions!$B$21*MIN(V754/180,1)+03_Assumptions!$B$22*(COUNTIF(AI754:AQ754,"Y")/9)),0),"")</f>
      </c>
      <c r="AX754"/>
      <c r="AY754"/>
      <c r="AZ754"/>
      <c r="BA754" t="inlineStr">
        <is>
          <t xml:space="preserve">https://media.yaencontre.com/img/photo/w1024/92714/92714-57417845-1513967742.jpg</t>
        </is>
      </c>
      <c r="BB754"/>
      <c r="BC754">
        <v>1</v>
      </c>
      <c r="BD754"/>
      <c r="BE754">
        <v>0</v>
      </c>
      <c r="BF754"/>
      <c r="BG754"/>
      <c r="BH754"/>
      <c r="BI754"/>
      <c r="BJ754"/>
      <c r="BK754"/>
      <c r="BL754" t="inlineStr">
        <is>
          <t xml:space="preserve">Lyxig södervänd duplex-penthouse i Nueva Andalucía, Marbella, med privat solarium och pool. Beskrivningen är ofullständig och ger otillräcklig information för att bedöma skicket eller viktiga specifikationer.</t>
        </is>
      </c>
      <c r="BM754" t="inlineStr">
        <is>
          <t xml:space="preserve">terrace, pool</t>
        </is>
      </c>
      <c r="BN754"/>
    </row>
    <row r="755">
      <c r="A755" t="inlineStr">
        <is>
          <t xml:space="preserve">YAE-jht::real-estate::83067-promo-5-112379345</t>
        </is>
      </c>
      <c r="B755" t="inlineStr">
        <is>
          <t xml:space="preserve">Yaencontre</t>
        </is>
      </c>
      <c r="C755" t="inlineStr">
        <is>
          <t xml:space="preserve">jht::real-estate::83067-promo-5-112379345</t>
        </is>
      </c>
      <c r="D755" t="inlineStr">
        <is>
          <t xml:space="preserve">https://yaencontre.com/venta/piso/inmueble-83067-Promo-5-112379345</t>
        </is>
      </c>
      <c r="E755" t="inlineStr">
        <is>
          <t xml:space="preserve">2026-08-29</t>
        </is>
      </c>
      <c r="F755" t="inlineStr">
        <is>
          <t xml:space="preserve">2026-08-31</t>
        </is>
      </c>
      <c r="G755" t="inlineStr">
        <is>
          <t xml:space="preserve">New</t>
        </is>
      </c>
      <c r="H755" t="inlineStr">
        <is>
          <t xml:space="preserve">Piso en venta en avenida Pablo Ruiz Picasso, San Pedro Pueblo en San Pedro de Alcántara en Marbella</t>
        </is>
      </c>
      <c r="I755" t="inlineStr">
        <is>
          <t xml:space="preserve">Sale</t>
        </is>
      </c>
      <c r="J755" t="inlineStr">
        <is>
          <t xml:space="preserve">FLAT</t>
        </is>
      </c>
      <c r="K755" t="inlineStr">
        <is>
          <t xml:space="preserve">ES</t>
        </is>
      </c>
      <c r="L755"/>
      <c r="M755"/>
      <c r="N755" t="inlineStr">
        <is>
          <t xml:space="preserve">Marbella</t>
        </is>
      </c>
      <c r="O755" t="inlineStr">
        <is>
          <t xml:space="preserve">San Pedro de Alcántara</t>
        </is>
      </c>
      <c r="P755"/>
      <c r="Q755" t="inlineStr">
        <is>
          <t xml:space="preserve">36.4913660</t>
        </is>
      </c>
      <c r="R755" t="inlineStr">
        <is>
          <t xml:space="preserve">-4.9923526</t>
        </is>
      </c>
      <c r="S755">
        <v>503100</v>
      </c>
      <c r="T755"/>
      <c r="U755">
        <f>IFERROR((S755-T755)/T755,"")</f>
      </c>
      <c r="V755">
        <v>3</v>
      </c>
      <c r="W755" t="inlineStr">
        <is>
          <t xml:space="preserve">105.00</t>
        </is>
      </c>
      <c r="X755"/>
      <c r="Y755"/>
      <c r="Z755">
        <f>IFERROR(S755/W755,"")</f>
      </c>
      <c r="AA755">
        <f>IFERROR(INDEX(04_Area_Stats!$C$5:$C$7,MATCH(N755,04_Area_Stats!$A$5:$A$7,0)),"")</f>
      </c>
      <c r="AB755">
        <f>IFERROR((Z755-AA755)/AA755,"")</f>
      </c>
      <c r="AC755">
        <v>3</v>
      </c>
      <c r="AD755">
        <v>2</v>
      </c>
      <c r="AE755"/>
      <c r="AF755"/>
      <c r="AG755" t="inlineStr">
        <is>
          <t xml:space="preserve">New build</t>
        </is>
      </c>
      <c r="AH755"/>
      <c r="AI755" t="inlineStr">
        <is>
          <t xml:space="preserve">Y</t>
        </is>
      </c>
      <c r="AJ755"/>
      <c r="AK755"/>
      <c r="AL755"/>
      <c r="AM755"/>
      <c r="AN755"/>
      <c r="AO755"/>
      <c r="AP755"/>
      <c r="AQ755"/>
      <c r="AR755"/>
      <c r="AS755"/>
      <c r="AT755">
        <f>IFERROR(INDEX(04_Area_Stats!$E$5:$E$7,MATCH(N755,04_Area_Stats!$A$5:$A$7,0)),"")</f>
      </c>
      <c r="AU755">
        <f>IFERROR(ROUND(W755*AT755,0),"")</f>
      </c>
      <c r="AV755">
        <f>IFERROR(AU755*12/S755,"")</f>
      </c>
      <c r="AW755">
        <f>IFERROR(ROUND(100*(03_Assumptions!$B$18*MIN(AV755/03_Assumptions!$B$13,1)+03_Assumptions!$B$19*MIN(MAX(-AB755/0.25,0),1)+03_Assumptions!$B$20*IFERROR(INDEX(03_Assumptions!$B$28:$B$33,MATCH(AG755,03_Assumptions!$A$28:$A$33,0)),0.5)+03_Assumptions!$B$21*MIN(V755/180,1)+03_Assumptions!$B$22*(COUNTIF(AI755:AQ755,"Y")/9)),0),"")</f>
      </c>
      <c r="AX755"/>
      <c r="AY755"/>
      <c r="AZ755"/>
      <c r="BA755" t="inlineStr">
        <is>
          <t xml:space="preserve">https://media.yaencontre.com/img/photo/w1024/promo_83067-5/files/83067-57427754-1514554164.jpg</t>
        </is>
      </c>
      <c r="BB755"/>
      <c r="BC755">
        <v>1</v>
      </c>
      <c r="BD755"/>
      <c r="BE755">
        <v>0</v>
      </c>
      <c r="BF755"/>
      <c r="BG755"/>
      <c r="BH755"/>
      <c r="BI755"/>
      <c r="BJ755"/>
      <c r="BK755"/>
      <c r="BL755" t="inlineStr">
        <is>
          <t xml:space="preserve">Beskrivningen ger endast grundläggande projektinformation om ett bostadskomplex vid namn ARMONÍA i San Pedro de Alcántara, Marbella, omfattande 35 enheter med parkeringar och förråd; praktiskt taget inga specifika detaljer om den enskilda lägenhet som säljs är tillgängliga.</t>
        </is>
      </c>
      <c r="BM755"/>
      <c r="BN755"/>
    </row>
    <row r="756">
      <c r="A756" t="inlineStr">
        <is>
          <t xml:space="preserve">YAE-jht::real-estate::74370-112384519</t>
        </is>
      </c>
      <c r="B756" t="inlineStr">
        <is>
          <t xml:space="preserve">Yaencontre</t>
        </is>
      </c>
      <c r="C756" t="inlineStr">
        <is>
          <t xml:space="preserve">jht::real-estate::74370-112384519</t>
        </is>
      </c>
      <c r="D756" t="inlineStr">
        <is>
          <t xml:space="preserve">https://yaencontre.com/venta/piso/inmueble-74370-112384519</t>
        </is>
      </c>
      <c r="E756" t="inlineStr">
        <is>
          <t xml:space="preserve">2026-08-29</t>
        </is>
      </c>
      <c r="F756" t="inlineStr">
        <is>
          <t xml:space="preserve">2026-08-31</t>
        </is>
      </c>
      <c r="G756" t="inlineStr">
        <is>
          <t xml:space="preserve">New</t>
        </is>
      </c>
      <c r="H756" t="inlineStr">
        <is>
          <t xml:space="preserve">Piso en venta en calle Camilo José Cela, Playa de la Fontanilla en Marbella Pueblo en Marbella</t>
        </is>
      </c>
      <c r="I756" t="inlineStr">
        <is>
          <t xml:space="preserve">Sale</t>
        </is>
      </c>
      <c r="J756" t="inlineStr">
        <is>
          <t xml:space="preserve">FLAT</t>
        </is>
      </c>
      <c r="K756" t="inlineStr">
        <is>
          <t xml:space="preserve">ES</t>
        </is>
      </c>
      <c r="L756"/>
      <c r="M756"/>
      <c r="N756" t="inlineStr">
        <is>
          <t xml:space="preserve">Marbella</t>
        </is>
      </c>
      <c r="O756" t="inlineStr">
        <is>
          <t xml:space="preserve">Marbella Pueblo</t>
        </is>
      </c>
      <c r="P756"/>
      <c r="Q756" t="inlineStr">
        <is>
          <t xml:space="preserve">36.5085153</t>
        </is>
      </c>
      <c r="R756" t="inlineStr">
        <is>
          <t xml:space="preserve">-4.8953785</t>
        </is>
      </c>
      <c r="S756">
        <v>280000</v>
      </c>
      <c r="T756"/>
      <c r="U756">
        <f>IFERROR((S756-T756)/T756,"")</f>
      </c>
      <c r="V756">
        <v>3</v>
      </c>
      <c r="W756" t="inlineStr">
        <is>
          <t xml:space="preserve">31.00</t>
        </is>
      </c>
      <c r="X756"/>
      <c r="Y756"/>
      <c r="Z756">
        <f>IFERROR(S756/W756,"")</f>
      </c>
      <c r="AA756">
        <f>IFERROR(INDEX(04_Area_Stats!$C$5:$C$7,MATCH(N756,04_Area_Stats!$A$5:$A$7,0)),"")</f>
      </c>
      <c r="AB756">
        <f>IFERROR((Z756-AA756)/AA756,"")</f>
      </c>
      <c r="AC756">
        <v>1</v>
      </c>
      <c r="AD756">
        <v>1</v>
      </c>
      <c r="AE756"/>
      <c r="AF756"/>
      <c r="AG756" t="inlineStr">
        <is>
          <t xml:space="preserve">Needs updating</t>
        </is>
      </c>
      <c r="AH756"/>
      <c r="AI756"/>
      <c r="AJ756"/>
      <c r="AK756"/>
      <c r="AL756"/>
      <c r="AM756"/>
      <c r="AN756"/>
      <c r="AO756" t="inlineStr">
        <is>
          <t xml:space="preserve">Y</t>
        </is>
      </c>
      <c r="AP756"/>
      <c r="AQ756" t="inlineStr">
        <is>
          <t xml:space="preserve">Y</t>
        </is>
      </c>
      <c r="AR756"/>
      <c r="AS756"/>
      <c r="AT756">
        <f>IFERROR(INDEX(04_Area_Stats!$E$5:$E$7,MATCH(N756,04_Area_Stats!$A$5:$A$7,0)),"")</f>
      </c>
      <c r="AU756">
        <f>IFERROR(ROUND(W756*AT756,0),"")</f>
      </c>
      <c r="AV756">
        <f>IFERROR(AU756*12/S756,"")</f>
      </c>
      <c r="AW756">
        <f>IFERROR(ROUND(100*(03_Assumptions!$B$18*MIN(AV756/03_Assumptions!$B$13,1)+03_Assumptions!$B$19*MIN(MAX(-AB756/0.25,0),1)+03_Assumptions!$B$20*IFERROR(INDEX(03_Assumptions!$B$28:$B$33,MATCH(AG756,03_Assumptions!$A$28:$A$33,0)),0.5)+03_Assumptions!$B$21*MIN(V756/180,1)+03_Assumptions!$B$22*(COUNTIF(AI756:AQ756,"Y")/9)),0),"")</f>
      </c>
      <c r="AX756"/>
      <c r="AY756"/>
      <c r="AZ756"/>
      <c r="BA756" t="inlineStr">
        <is>
          <t xml:space="preserve">https://media.yaencontre.com/img/photo/w1024/74370/74370-57429737-1514676222.jpg</t>
        </is>
      </c>
      <c r="BB756"/>
      <c r="BC756">
        <v>1</v>
      </c>
      <c r="BD756"/>
      <c r="BE756">
        <v>0</v>
      </c>
      <c r="BF756"/>
      <c r="BG756" t="inlineStr">
        <is>
          <t xml:space="preserve">TENANTED</t>
        </is>
      </c>
      <c r="BH756" t="inlineStr">
        <is>
          <t xml:space="preserve">Negotiable</t>
        </is>
      </c>
      <c r="BI756"/>
      <c r="BJ756" t="inlineStr">
        <is>
          <t xml:space="preserve">COSMETIC</t>
        </is>
      </c>
      <c r="BK756"/>
      <c r="BL756" t="inlineStr">
        <is>
          <t xml:space="preserve">Studielägenhet i centrala Marbella med förstklassigt strandläge. För närvarande hyrd och möblerad, men behöver kosmetiska uppdateringar som målning och underhål.</t>
        </is>
      </c>
      <c r="BM756" t="inlineStr">
        <is>
          <t xml:space="preserve">condition, furnished</t>
        </is>
      </c>
      <c r="BN756"/>
    </row>
    <row r="757">
      <c r="A757" t="inlineStr">
        <is>
          <t xml:space="preserve">YAE-jht::real-estate::92714-112361798</t>
        </is>
      </c>
      <c r="B757" t="inlineStr">
        <is>
          <t xml:space="preserve">Yaencontre</t>
        </is>
      </c>
      <c r="C757" t="inlineStr">
        <is>
          <t xml:space="preserve">jht::real-estate::92714-112361798</t>
        </is>
      </c>
      <c r="D757" t="inlineStr">
        <is>
          <t xml:space="preserve">https://yaencontre.com/venta/piso/inmueble-92714-112361798</t>
        </is>
      </c>
      <c r="E757" t="inlineStr">
        <is>
          <t xml:space="preserve">2026-08-29</t>
        </is>
      </c>
      <c r="F757" t="inlineStr">
        <is>
          <t xml:space="preserve">2026-08-31</t>
        </is>
      </c>
      <c r="G757" t="inlineStr">
        <is>
          <t xml:space="preserve">New</t>
        </is>
      </c>
      <c r="H757" t="inlineStr">
        <is>
          <t xml:space="preserve">Piso en venta, Nueva Andalucía en Nueva Andalucía en Marbella</t>
        </is>
      </c>
      <c r="I757" t="inlineStr">
        <is>
          <t xml:space="preserve">Sale</t>
        </is>
      </c>
      <c r="J757" t="inlineStr">
        <is>
          <t xml:space="preserve">FLAT</t>
        </is>
      </c>
      <c r="K757" t="inlineStr">
        <is>
          <t xml:space="preserve">ES</t>
        </is>
      </c>
      <c r="L757"/>
      <c r="M757"/>
      <c r="N757" t="inlineStr">
        <is>
          <t xml:space="preserve">Marbella</t>
        </is>
      </c>
      <c r="O757" t="inlineStr">
        <is>
          <t xml:space="preserve">Nueva Andalucía</t>
        </is>
      </c>
      <c r="P757"/>
      <c r="Q757" t="inlineStr">
        <is>
          <t xml:space="preserve">36.4977337</t>
        </is>
      </c>
      <c r="R757" t="inlineStr">
        <is>
          <t xml:space="preserve">-4.9646945</t>
        </is>
      </c>
      <c r="S757">
        <v>995000</v>
      </c>
      <c r="T757"/>
      <c r="U757">
        <f>IFERROR((S757-T757)/T757,"")</f>
      </c>
      <c r="V757">
        <v>3</v>
      </c>
      <c r="W757" t="inlineStr">
        <is>
          <t xml:space="preserve">116.00</t>
        </is>
      </c>
      <c r="X757"/>
      <c r="Y757"/>
      <c r="Z757">
        <f>IFERROR(S757/W757,"")</f>
      </c>
      <c r="AA757">
        <f>IFERROR(INDEX(04_Area_Stats!$C$5:$C$7,MATCH(N757,04_Area_Stats!$A$5:$A$7,0)),"")</f>
      </c>
      <c r="AB757">
        <f>IFERROR((Z757-AA757)/AA757,"")</f>
      </c>
      <c r="AC757">
        <v>4</v>
      </c>
      <c r="AD757">
        <v>2</v>
      </c>
      <c r="AE757"/>
      <c r="AF757"/>
      <c r="AG757"/>
      <c r="AH757"/>
      <c r="AI757"/>
      <c r="AJ757"/>
      <c r="AK757"/>
      <c r="AL757"/>
      <c r="AM757"/>
      <c r="AN757"/>
      <c r="AO757"/>
      <c r="AP757"/>
      <c r="AQ757"/>
      <c r="AR757"/>
      <c r="AS757"/>
      <c r="AT757">
        <f>IFERROR(INDEX(04_Area_Stats!$E$5:$E$7,MATCH(N757,04_Area_Stats!$A$5:$A$7,0)),"")</f>
      </c>
      <c r="AU757">
        <f>IFERROR(ROUND(W757*AT757,0),"")</f>
      </c>
      <c r="AV757">
        <f>IFERROR(AU757*12/S757,"")</f>
      </c>
      <c r="AW757">
        <f>IFERROR(ROUND(100*(03_Assumptions!$B$18*MIN(AV757/03_Assumptions!$B$13,1)+03_Assumptions!$B$19*MIN(MAX(-AB757/0.25,0),1)+03_Assumptions!$B$20*IFERROR(INDEX(03_Assumptions!$B$28:$B$33,MATCH(AG757,03_Assumptions!$A$28:$A$33,0)),0.5)+03_Assumptions!$B$21*MIN(V757/180,1)+03_Assumptions!$B$22*(COUNTIF(AI757:AQ757,"Y")/9)),0),"")</f>
      </c>
      <c r="AX757"/>
      <c r="AY757"/>
      <c r="AZ757"/>
      <c r="BA757" t="inlineStr">
        <is>
          <t xml:space="preserve">https://media.yaencontre.com/img/photo/w1024/92714/92714-57417829-1513967079.jpg</t>
        </is>
      </c>
      <c r="BB757"/>
      <c r="BC757">
        <v>1</v>
      </c>
      <c r="BD757"/>
      <c r="BE757">
        <v>0</v>
      </c>
      <c r="BF757"/>
      <c r="BG757"/>
      <c r="BH757"/>
      <c r="BI757"/>
      <c r="BJ757"/>
      <c r="BK757"/>
      <c r="BL757"/>
      <c r="BM757"/>
      <c r="BN757"/>
    </row>
    <row r="758">
      <c r="A758" t="inlineStr">
        <is>
          <t xml:space="preserve">YAE-jht::real-estate::66585-112395421</t>
        </is>
      </c>
      <c r="B758" t="inlineStr">
        <is>
          <t xml:space="preserve">Yaencontre</t>
        </is>
      </c>
      <c r="C758" t="inlineStr">
        <is>
          <t xml:space="preserve">jht::real-estate::66585-112395421</t>
        </is>
      </c>
      <c r="D758" t="inlineStr">
        <is>
          <t xml:space="preserve">https://yaencontre.com/venta/piso/inmueble-66585-112395421</t>
        </is>
      </c>
      <c r="E758" t="inlineStr">
        <is>
          <t xml:space="preserve">2026-08-29</t>
        </is>
      </c>
      <c r="F758" t="inlineStr">
        <is>
          <t xml:space="preserve">2026-08-31</t>
        </is>
      </c>
      <c r="G758" t="inlineStr">
        <is>
          <t xml:space="preserve">New</t>
        </is>
      </c>
      <c r="H758" t="inlineStr">
        <is>
          <t xml:space="preserve">Piso en venta en avenida Pablo Ruiz Picasso, San Pedro Pueblo en San Pedro de Alcántara en Marbella</t>
        </is>
      </c>
      <c r="I758" t="inlineStr">
        <is>
          <t xml:space="preserve">Sale</t>
        </is>
      </c>
      <c r="J758" t="inlineStr">
        <is>
          <t xml:space="preserve">FLAT</t>
        </is>
      </c>
      <c r="K758" t="inlineStr">
        <is>
          <t xml:space="preserve">ES</t>
        </is>
      </c>
      <c r="L758"/>
      <c r="M758"/>
      <c r="N758" t="inlineStr">
        <is>
          <t xml:space="preserve">Marbella</t>
        </is>
      </c>
      <c r="O758" t="inlineStr">
        <is>
          <t xml:space="preserve">San Pedro de Alcántara</t>
        </is>
      </c>
      <c r="P758"/>
      <c r="Q758" t="inlineStr">
        <is>
          <t xml:space="preserve">36.4868966</t>
        </is>
      </c>
      <c r="R758" t="inlineStr">
        <is>
          <t xml:space="preserve">-4.9904059</t>
        </is>
      </c>
      <c r="S758">
        <v>540000</v>
      </c>
      <c r="T758"/>
      <c r="U758">
        <f>IFERROR((S758-T758)/T758,"")</f>
      </c>
      <c r="V758">
        <v>3</v>
      </c>
      <c r="W758" t="inlineStr">
        <is>
          <t xml:space="preserve">155.00</t>
        </is>
      </c>
      <c r="X758"/>
      <c r="Y758"/>
      <c r="Z758">
        <f>IFERROR(S758/W758,"")</f>
      </c>
      <c r="AA758">
        <f>IFERROR(INDEX(04_Area_Stats!$C$5:$C$7,MATCH(N758,04_Area_Stats!$A$5:$A$7,0)),"")</f>
      </c>
      <c r="AB758">
        <f>IFERROR((Z758-AA758)/AA758,"")</f>
      </c>
      <c r="AC758">
        <v>3</v>
      </c>
      <c r="AD758">
        <v>2</v>
      </c>
      <c r="AE758"/>
      <c r="AF758"/>
      <c r="AG758" t="inlineStr">
        <is>
          <t xml:space="preserve">Good</t>
        </is>
      </c>
      <c r="AH758"/>
      <c r="AI758"/>
      <c r="AJ758"/>
      <c r="AK758"/>
      <c r="AL758"/>
      <c r="AM758"/>
      <c r="AN758"/>
      <c r="AO758" t="inlineStr">
        <is>
          <t xml:space="preserve">Y</t>
        </is>
      </c>
      <c r="AP758"/>
      <c r="AQ758"/>
      <c r="AR758"/>
      <c r="AS758"/>
      <c r="AT758">
        <f>IFERROR(INDEX(04_Area_Stats!$E$5:$E$7,MATCH(N758,04_Area_Stats!$A$5:$A$7,0)),"")</f>
      </c>
      <c r="AU758">
        <f>IFERROR(ROUND(W758*AT758,0),"")</f>
      </c>
      <c r="AV758">
        <f>IFERROR(AU758*12/S758,"")</f>
      </c>
      <c r="AW758">
        <f>IFERROR(ROUND(100*(03_Assumptions!$B$18*MIN(AV758/03_Assumptions!$B$13,1)+03_Assumptions!$B$19*MIN(MAX(-AB758/0.25,0),1)+03_Assumptions!$B$20*IFERROR(INDEX(03_Assumptions!$B$28:$B$33,MATCH(AG758,03_Assumptions!$A$28:$A$33,0)),0.5)+03_Assumptions!$B$21*MIN(V758/180,1)+03_Assumptions!$B$22*(COUNTIF(AI758:AQ758,"Y")/9)),0),"")</f>
      </c>
      <c r="AX758"/>
      <c r="AY758"/>
      <c r="AZ758"/>
      <c r="BA758" t="inlineStr">
        <is>
          <t xml:space="preserve">https://media.yaencontre.com/img/photo/w1024/66585/66585-57436618-1515011922.jpg</t>
        </is>
      </c>
      <c r="BB758"/>
      <c r="BC758">
        <v>1</v>
      </c>
      <c r="BD758"/>
      <c r="BE758">
        <v>0</v>
      </c>
      <c r="BF758"/>
      <c r="BG758"/>
      <c r="BH758"/>
      <c r="BI758"/>
      <c r="BJ758"/>
      <c r="BK758"/>
      <c r="BL758" t="inlineStr">
        <is>
          <t xml:space="preserve">En ljus lägenhet med 3 sovrum och 2 badrum i San Pedro de Alcántara med modernt kustliv bara några minuters gång från stranden. Fastigheten är i gott skick och ligger centralt beläget med lätt tillgång till tjänster.</t>
        </is>
      </c>
      <c r="BM758"/>
      <c r="BN758"/>
    </row>
    <row r="759">
      <c r="A759" t="inlineStr">
        <is>
          <t xml:space="preserve">YAE-jht::real-estate::68927-112355981</t>
        </is>
      </c>
      <c r="B759" t="inlineStr">
        <is>
          <t xml:space="preserve">Yaencontre</t>
        </is>
      </c>
      <c r="C759" t="inlineStr">
        <is>
          <t xml:space="preserve">jht::real-estate::68927-112355981</t>
        </is>
      </c>
      <c r="D759" t="inlineStr">
        <is>
          <t xml:space="preserve">https://yaencontre.com/venta/piso/inmueble-68927-112355981</t>
        </is>
      </c>
      <c r="E759" t="inlineStr">
        <is>
          <t xml:space="preserve">2026-08-29</t>
        </is>
      </c>
      <c r="F759" t="inlineStr">
        <is>
          <t xml:space="preserve">2026-08-31</t>
        </is>
      </c>
      <c r="G759" t="inlineStr">
        <is>
          <t xml:space="preserve">New</t>
        </is>
      </c>
      <c r="H759" t="inlineStr">
        <is>
          <t xml:space="preserve">Piso en venta, Huerta Belón-Calvario en Marbella Pueblo en Marbella</t>
        </is>
      </c>
      <c r="I759" t="inlineStr">
        <is>
          <t xml:space="preserve">Sale</t>
        </is>
      </c>
      <c r="J759" t="inlineStr">
        <is>
          <t xml:space="preserve">FLAT</t>
        </is>
      </c>
      <c r="K759" t="inlineStr">
        <is>
          <t xml:space="preserve">ES</t>
        </is>
      </c>
      <c r="L759"/>
      <c r="M759"/>
      <c r="N759" t="inlineStr">
        <is>
          <t xml:space="preserve">Marbella</t>
        </is>
      </c>
      <c r="O759" t="inlineStr">
        <is>
          <t xml:space="preserve">Marbella Pueblo</t>
        </is>
      </c>
      <c r="P759"/>
      <c r="Q759" t="inlineStr">
        <is>
          <t xml:space="preserve">36.5155681</t>
        </is>
      </c>
      <c r="R759" t="inlineStr">
        <is>
          <t xml:space="preserve">-4.8955997</t>
        </is>
      </c>
      <c r="S759">
        <v>360000</v>
      </c>
      <c r="T759"/>
      <c r="U759">
        <f>IFERROR((S759-T759)/T759,"")</f>
      </c>
      <c r="V759">
        <v>3</v>
      </c>
      <c r="W759" t="inlineStr">
        <is>
          <t xml:space="preserve">110.00</t>
        </is>
      </c>
      <c r="X759"/>
      <c r="Y759"/>
      <c r="Z759">
        <f>IFERROR(S759/W759,"")</f>
      </c>
      <c r="AA759">
        <f>IFERROR(INDEX(04_Area_Stats!$C$5:$C$7,MATCH(N759,04_Area_Stats!$A$5:$A$7,0)),"")</f>
      </c>
      <c r="AB759">
        <f>IFERROR((Z759-AA759)/AA759,"")</f>
      </c>
      <c r="AC759">
        <v>2</v>
      </c>
      <c r="AD759">
        <v>2</v>
      </c>
      <c r="AE759" t="inlineStr">
        <is>
          <t xml:space="preserve">Ground floor</t>
        </is>
      </c>
      <c r="AF759"/>
      <c r="AG759" t="inlineStr">
        <is>
          <t xml:space="preserve">Renovated</t>
        </is>
      </c>
      <c r="AH759"/>
      <c r="AI759" t="inlineStr">
        <is>
          <t xml:space="preserve">Y</t>
        </is>
      </c>
      <c r="AJ759" t="inlineStr">
        <is>
          <t xml:space="preserve">Y</t>
        </is>
      </c>
      <c r="AK759"/>
      <c r="AL759"/>
      <c r="AM759" t="inlineStr">
        <is>
          <t xml:space="preserve">Y</t>
        </is>
      </c>
      <c r="AN759" t="inlineStr">
        <is>
          <t xml:space="preserve">Y</t>
        </is>
      </c>
      <c r="AO759"/>
      <c r="AP759" t="inlineStr">
        <is>
          <t xml:space="preserve">Y</t>
        </is>
      </c>
      <c r="AQ759" t="inlineStr">
        <is>
          <t xml:space="preserve">Y</t>
        </is>
      </c>
      <c r="AR759"/>
      <c r="AS759"/>
      <c r="AT759">
        <f>IFERROR(INDEX(04_Area_Stats!$E$5:$E$7,MATCH(N759,04_Area_Stats!$A$5:$A$7,0)),"")</f>
      </c>
      <c r="AU759">
        <f>IFERROR(ROUND(W759*AT759,0),"")</f>
      </c>
      <c r="AV759">
        <f>IFERROR(AU759*12/S759,"")</f>
      </c>
      <c r="AW759">
        <f>IFERROR(ROUND(100*(03_Assumptions!$B$18*MIN(AV759/03_Assumptions!$B$13,1)+03_Assumptions!$B$19*MIN(MAX(-AB759/0.25,0),1)+03_Assumptions!$B$20*IFERROR(INDEX(03_Assumptions!$B$28:$B$33,MATCH(AG759,03_Assumptions!$A$28:$A$33,0)),0.5)+03_Assumptions!$B$21*MIN(V759/180,1)+03_Assumptions!$B$22*(COUNTIF(AI759:AQ759,"Y")/9)),0),"")</f>
      </c>
      <c r="AX759"/>
      <c r="AY759"/>
      <c r="AZ759"/>
      <c r="BA759" t="inlineStr">
        <is>
          <t xml:space="preserve">https://media.yaencontre.com/img/photo/w1024/68927/68927-57414619-1513906720.jpg</t>
        </is>
      </c>
      <c r="BB759"/>
      <c r="BC759">
        <v>1</v>
      </c>
      <c r="BD759"/>
      <c r="BE759">
        <v>0</v>
      </c>
      <c r="BF759"/>
      <c r="BG759"/>
      <c r="BH759"/>
      <c r="BI759"/>
      <c r="BJ759"/>
      <c r="BK759"/>
      <c r="BL759" t="inlineStr">
        <is>
          <t xml:space="preserve">En renoverad lägenhet på bottenvåning med 2 sovrum och 2 badrum i La Merceds bostadsområde i Marbella, 110 m² byggd yta. Fullt möblerad med terrass, parkering, luftkonditionering och tillgång för funktionshindrade; beskrivningen verkar vara ofullständig.</t>
        </is>
      </c>
      <c r="BM759" t="inlineStr">
        <is>
          <t xml:space="preserve">floor, condition, lift, terrace, parking, storage, air_con, furnished</t>
        </is>
      </c>
      <c r="BN759"/>
    </row>
    <row r="760">
      <c r="A760" t="inlineStr">
        <is>
          <t xml:space="preserve">YAE-jht::real-estate::42786-112378207</t>
        </is>
      </c>
      <c r="B760" t="inlineStr">
        <is>
          <t xml:space="preserve">Yaencontre</t>
        </is>
      </c>
      <c r="C760" t="inlineStr">
        <is>
          <t xml:space="preserve">jht::real-estate::42786-112378207</t>
        </is>
      </c>
      <c r="D760" t="inlineStr">
        <is>
          <t xml:space="preserve">https://yaencontre.com/venta/piso/inmueble-42786-112378207</t>
        </is>
      </c>
      <c r="E760" t="inlineStr">
        <is>
          <t xml:space="preserve">2026-08-29</t>
        </is>
      </c>
      <c r="F760" t="inlineStr">
        <is>
          <t xml:space="preserve">2026-08-31</t>
        </is>
      </c>
      <c r="G760" t="inlineStr">
        <is>
          <t xml:space="preserve">New</t>
        </is>
      </c>
      <c r="H760" t="inlineStr">
        <is>
          <t xml:space="preserve">Piso en venta en calle Califaur Nva Andalucia, Nueva Andalucía en Nueva Andalucía en Marbella</t>
        </is>
      </c>
      <c r="I760" t="inlineStr">
        <is>
          <t xml:space="preserve">Sale</t>
        </is>
      </c>
      <c r="J760" t="inlineStr">
        <is>
          <t xml:space="preserve">FLAT</t>
        </is>
      </c>
      <c r="K760" t="inlineStr">
        <is>
          <t xml:space="preserve">ES</t>
        </is>
      </c>
      <c r="L760"/>
      <c r="M760"/>
      <c r="N760" t="inlineStr">
        <is>
          <t xml:space="preserve">Marbella</t>
        </is>
      </c>
      <c r="O760" t="inlineStr">
        <is>
          <t xml:space="preserve">Nueva Andalucía</t>
        </is>
      </c>
      <c r="P760"/>
      <c r="Q760" t="inlineStr">
        <is>
          <t xml:space="preserve">36.4974592</t>
        </is>
      </c>
      <c r="R760" t="inlineStr">
        <is>
          <t xml:space="preserve">-4.9632982</t>
        </is>
      </c>
      <c r="S760">
        <v>539000</v>
      </c>
      <c r="T760"/>
      <c r="U760">
        <f>IFERROR((S760-T760)/T760,"")</f>
      </c>
      <c r="V760">
        <v>3</v>
      </c>
      <c r="W760" t="inlineStr">
        <is>
          <t xml:space="preserve">123.00</t>
        </is>
      </c>
      <c r="X760"/>
      <c r="Y760"/>
      <c r="Z760">
        <f>IFERROR(S760/W760,"")</f>
      </c>
      <c r="AA760">
        <f>IFERROR(INDEX(04_Area_Stats!$C$5:$C$7,MATCH(N760,04_Area_Stats!$A$5:$A$7,0)),"")</f>
      </c>
      <c r="AB760">
        <f>IFERROR((Z760-AA760)/AA760,"")</f>
      </c>
      <c r="AC760">
        <v>3</v>
      </c>
      <c r="AD760">
        <v>2</v>
      </c>
      <c r="AE760"/>
      <c r="AF760"/>
      <c r="AG760" t="inlineStr">
        <is>
          <t xml:space="preserve">Good</t>
        </is>
      </c>
      <c r="AH760"/>
      <c r="AI760"/>
      <c r="AJ760"/>
      <c r="AK760"/>
      <c r="AL760"/>
      <c r="AM760"/>
      <c r="AN760"/>
      <c r="AO760"/>
      <c r="AP760" t="inlineStr">
        <is>
          <t xml:space="preserve">Y</t>
        </is>
      </c>
      <c r="AQ760"/>
      <c r="AR760"/>
      <c r="AS760"/>
      <c r="AT760">
        <f>IFERROR(INDEX(04_Area_Stats!$E$5:$E$7,MATCH(N760,04_Area_Stats!$A$5:$A$7,0)),"")</f>
      </c>
      <c r="AU760">
        <f>IFERROR(ROUND(W760*AT760,0),"")</f>
      </c>
      <c r="AV760">
        <f>IFERROR(AU760*12/S760,"")</f>
      </c>
      <c r="AW760">
        <f>IFERROR(ROUND(100*(03_Assumptions!$B$18*MIN(AV760/03_Assumptions!$B$13,1)+03_Assumptions!$B$19*MIN(MAX(-AB760/0.25,0),1)+03_Assumptions!$B$20*IFERROR(INDEX(03_Assumptions!$B$28:$B$33,MATCH(AG760,03_Assumptions!$A$28:$A$33,0)),0.5)+03_Assumptions!$B$21*MIN(V760/180,1)+03_Assumptions!$B$22*(COUNTIF(AI760:AQ760,"Y")/9)),0),"")</f>
      </c>
      <c r="AX760"/>
      <c r="AY760"/>
      <c r="AZ760"/>
      <c r="BA760" t="inlineStr">
        <is>
          <t xml:space="preserve">https://media.yaencontre.com/img/photo/w1024/42786/42786-57426378-1514503489.jpg</t>
        </is>
      </c>
      <c r="BB760"/>
      <c r="BC760">
        <v>1</v>
      </c>
      <c r="BD760"/>
      <c r="BE760">
        <v>0</v>
      </c>
      <c r="BF760"/>
      <c r="BG760"/>
      <c r="BH760"/>
      <c r="BI760"/>
      <c r="BJ760"/>
      <c r="BK760"/>
      <c r="BL760" t="inlineStr">
        <is>
          <t xml:space="preserve">En rymlig och modern lägenhet med 3 sovrum och 2 badrum i den gated community La Maestranza i Nueva Andalucía, bara några steg från Puerto Banús med 24-timmars säkerhet. Begränsad information tillgänglig om ytterligare egenskaper, storlek och bekvämligheter.</t>
        </is>
      </c>
      <c r="BM760"/>
      <c r="BN760"/>
    </row>
    <row r="761">
      <c r="A761" t="inlineStr">
        <is>
          <t xml:space="preserve">YAE-jht::real-estate::51982-112341179</t>
        </is>
      </c>
      <c r="B761" t="inlineStr">
        <is>
          <t xml:space="preserve">Yaencontre</t>
        </is>
      </c>
      <c r="C761" t="inlineStr">
        <is>
          <t xml:space="preserve">jht::real-estate::51982-112341179</t>
        </is>
      </c>
      <c r="D761" t="inlineStr">
        <is>
          <t xml:space="preserve">https://yaencontre.com/venta/piso/inmueble-51982-112341179</t>
        </is>
      </c>
      <c r="E761" t="inlineStr">
        <is>
          <t xml:space="preserve">2026-08-29</t>
        </is>
      </c>
      <c r="F761" t="inlineStr">
        <is>
          <t xml:space="preserve">2026-08-31</t>
        </is>
      </c>
      <c r="G761" t="inlineStr">
        <is>
          <t xml:space="preserve">New</t>
        </is>
      </c>
      <c r="H761" t="inlineStr">
        <is>
          <t xml:space="preserve">Piso en venta, La Carolina-Guadalpín en Nagüeles-Milla de Oro en Marbella</t>
        </is>
      </c>
      <c r="I761" t="inlineStr">
        <is>
          <t xml:space="preserve">Sale</t>
        </is>
      </c>
      <c r="J761" t="inlineStr">
        <is>
          <t xml:space="preserve">FLAT</t>
        </is>
      </c>
      <c r="K761" t="inlineStr">
        <is>
          <t xml:space="preserve">ES</t>
        </is>
      </c>
      <c r="L761"/>
      <c r="M761"/>
      <c r="N761" t="inlineStr">
        <is>
          <t xml:space="preserve">Marbella</t>
        </is>
      </c>
      <c r="O761" t="inlineStr">
        <is>
          <t xml:space="preserve">Nagüeles-Milla de Oro</t>
        </is>
      </c>
      <c r="P761"/>
      <c r="Q761" t="inlineStr">
        <is>
          <t xml:space="preserve">36.5068120</t>
        </is>
      </c>
      <c r="R761" t="inlineStr">
        <is>
          <t xml:space="preserve">-4.9037557</t>
        </is>
      </c>
      <c r="S761">
        <v>2200000</v>
      </c>
      <c r="T761"/>
      <c r="U761">
        <f>IFERROR((S761-T761)/T761,"")</f>
      </c>
      <c r="V761">
        <v>3</v>
      </c>
      <c r="W761" t="inlineStr">
        <is>
          <t xml:space="preserve">157.00</t>
        </is>
      </c>
      <c r="X761"/>
      <c r="Y761"/>
      <c r="Z761">
        <f>IFERROR(S761/W761,"")</f>
      </c>
      <c r="AA761">
        <f>IFERROR(INDEX(04_Area_Stats!$C$5:$C$7,MATCH(N761,04_Area_Stats!$A$5:$A$7,0)),"")</f>
      </c>
      <c r="AB761">
        <f>IFERROR((Z761-AA761)/AA761,"")</f>
      </c>
      <c r="AC761">
        <v>3</v>
      </c>
      <c r="AD761">
        <v>2</v>
      </c>
      <c r="AE761"/>
      <c r="AF761"/>
      <c r="AG761"/>
      <c r="AH761"/>
      <c r="AI761" t="inlineStr">
        <is>
          <t xml:space="preserve">Y</t>
        </is>
      </c>
      <c r="AJ761"/>
      <c r="AK761"/>
      <c r="AL761"/>
      <c r="AM761"/>
      <c r="AN761"/>
      <c r="AO761"/>
      <c r="AP761"/>
      <c r="AQ761"/>
      <c r="AR761"/>
      <c r="AS761"/>
      <c r="AT761">
        <f>IFERROR(INDEX(04_Area_Stats!$E$5:$E$7,MATCH(N761,04_Area_Stats!$A$5:$A$7,0)),"")</f>
      </c>
      <c r="AU761">
        <f>IFERROR(ROUND(W761*AT761,0),"")</f>
      </c>
      <c r="AV761">
        <f>IFERROR(AU761*12/S761,"")</f>
      </c>
      <c r="AW761">
        <f>IFERROR(ROUND(100*(03_Assumptions!$B$18*MIN(AV761/03_Assumptions!$B$13,1)+03_Assumptions!$B$19*MIN(MAX(-AB761/0.25,0),1)+03_Assumptions!$B$20*IFERROR(INDEX(03_Assumptions!$B$28:$B$33,MATCH(AG761,03_Assumptions!$A$28:$A$33,0)),0.5)+03_Assumptions!$B$21*MIN(V761/180,1)+03_Assumptions!$B$22*(COUNTIF(AI761:AQ761,"Y")/9)),0),"")</f>
      </c>
      <c r="AX761"/>
      <c r="AY761"/>
      <c r="AZ761"/>
      <c r="BA761" t="inlineStr">
        <is>
          <t xml:space="preserve">https://media.yaencontre.com/img/photo/w1024/51982/51982-57407412-1513437168.jpg</t>
        </is>
      </c>
      <c r="BB761"/>
      <c r="BC761">
        <v>1</v>
      </c>
      <c r="BD761"/>
      <c r="BE761">
        <v>0</v>
      </c>
      <c r="BF761"/>
      <c r="BG761"/>
      <c r="BH761"/>
      <c r="BI761"/>
      <c r="BJ761"/>
      <c r="BK761"/>
      <c r="BL761"/>
      <c r="BM761"/>
      <c r="BN761"/>
    </row>
    <row r="762">
      <c r="A762" t="inlineStr">
        <is>
          <t xml:space="preserve">YAE-jht::real-estate::41818-112343166</t>
        </is>
      </c>
      <c r="B762" t="inlineStr">
        <is>
          <t xml:space="preserve">Yaencontre</t>
        </is>
      </c>
      <c r="C762" t="inlineStr">
        <is>
          <t xml:space="preserve">jht::real-estate::41818-112343166</t>
        </is>
      </c>
      <c r="D762" t="inlineStr">
        <is>
          <t xml:space="preserve">https://yaencontre.com/venta/piso/inmueble-41818-112343166</t>
        </is>
      </c>
      <c r="E762" t="inlineStr">
        <is>
          <t xml:space="preserve">2026-08-29</t>
        </is>
      </c>
      <c r="F762" t="inlineStr">
        <is>
          <t xml:space="preserve">2026-08-31</t>
        </is>
      </c>
      <c r="G762" t="inlineStr">
        <is>
          <t xml:space="preserve">New</t>
        </is>
      </c>
      <c r="H762" t="inlineStr">
        <is>
          <t xml:space="preserve">Piso en venta en calle De Levante, Bahía de Marbella en Rio Real-Los Monteros en Marbella</t>
        </is>
      </c>
      <c r="I762" t="inlineStr">
        <is>
          <t xml:space="preserve">Sale</t>
        </is>
      </c>
      <c r="J762" t="inlineStr">
        <is>
          <t xml:space="preserve">FLAT</t>
        </is>
      </c>
      <c r="K762" t="inlineStr">
        <is>
          <t xml:space="preserve">ES</t>
        </is>
      </c>
      <c r="L762"/>
      <c r="M762"/>
      <c r="N762" t="inlineStr">
        <is>
          <t xml:space="preserve">Marbella</t>
        </is>
      </c>
      <c r="O762" t="inlineStr">
        <is>
          <t xml:space="preserve">Rio Real-Los Monteros</t>
        </is>
      </c>
      <c r="P762"/>
      <c r="Q762" t="inlineStr">
        <is>
          <t xml:space="preserve">36.5055330</t>
        </is>
      </c>
      <c r="R762" t="inlineStr">
        <is>
          <t xml:space="preserve">-4.8276626</t>
        </is>
      </c>
      <c r="S762">
        <v>646000</v>
      </c>
      <c r="T762"/>
      <c r="U762">
        <f>IFERROR((S762-T762)/T762,"")</f>
      </c>
      <c r="V762">
        <v>3</v>
      </c>
      <c r="W762" t="inlineStr">
        <is>
          <t xml:space="preserve">147.00</t>
        </is>
      </c>
      <c r="X762"/>
      <c r="Y762"/>
      <c r="Z762">
        <f>IFERROR(S762/W762,"")</f>
      </c>
      <c r="AA762">
        <f>IFERROR(INDEX(04_Area_Stats!$C$5:$C$7,MATCH(N762,04_Area_Stats!$A$5:$A$7,0)),"")</f>
      </c>
      <c r="AB762">
        <f>IFERROR((Z762-AA762)/AA762,"")</f>
      </c>
      <c r="AC762">
        <v>2</v>
      </c>
      <c r="AD762">
        <v>2</v>
      </c>
      <c r="AE762"/>
      <c r="AF762"/>
      <c r="AG762"/>
      <c r="AH762"/>
      <c r="AI762"/>
      <c r="AJ762"/>
      <c r="AK762"/>
      <c r="AL762"/>
      <c r="AM762"/>
      <c r="AN762"/>
      <c r="AO762"/>
      <c r="AP762"/>
      <c r="AQ762"/>
      <c r="AR762"/>
      <c r="AS762"/>
      <c r="AT762">
        <f>IFERROR(INDEX(04_Area_Stats!$E$5:$E$7,MATCH(N762,04_Area_Stats!$A$5:$A$7,0)),"")</f>
      </c>
      <c r="AU762">
        <f>IFERROR(ROUND(W762*AT762,0),"")</f>
      </c>
      <c r="AV762">
        <f>IFERROR(AU762*12/S762,"")</f>
      </c>
      <c r="AW762">
        <f>IFERROR(ROUND(100*(03_Assumptions!$B$18*MIN(AV762/03_Assumptions!$B$13,1)+03_Assumptions!$B$19*MIN(MAX(-AB762/0.25,0),1)+03_Assumptions!$B$20*IFERROR(INDEX(03_Assumptions!$B$28:$B$33,MATCH(AG762,03_Assumptions!$A$28:$A$33,0)),0.5)+03_Assumptions!$B$21*MIN(V762/180,1)+03_Assumptions!$B$22*(COUNTIF(AI762:AQ762,"Y")/9)),0),"")</f>
      </c>
      <c r="AX762"/>
      <c r="AY762"/>
      <c r="AZ762"/>
      <c r="BA762" t="inlineStr">
        <is>
          <t xml:space="preserve">https://media.yaencontre.com/img/photo/w1024/41818/41818-57408566-1513485730.jpg</t>
        </is>
      </c>
      <c r="BB762"/>
      <c r="BC762">
        <v>1</v>
      </c>
      <c r="BD762"/>
      <c r="BE762">
        <v>0</v>
      </c>
      <c r="BF762"/>
      <c r="BG762"/>
      <c r="BH762"/>
      <c r="BI762"/>
      <c r="BJ762"/>
      <c r="BK762"/>
      <c r="BL762" t="inlineStr">
        <is>
          <t xml:space="preserve">Annonsen är trunkerad och ger otillräcklig information. Endast byggd storlek (147 m²) och eksklusiv läge (Bahía de Marbella, Rio Real-Los Monteros) är tydligt; ingen information om rum, skick eller faciliteter finns tillgänglig.</t>
        </is>
      </c>
      <c r="BM762"/>
      <c r="BN762"/>
    </row>
    <row r="763">
      <c r="A763" t="inlineStr">
        <is>
          <t xml:space="preserve">YAE-jht::real-estate::48145-112378639</t>
        </is>
      </c>
      <c r="B763" t="inlineStr">
        <is>
          <t xml:space="preserve">Yaencontre</t>
        </is>
      </c>
      <c r="C763" t="inlineStr">
        <is>
          <t xml:space="preserve">jht::real-estate::48145-112378639</t>
        </is>
      </c>
      <c r="D763" t="inlineStr">
        <is>
          <t xml:space="preserve">https://yaencontre.com/venta/piso/inmueble-48145-112378639</t>
        </is>
      </c>
      <c r="E763" t="inlineStr">
        <is>
          <t xml:space="preserve">2026-08-29</t>
        </is>
      </c>
      <c r="F763" t="inlineStr">
        <is>
          <t xml:space="preserve">2026-08-31</t>
        </is>
      </c>
      <c r="G763" t="inlineStr">
        <is>
          <t xml:space="preserve">New</t>
        </is>
      </c>
      <c r="H763" t="inlineStr">
        <is>
          <t xml:space="preserve">Ático en venta, La Carolina-Guadalpín en Nagüeles-Milla de Oro en Marbella</t>
        </is>
      </c>
      <c r="I763" t="inlineStr">
        <is>
          <t xml:space="preserve">Sale</t>
        </is>
      </c>
      <c r="J763" t="inlineStr">
        <is>
          <t xml:space="preserve">FLAT</t>
        </is>
      </c>
      <c r="K763" t="inlineStr">
        <is>
          <t xml:space="preserve">ES</t>
        </is>
      </c>
      <c r="L763"/>
      <c r="M763"/>
      <c r="N763" t="inlineStr">
        <is>
          <t xml:space="preserve">Marbella</t>
        </is>
      </c>
      <c r="O763" t="inlineStr">
        <is>
          <t xml:space="preserve">Nagüeles-Milla de Oro</t>
        </is>
      </c>
      <c r="P763"/>
      <c r="Q763" t="inlineStr">
        <is>
          <t xml:space="preserve">36.5095372</t>
        </is>
      </c>
      <c r="R763" t="inlineStr">
        <is>
          <t xml:space="preserve">-4.9078621</t>
        </is>
      </c>
      <c r="S763">
        <v>590000</v>
      </c>
      <c r="T763"/>
      <c r="U763">
        <f>IFERROR((S763-T763)/T763,"")</f>
      </c>
      <c r="V763">
        <v>3</v>
      </c>
      <c r="W763" t="inlineStr">
        <is>
          <t xml:space="preserve">146.00</t>
        </is>
      </c>
      <c r="X763"/>
      <c r="Y763"/>
      <c r="Z763">
        <f>IFERROR(S763/W763,"")</f>
      </c>
      <c r="AA763">
        <f>IFERROR(INDEX(04_Area_Stats!$C$5:$C$7,MATCH(N763,04_Area_Stats!$A$5:$A$7,0)),"")</f>
      </c>
      <c r="AB763">
        <f>IFERROR((Z763-AA763)/AA763,"")</f>
      </c>
      <c r="AC763">
        <v>2</v>
      </c>
      <c r="AD763">
        <v>2</v>
      </c>
      <c r="AE763"/>
      <c r="AF763"/>
      <c r="AG763" t="inlineStr">
        <is>
          <t xml:space="preserve">Good</t>
        </is>
      </c>
      <c r="AH763"/>
      <c r="AI763"/>
      <c r="AJ763"/>
      <c r="AK763"/>
      <c r="AL763"/>
      <c r="AM763"/>
      <c r="AN763"/>
      <c r="AO763" t="inlineStr">
        <is>
          <t xml:space="preserve">Y</t>
        </is>
      </c>
      <c r="AP763"/>
      <c r="AQ763"/>
      <c r="AR763"/>
      <c r="AS763"/>
      <c r="AT763">
        <f>IFERROR(INDEX(04_Area_Stats!$E$5:$E$7,MATCH(N763,04_Area_Stats!$A$5:$A$7,0)),"")</f>
      </c>
      <c r="AU763">
        <f>IFERROR(ROUND(W763*AT763,0),"")</f>
      </c>
      <c r="AV763">
        <f>IFERROR(AU763*12/S763,"")</f>
      </c>
      <c r="AW763">
        <f>IFERROR(ROUND(100*(03_Assumptions!$B$18*MIN(AV763/03_Assumptions!$B$13,1)+03_Assumptions!$B$19*MIN(MAX(-AB763/0.25,0),1)+03_Assumptions!$B$20*IFERROR(INDEX(03_Assumptions!$B$28:$B$33,MATCH(AG763,03_Assumptions!$A$28:$A$33,0)),0.5)+03_Assumptions!$B$21*MIN(V763/180,1)+03_Assumptions!$B$22*(COUNTIF(AI763:AQ763,"Y")/9)),0),"")</f>
      </c>
      <c r="AX763"/>
      <c r="AY763"/>
      <c r="AZ763"/>
      <c r="BA763" t="inlineStr">
        <is>
          <t xml:space="preserve">https://media.yaencontre.com/img/photo/w1024/48145/48145-57426592-1514512227.jpg</t>
        </is>
      </c>
      <c r="BB763"/>
      <c r="BC763">
        <v>1</v>
      </c>
      <c r="BD763"/>
      <c r="BE763">
        <v>0</v>
      </c>
      <c r="BF763"/>
      <c r="BG763"/>
      <c r="BH763"/>
      <c r="BI763"/>
      <c r="BJ763"/>
      <c r="BK763"/>
      <c r="BL763" t="inlineStr">
        <is>
          <t xml:space="preserve">En duplex-penthouse med havsutsikt i Marbellas guldkant, gång avstånd från stranden och restauranger. Beskrivningen är ofullständig och saknar väsentliga detaljer såsom antal rum, storlek och skick.</t>
        </is>
      </c>
      <c r="BM763"/>
      <c r="BN763"/>
    </row>
    <row r="764">
      <c r="A764" t="inlineStr">
        <is>
          <t xml:space="preserve">YAE-jht::real-estate::81307-112386191</t>
        </is>
      </c>
      <c r="B764" t="inlineStr">
        <is>
          <t xml:space="preserve">Yaencontre</t>
        </is>
      </c>
      <c r="C764" t="inlineStr">
        <is>
          <t xml:space="preserve">jht::real-estate::81307-112386191</t>
        </is>
      </c>
      <c r="D764" t="inlineStr">
        <is>
          <t xml:space="preserve">https://yaencontre.com/venta/piso/inmueble-81307-112386191</t>
        </is>
      </c>
      <c r="E764" t="inlineStr">
        <is>
          <t xml:space="preserve">2026-08-29</t>
        </is>
      </c>
      <c r="F764" t="inlineStr">
        <is>
          <t xml:space="preserve">2026-08-31</t>
        </is>
      </c>
      <c r="G764" t="inlineStr">
        <is>
          <t xml:space="preserve">New</t>
        </is>
      </c>
      <c r="H764" t="inlineStr">
        <is>
          <t xml:space="preserve">Piso en venta en calle Miguel de Cervantes, Reserva de Marbella en Elviria-Cabopino en Marbella</t>
        </is>
      </c>
      <c r="I764" t="inlineStr">
        <is>
          <t xml:space="preserve">Sale</t>
        </is>
      </c>
      <c r="J764" t="inlineStr">
        <is>
          <t xml:space="preserve">FLAT</t>
        </is>
      </c>
      <c r="K764" t="inlineStr">
        <is>
          <t xml:space="preserve">ES</t>
        </is>
      </c>
      <c r="L764"/>
      <c r="M764"/>
      <c r="N764" t="inlineStr">
        <is>
          <t xml:space="preserve">Marbella</t>
        </is>
      </c>
      <c r="O764" t="inlineStr">
        <is>
          <t xml:space="preserve">Elviria-Cabopino</t>
        </is>
      </c>
      <c r="P764"/>
      <c r="Q764" t="inlineStr">
        <is>
          <t xml:space="preserve">36.5259600</t>
        </is>
      </c>
      <c r="R764" t="inlineStr">
        <is>
          <t xml:space="preserve">-4.7474400</t>
        </is>
      </c>
      <c r="S764">
        <v>359000</v>
      </c>
      <c r="T764"/>
      <c r="U764">
        <f>IFERROR((S764-T764)/T764,"")</f>
      </c>
      <c r="V764">
        <v>3</v>
      </c>
      <c r="W764" t="inlineStr">
        <is>
          <t xml:space="preserve">113.00</t>
        </is>
      </c>
      <c r="X764"/>
      <c r="Y764"/>
      <c r="Z764">
        <f>IFERROR(S764/W764,"")</f>
      </c>
      <c r="AA764">
        <f>IFERROR(INDEX(04_Area_Stats!$C$5:$C$7,MATCH(N764,04_Area_Stats!$A$5:$A$7,0)),"")</f>
      </c>
      <c r="AB764">
        <f>IFERROR((Z764-AA764)/AA764,"")</f>
      </c>
      <c r="AC764">
        <v>2</v>
      </c>
      <c r="AD764">
        <v>2</v>
      </c>
      <c r="AE764"/>
      <c r="AF764"/>
      <c r="AG764" t="inlineStr">
        <is>
          <t xml:space="preserve">Good</t>
        </is>
      </c>
      <c r="AH764"/>
      <c r="AI764"/>
      <c r="AJ764"/>
      <c r="AK764"/>
      <c r="AL764"/>
      <c r="AM764"/>
      <c r="AN764"/>
      <c r="AO764" t="inlineStr">
        <is>
          <t xml:space="preserve">Y</t>
        </is>
      </c>
      <c r="AP764"/>
      <c r="AQ764"/>
      <c r="AR764"/>
      <c r="AS764"/>
      <c r="AT764">
        <f>IFERROR(INDEX(04_Area_Stats!$E$5:$E$7,MATCH(N764,04_Area_Stats!$A$5:$A$7,0)),"")</f>
      </c>
      <c r="AU764">
        <f>IFERROR(ROUND(W764*AT764,0),"")</f>
      </c>
      <c r="AV764">
        <f>IFERROR(AU764*12/S764,"")</f>
      </c>
      <c r="AW764">
        <f>IFERROR(ROUND(100*(03_Assumptions!$B$18*MIN(AV764/03_Assumptions!$B$13,1)+03_Assumptions!$B$19*MIN(MAX(-AB764/0.25,0),1)+03_Assumptions!$B$20*IFERROR(INDEX(03_Assumptions!$B$28:$B$33,MATCH(AG764,03_Assumptions!$A$28:$A$33,0)),0.5)+03_Assumptions!$B$21*MIN(V764/180,1)+03_Assumptions!$B$22*(COUNTIF(AI764:AQ764,"Y")/9)),0),"")</f>
      </c>
      <c r="AX764"/>
      <c r="AY764"/>
      <c r="AZ764"/>
      <c r="BA764" t="inlineStr">
        <is>
          <t xml:space="preserve">https://media.yaencontre.com/img/photo/w1024/81307/81307-57430850-1514897025.jpg</t>
        </is>
      </c>
      <c r="BB764"/>
      <c r="BC764">
        <v>1</v>
      </c>
      <c r="BD764"/>
      <c r="BE764">
        <v>0</v>
      </c>
      <c r="BF764"/>
      <c r="BG764"/>
      <c r="BH764"/>
      <c r="BI764"/>
      <c r="BJ764"/>
      <c r="BK764" t="inlineStr">
        <is>
          <t xml:space="preserve">protegida reserva natural de La Mairena</t>
        </is>
      </c>
      <c r="BL764" t="inlineStr">
        <is>
          <t xml:space="preserve">En lägenhet med 2 sovrum i La Mairena, Elviria med havsutsikt, belägen i ett skyddat naturreservat. Beskrivningen är ofullständig, vilket begränsar en fullständig bedömning.</t>
        </is>
      </c>
      <c r="BM764"/>
      <c r="BN764"/>
    </row>
    <row r="765">
      <c r="A765" t="inlineStr">
        <is>
          <t xml:space="preserve">YAE-jht::real-estate::41093-112365562</t>
        </is>
      </c>
      <c r="B765" t="inlineStr">
        <is>
          <t xml:space="preserve">Yaencontre</t>
        </is>
      </c>
      <c r="C765" t="inlineStr">
        <is>
          <t xml:space="preserve">jht::real-estate::41093-112365562</t>
        </is>
      </c>
      <c r="D765" t="inlineStr">
        <is>
          <t xml:space="preserve">https://yaencontre.com/venta/piso/inmueble-41093-112365562</t>
        </is>
      </c>
      <c r="E765" t="inlineStr">
        <is>
          <t xml:space="preserve">2026-08-29</t>
        </is>
      </c>
      <c r="F765" t="inlineStr">
        <is>
          <t xml:space="preserve">2026-08-31</t>
        </is>
      </c>
      <c r="G765" t="inlineStr">
        <is>
          <t xml:space="preserve">New</t>
        </is>
      </c>
      <c r="H765" t="inlineStr">
        <is>
          <t xml:space="preserve">Piso en venta en calle Aries, Los Naranjos en Nueva Andalucía en Marbella</t>
        </is>
      </c>
      <c r="I765" t="inlineStr">
        <is>
          <t xml:space="preserve">Sale</t>
        </is>
      </c>
      <c r="J765" t="inlineStr">
        <is>
          <t xml:space="preserve">FLAT</t>
        </is>
      </c>
      <c r="K765" t="inlineStr">
        <is>
          <t xml:space="preserve">ES</t>
        </is>
      </c>
      <c r="L765"/>
      <c r="M765"/>
      <c r="N765" t="inlineStr">
        <is>
          <t xml:space="preserve">Marbella</t>
        </is>
      </c>
      <c r="O765" t="inlineStr">
        <is>
          <t xml:space="preserve">Nueva Andalucía</t>
        </is>
      </c>
      <c r="P765"/>
      <c r="Q765" t="inlineStr">
        <is>
          <t xml:space="preserve">36.5170985</t>
        </is>
      </c>
      <c r="R765" t="inlineStr">
        <is>
          <t xml:space="preserve">-4.9682645</t>
        </is>
      </c>
      <c r="S765">
        <v>495000</v>
      </c>
      <c r="T765"/>
      <c r="U765">
        <f>IFERROR((S765-T765)/T765,"")</f>
      </c>
      <c r="V765">
        <v>3</v>
      </c>
      <c r="W765" t="inlineStr">
        <is>
          <t xml:space="preserve">107.00</t>
        </is>
      </c>
      <c r="X765"/>
      <c r="Y765"/>
      <c r="Z765">
        <f>IFERROR(S765/W765,"")</f>
      </c>
      <c r="AA765">
        <f>IFERROR(INDEX(04_Area_Stats!$C$5:$C$7,MATCH(N765,04_Area_Stats!$A$5:$A$7,0)),"")</f>
      </c>
      <c r="AB765">
        <f>IFERROR((Z765-AA765)/AA765,"")</f>
      </c>
      <c r="AC765">
        <v>3</v>
      </c>
      <c r="AD765">
        <v>2</v>
      </c>
      <c r="AE765"/>
      <c r="AF765"/>
      <c r="AG765" t="inlineStr">
        <is>
          <t xml:space="preserve">Renovated</t>
        </is>
      </c>
      <c r="AH765"/>
      <c r="AI765"/>
      <c r="AJ765"/>
      <c r="AK765"/>
      <c r="AL765"/>
      <c r="AM765"/>
      <c r="AN765"/>
      <c r="AO765"/>
      <c r="AP765" t="inlineStr">
        <is>
          <t xml:space="preserve">Y</t>
        </is>
      </c>
      <c r="AQ765"/>
      <c r="AR765"/>
      <c r="AS765"/>
      <c r="AT765">
        <f>IFERROR(INDEX(04_Area_Stats!$E$5:$E$7,MATCH(N765,04_Area_Stats!$A$5:$A$7,0)),"")</f>
      </c>
      <c r="AU765">
        <f>IFERROR(ROUND(W765*AT765,0),"")</f>
      </c>
      <c r="AV765">
        <f>IFERROR(AU765*12/S765,"")</f>
      </c>
      <c r="AW765">
        <f>IFERROR(ROUND(100*(03_Assumptions!$B$18*MIN(AV765/03_Assumptions!$B$13,1)+03_Assumptions!$B$19*MIN(MAX(-AB765/0.25,0),1)+03_Assumptions!$B$20*IFERROR(INDEX(03_Assumptions!$B$28:$B$33,MATCH(AG765,03_Assumptions!$A$28:$A$33,0)),0.5)+03_Assumptions!$B$21*MIN(V765/180,1)+03_Assumptions!$B$22*(COUNTIF(AI765:AQ765,"Y")/9)),0),"")</f>
      </c>
      <c r="AX765"/>
      <c r="AY765"/>
      <c r="AZ765"/>
      <c r="BA765" t="inlineStr">
        <is>
          <t xml:space="preserve">https://media.yaencontre.com/img/photo/w1024/41093/41093-57419871-1514264112.jpg</t>
        </is>
      </c>
      <c r="BB765"/>
      <c r="BC765">
        <v>1</v>
      </c>
      <c r="BD765"/>
      <c r="BE765">
        <v>0</v>
      </c>
      <c r="BF765"/>
      <c r="BG765"/>
      <c r="BH765"/>
      <c r="BI765"/>
      <c r="BJ765" t="inlineStr">
        <is>
          <t xml:space="preserve">COSMETIC</t>
        </is>
      </c>
      <c r="BK765"/>
      <c r="BL765" t="inlineStr">
        <is>
          <t xml:space="preserve">Nyligen renoverad elegant lägenhet i den exklusiva privata urbaniseringen Le Village i Nueva Andalucías golftal. Mycket begränsad information tillgänglig i denna ofullständiga beskrivning.</t>
        </is>
      </c>
      <c r="BM765" t="inlineStr">
        <is>
          <t xml:space="preserve">condition</t>
        </is>
      </c>
      <c r="BN765"/>
    </row>
    <row r="766">
      <c r="A766" t="inlineStr">
        <is>
          <t xml:space="preserve">YAE-jht::real-estate::51047-112341877</t>
        </is>
      </c>
      <c r="B766" t="inlineStr">
        <is>
          <t xml:space="preserve">Yaencontre</t>
        </is>
      </c>
      <c r="C766" t="inlineStr">
        <is>
          <t xml:space="preserve">jht::real-estate::51047-112341877</t>
        </is>
      </c>
      <c r="D766" t="inlineStr">
        <is>
          <t xml:space="preserve">https://yaencontre.com/venta/piso/inmueble-51047-112341877</t>
        </is>
      </c>
      <c r="E766" t="inlineStr">
        <is>
          <t xml:space="preserve">2026-08-29</t>
        </is>
      </c>
      <c r="F766" t="inlineStr">
        <is>
          <t xml:space="preserve">2026-08-31</t>
        </is>
      </c>
      <c r="G766" t="inlineStr">
        <is>
          <t xml:space="preserve">New</t>
        </is>
      </c>
      <c r="H766" t="inlineStr">
        <is>
          <t xml:space="preserve">Piso en venta, Puerto Banús en Nueva Andalucía en Marbella</t>
        </is>
      </c>
      <c r="I766" t="inlineStr">
        <is>
          <t xml:space="preserve">Sale</t>
        </is>
      </c>
      <c r="J766" t="inlineStr">
        <is>
          <t xml:space="preserve">FLAT</t>
        </is>
      </c>
      <c r="K766" t="inlineStr">
        <is>
          <t xml:space="preserve">ES</t>
        </is>
      </c>
      <c r="L766"/>
      <c r="M766"/>
      <c r="N766" t="inlineStr">
        <is>
          <t xml:space="preserve">Marbella</t>
        </is>
      </c>
      <c r="O766" t="inlineStr">
        <is>
          <t xml:space="preserve">Nueva Andalucía</t>
        </is>
      </c>
      <c r="P766"/>
      <c r="Q766" t="inlineStr">
        <is>
          <t xml:space="preserve">36.4882090</t>
        </is>
      </c>
      <c r="R766" t="inlineStr">
        <is>
          <t xml:space="preserve">-4.9494586</t>
        </is>
      </c>
      <c r="S766">
        <v>656000</v>
      </c>
      <c r="T766"/>
      <c r="U766">
        <f>IFERROR((S766-T766)/T766,"")</f>
      </c>
      <c r="V766">
        <v>3</v>
      </c>
      <c r="W766" t="inlineStr">
        <is>
          <t xml:space="preserve">95.00</t>
        </is>
      </c>
      <c r="X766"/>
      <c r="Y766"/>
      <c r="Z766">
        <f>IFERROR(S766/W766,"")</f>
      </c>
      <c r="AA766">
        <f>IFERROR(INDEX(04_Area_Stats!$C$5:$C$7,MATCH(N766,04_Area_Stats!$A$5:$A$7,0)),"")</f>
      </c>
      <c r="AB766">
        <f>IFERROR((Z766-AA766)/AA766,"")</f>
      </c>
      <c r="AC766">
        <v>1</v>
      </c>
      <c r="AD766">
        <v>1</v>
      </c>
      <c r="AE766"/>
      <c r="AF766"/>
      <c r="AG766" t="inlineStr">
        <is>
          <t xml:space="preserve">Good</t>
        </is>
      </c>
      <c r="AH766"/>
      <c r="AI766"/>
      <c r="AJ766"/>
      <c r="AK766"/>
      <c r="AL766"/>
      <c r="AM766"/>
      <c r="AN766"/>
      <c r="AO766" t="inlineStr">
        <is>
          <t xml:space="preserve">Y</t>
        </is>
      </c>
      <c r="AP766"/>
      <c r="AQ766"/>
      <c r="AR766"/>
      <c r="AS766"/>
      <c r="AT766">
        <f>IFERROR(INDEX(04_Area_Stats!$E$5:$E$7,MATCH(N766,04_Area_Stats!$A$5:$A$7,0)),"")</f>
      </c>
      <c r="AU766">
        <f>IFERROR(ROUND(W766*AT766,0),"")</f>
      </c>
      <c r="AV766">
        <f>IFERROR(AU766*12/S766,"")</f>
      </c>
      <c r="AW766">
        <f>IFERROR(ROUND(100*(03_Assumptions!$B$18*MIN(AV766/03_Assumptions!$B$13,1)+03_Assumptions!$B$19*MIN(MAX(-AB766/0.25,0),1)+03_Assumptions!$B$20*IFERROR(INDEX(03_Assumptions!$B$28:$B$33,MATCH(AG766,03_Assumptions!$A$28:$A$33,0)),0.5)+03_Assumptions!$B$21*MIN(V766/180,1)+03_Assumptions!$B$22*(COUNTIF(AI766:AQ766,"Y")/9)),0),"")</f>
      </c>
      <c r="AX766"/>
      <c r="AY766"/>
      <c r="AZ766"/>
      <c r="BA766" t="inlineStr">
        <is>
          <t xml:space="preserve">https://media.yaencontre.com/img/photo/w1024/51047/51047-57407903-1513457244.jpg</t>
        </is>
      </c>
      <c r="BB766"/>
      <c r="BC766">
        <v>1</v>
      </c>
      <c r="BD766"/>
      <c r="BE766">
        <v>0</v>
      </c>
      <c r="BF766"/>
      <c r="BG766"/>
      <c r="BH766"/>
      <c r="BI766" t="inlineStr">
        <is>
          <t xml:space="preserve">Fantástica oportunidad de inversión</t>
        </is>
      </c>
      <c r="BJ766"/>
      <c r="BK766"/>
      <c r="BL766" t="inlineStr">
        <is>
          <t xml:space="preserve">Enrumslägenheten med havsvy i Puerto Banús, Marbella, i gott skick med utrustat kök. Det mest framstående är det utmärkta läget i hjärtat av Puerto Banús med magnifika utsikter över havet och stranden mot öster.</t>
        </is>
      </c>
      <c r="BM766"/>
      <c r="BN766"/>
    </row>
    <row r="767">
      <c r="A767" t="inlineStr">
        <is>
          <t xml:space="preserve">YAE-jht::real-estate::41082-112332592</t>
        </is>
      </c>
      <c r="B767" t="inlineStr">
        <is>
          <t xml:space="preserve">Yaencontre</t>
        </is>
      </c>
      <c r="C767" t="inlineStr">
        <is>
          <t xml:space="preserve">jht::real-estate::41082-112332592</t>
        </is>
      </c>
      <c r="D767" t="inlineStr">
        <is>
          <t xml:space="preserve">https://yaencontre.com/venta/piso/inmueble-41082-112332592</t>
        </is>
      </c>
      <c r="E767" t="inlineStr">
        <is>
          <t xml:space="preserve">2026-08-29</t>
        </is>
      </c>
      <c r="F767" t="inlineStr">
        <is>
          <t xml:space="preserve">2026-08-31</t>
        </is>
      </c>
      <c r="G767" t="inlineStr">
        <is>
          <t xml:space="preserve">New</t>
        </is>
      </c>
      <c r="H767" t="inlineStr">
        <is>
          <t xml:space="preserve">Piso en venta, Puerto Banús en Nueva Andalucía en Marbella</t>
        </is>
      </c>
      <c r="I767" t="inlineStr">
        <is>
          <t xml:space="preserve">Sale</t>
        </is>
      </c>
      <c r="J767" t="inlineStr">
        <is>
          <t xml:space="preserve">FLAT</t>
        </is>
      </c>
      <c r="K767" t="inlineStr">
        <is>
          <t xml:space="preserve">ES</t>
        </is>
      </c>
      <c r="L767"/>
      <c r="M767"/>
      <c r="N767" t="inlineStr">
        <is>
          <t xml:space="preserve">Marbella</t>
        </is>
      </c>
      <c r="O767" t="inlineStr">
        <is>
          <t xml:space="preserve">Nueva Andalucía</t>
        </is>
      </c>
      <c r="P767"/>
      <c r="Q767" t="inlineStr">
        <is>
          <t xml:space="preserve">36.4881396</t>
        </is>
      </c>
      <c r="R767" t="inlineStr">
        <is>
          <t xml:space="preserve">-4.9486169</t>
        </is>
      </c>
      <c r="S767">
        <v>656000</v>
      </c>
      <c r="T767"/>
      <c r="U767">
        <f>IFERROR((S767-T767)/T767,"")</f>
      </c>
      <c r="V767">
        <v>3</v>
      </c>
      <c r="W767" t="inlineStr">
        <is>
          <t xml:space="preserve">91.00</t>
        </is>
      </c>
      <c r="X767"/>
      <c r="Y767"/>
      <c r="Z767">
        <f>IFERROR(S767/W767,"")</f>
      </c>
      <c r="AA767">
        <f>IFERROR(INDEX(04_Area_Stats!$C$5:$C$7,MATCH(N767,04_Area_Stats!$A$5:$A$7,0)),"")</f>
      </c>
      <c r="AB767">
        <f>IFERROR((Z767-AA767)/AA767,"")</f>
      </c>
      <c r="AC767">
        <v>1</v>
      </c>
      <c r="AD767">
        <v>1</v>
      </c>
      <c r="AE767" t="inlineStr">
        <is>
          <t xml:space="preserve">2</t>
        </is>
      </c>
      <c r="AF767"/>
      <c r="AG767" t="inlineStr">
        <is>
          <t xml:space="preserve">Good</t>
        </is>
      </c>
      <c r="AH767"/>
      <c r="AI767"/>
      <c r="AJ767"/>
      <c r="AK767"/>
      <c r="AL767"/>
      <c r="AM767"/>
      <c r="AN767"/>
      <c r="AO767"/>
      <c r="AP767"/>
      <c r="AQ767"/>
      <c r="AR767"/>
      <c r="AS767"/>
      <c r="AT767">
        <f>IFERROR(INDEX(04_Area_Stats!$E$5:$E$7,MATCH(N767,04_Area_Stats!$A$5:$A$7,0)),"")</f>
      </c>
      <c r="AU767">
        <f>IFERROR(ROUND(W767*AT767,0),"")</f>
      </c>
      <c r="AV767">
        <f>IFERROR(AU767*12/S767,"")</f>
      </c>
      <c r="AW767">
        <f>IFERROR(ROUND(100*(03_Assumptions!$B$18*MIN(AV767/03_Assumptions!$B$13,1)+03_Assumptions!$B$19*MIN(MAX(-AB767/0.25,0),1)+03_Assumptions!$B$20*IFERROR(INDEX(03_Assumptions!$B$28:$B$33,MATCH(AG767,03_Assumptions!$A$28:$A$33,0)),0.5)+03_Assumptions!$B$21*MIN(V767/180,1)+03_Assumptions!$B$22*(COUNTIF(AI767:AQ767,"Y")/9)),0),"")</f>
      </c>
      <c r="AX767"/>
      <c r="AY767"/>
      <c r="AZ767"/>
      <c r="BA767" t="inlineStr">
        <is>
          <t xml:space="preserve">https://media.yaencontre.com/img/photo/w1024/41082/41082-57402165-1513216854.jpg</t>
        </is>
      </c>
      <c r="BB767"/>
      <c r="BC767">
        <v>1</v>
      </c>
      <c r="BD767"/>
      <c r="BE767">
        <v>0</v>
      </c>
      <c r="BF767"/>
      <c r="BG767"/>
      <c r="BH767"/>
      <c r="BI767" t="inlineStr">
        <is>
          <t xml:space="preserve">una oportunidad excepcional</t>
        </is>
      </c>
      <c r="BJ767"/>
      <c r="BK767"/>
      <c r="BL767" t="inlineStr">
        <is>
          <t xml:space="preserve">En rymlig lägenhet på andra våningen i det prestigefulla Puerto Banús-marinaområdet, Marbella. Beskrivningen framhäver dess exceptionella läge men ger begränsade detaljer om storlek, skick eller faciliteter.</t>
        </is>
      </c>
      <c r="BM767" t="inlineStr">
        <is>
          <t xml:space="preserve">floor</t>
        </is>
      </c>
      <c r="BN767"/>
    </row>
    <row r="768">
      <c r="A768" t="inlineStr">
        <is>
          <t xml:space="preserve">YAE-jht::real-estate::63654-112334053</t>
        </is>
      </c>
      <c r="B768" t="inlineStr">
        <is>
          <t xml:space="preserve">Yaencontre</t>
        </is>
      </c>
      <c r="C768" t="inlineStr">
        <is>
          <t xml:space="preserve">jht::real-estate::63654-112334053</t>
        </is>
      </c>
      <c r="D768" t="inlineStr">
        <is>
          <t xml:space="preserve">https://yaencontre.com/venta/piso/inmueble-63654-112334053</t>
        </is>
      </c>
      <c r="E768" t="inlineStr">
        <is>
          <t xml:space="preserve">2026-08-29</t>
        </is>
      </c>
      <c r="F768" t="inlineStr">
        <is>
          <t xml:space="preserve">2026-08-29</t>
        </is>
      </c>
      <c r="G768" t="inlineStr">
        <is>
          <t xml:space="preserve">New</t>
        </is>
      </c>
      <c r="H768" t="inlineStr">
        <is>
          <t xml:space="preserve">Piso en venta en pasaje Muelle de Honor, Puerto Banús en Nueva Andalucía en Marbella</t>
        </is>
      </c>
      <c r="I768" t="inlineStr">
        <is>
          <t xml:space="preserve">Sale</t>
        </is>
      </c>
      <c r="J768" t="inlineStr">
        <is>
          <t xml:space="preserve">FLAT</t>
        </is>
      </c>
      <c r="K768" t="inlineStr">
        <is>
          <t xml:space="preserve">ES</t>
        </is>
      </c>
      <c r="L768"/>
      <c r="M768"/>
      <c r="N768" t="inlineStr">
        <is>
          <t xml:space="preserve">Marbella</t>
        </is>
      </c>
      <c r="O768" t="inlineStr">
        <is>
          <t xml:space="preserve">Nueva Andalucía</t>
        </is>
      </c>
      <c r="P768"/>
      <c r="Q768" t="inlineStr">
        <is>
          <t xml:space="preserve">36.4850650</t>
        </is>
      </c>
      <c r="R768" t="inlineStr">
        <is>
          <t xml:space="preserve">-4.9540315</t>
        </is>
      </c>
      <c r="S768">
        <v>2390000</v>
      </c>
      <c r="T768"/>
      <c r="U768">
        <f>IFERROR((S768-T768)/T768,"")</f>
      </c>
      <c r="V768">
        <v>3</v>
      </c>
      <c r="W768" t="inlineStr">
        <is>
          <t xml:space="preserve">151.00</t>
        </is>
      </c>
      <c r="X768"/>
      <c r="Y768"/>
      <c r="Z768">
        <f>IFERROR(S768/W768,"")</f>
      </c>
      <c r="AA768">
        <f>IFERROR(INDEX(04_Area_Stats!$C$5:$C$7,MATCH(N768,04_Area_Stats!$A$5:$A$7,0)),"")</f>
      </c>
      <c r="AB768">
        <f>IFERROR((Z768-AA768)/AA768,"")</f>
      </c>
      <c r="AC768">
        <v>2</v>
      </c>
      <c r="AD768">
        <v>2</v>
      </c>
      <c r="AE768"/>
      <c r="AF768"/>
      <c r="AG768"/>
      <c r="AH768"/>
      <c r="AI768"/>
      <c r="AJ768"/>
      <c r="AK768"/>
      <c r="AL768"/>
      <c r="AM768"/>
      <c r="AN768"/>
      <c r="AO768"/>
      <c r="AP768"/>
      <c r="AQ768"/>
      <c r="AR768"/>
      <c r="AS768"/>
      <c r="AT768">
        <f>IFERROR(INDEX(04_Area_Stats!$E$5:$E$7,MATCH(N768,04_Area_Stats!$A$5:$A$7,0)),"")</f>
      </c>
      <c r="AU768">
        <f>IFERROR(ROUND(W768*AT768,0),"")</f>
      </c>
      <c r="AV768">
        <f>IFERROR(AU768*12/S768,"")</f>
      </c>
      <c r="AW768">
        <f>IFERROR(ROUND(100*(03_Assumptions!$B$18*MIN(AV768/03_Assumptions!$B$13,1)+03_Assumptions!$B$19*MIN(MAX(-AB768/0.25,0),1)+03_Assumptions!$B$20*IFERROR(INDEX(03_Assumptions!$B$28:$B$33,MATCH(AG768,03_Assumptions!$A$28:$A$33,0)),0.5)+03_Assumptions!$B$21*MIN(V768/180,1)+03_Assumptions!$B$22*(COUNTIF(AI768:AQ768,"Y")/9)),0),"")</f>
      </c>
      <c r="AX768"/>
      <c r="AY768"/>
      <c r="AZ768"/>
      <c r="BA768" t="inlineStr">
        <is>
          <t xml:space="preserve">https://media.yaencontre.com/img/photo/w1024/63654/63654-57405557-1513352074.jpg</t>
        </is>
      </c>
      <c r="BB768"/>
      <c r="BC768">
        <v>1</v>
      </c>
      <c r="BD768"/>
      <c r="BE768">
        <v>0</v>
      </c>
      <c r="BF768"/>
      <c r="BG768"/>
      <c r="BH768"/>
      <c r="BI768"/>
      <c r="BJ768"/>
      <c r="BK768"/>
      <c r="BL768"/>
      <c r="BM768"/>
      <c r="BN768"/>
    </row>
    <row r="769">
      <c r="A769" t="inlineStr">
        <is>
          <t xml:space="preserve">YAE-jht::real-estate::40804-112367796</t>
        </is>
      </c>
      <c r="B769" t="inlineStr">
        <is>
          <t xml:space="preserve">Yaencontre</t>
        </is>
      </c>
      <c r="C769" t="inlineStr">
        <is>
          <t xml:space="preserve">jht::real-estate::40804-112367796</t>
        </is>
      </c>
      <c r="D769" t="inlineStr">
        <is>
          <t xml:space="preserve">https://yaencontre.com/venta/piso/inmueble-40804-112367796</t>
        </is>
      </c>
      <c r="E769" t="inlineStr">
        <is>
          <t xml:space="preserve">2026-08-29</t>
        </is>
      </c>
      <c r="F769" t="inlineStr">
        <is>
          <t xml:space="preserve">2026-08-31</t>
        </is>
      </c>
      <c r="G769" t="inlineStr">
        <is>
          <t xml:space="preserve">New</t>
        </is>
      </c>
      <c r="H769" t="inlineStr">
        <is>
          <t xml:space="preserve">Piso en venta, Nagüeles en Nagüeles-Milla de Oro en Marbella</t>
        </is>
      </c>
      <c r="I769" t="inlineStr">
        <is>
          <t xml:space="preserve">Sale</t>
        </is>
      </c>
      <c r="J769" t="inlineStr">
        <is>
          <t xml:space="preserve">FLAT</t>
        </is>
      </c>
      <c r="K769" t="inlineStr">
        <is>
          <t xml:space="preserve">ES</t>
        </is>
      </c>
      <c r="L769"/>
      <c r="M769"/>
      <c r="N769" t="inlineStr">
        <is>
          <t xml:space="preserve">Marbella</t>
        </is>
      </c>
      <c r="O769" t="inlineStr">
        <is>
          <t xml:space="preserve">Nagüeles-Milla de Oro</t>
        </is>
      </c>
      <c r="P769"/>
      <c r="Q769" t="inlineStr">
        <is>
          <t xml:space="preserve">36.5146969</t>
        </is>
      </c>
      <c r="R769" t="inlineStr">
        <is>
          <t xml:space="preserve">-4.9234300</t>
        </is>
      </c>
      <c r="S769">
        <v>699000</v>
      </c>
      <c r="T769"/>
      <c r="U769">
        <f>IFERROR((S769-T769)/T769,"")</f>
      </c>
      <c r="V769">
        <v>3</v>
      </c>
      <c r="W769" t="inlineStr">
        <is>
          <t xml:space="preserve">148.00</t>
        </is>
      </c>
      <c r="X769"/>
      <c r="Y769"/>
      <c r="Z769">
        <f>IFERROR(S769/W769,"")</f>
      </c>
      <c r="AA769">
        <f>IFERROR(INDEX(04_Area_Stats!$C$5:$C$7,MATCH(N769,04_Area_Stats!$A$5:$A$7,0)),"")</f>
      </c>
      <c r="AB769">
        <f>IFERROR((Z769-AA769)/AA769,"")</f>
      </c>
      <c r="AC769">
        <v>3</v>
      </c>
      <c r="AD769">
        <v>3</v>
      </c>
      <c r="AE769" t="inlineStr">
        <is>
          <t xml:space="preserve">1</t>
        </is>
      </c>
      <c r="AF769"/>
      <c r="AG769"/>
      <c r="AH769"/>
      <c r="AI769" t="inlineStr">
        <is>
          <t xml:space="preserve">Y</t>
        </is>
      </c>
      <c r="AJ769"/>
      <c r="AK769"/>
      <c r="AL769"/>
      <c r="AM769"/>
      <c r="AN769"/>
      <c r="AO769"/>
      <c r="AP769"/>
      <c r="AQ769"/>
      <c r="AR769"/>
      <c r="AS769"/>
      <c r="AT769">
        <f>IFERROR(INDEX(04_Area_Stats!$E$5:$E$7,MATCH(N769,04_Area_Stats!$A$5:$A$7,0)),"")</f>
      </c>
      <c r="AU769">
        <f>IFERROR(ROUND(W769*AT769,0),"")</f>
      </c>
      <c r="AV769">
        <f>IFERROR(AU769*12/S769,"")</f>
      </c>
      <c r="AW769">
        <f>IFERROR(ROUND(100*(03_Assumptions!$B$18*MIN(AV769/03_Assumptions!$B$13,1)+03_Assumptions!$B$19*MIN(MAX(-AB769/0.25,0),1)+03_Assumptions!$B$20*IFERROR(INDEX(03_Assumptions!$B$28:$B$33,MATCH(AG769,03_Assumptions!$A$28:$A$33,0)),0.5)+03_Assumptions!$B$21*MIN(V769/180,1)+03_Assumptions!$B$22*(COUNTIF(AI769:AQ769,"Y")/9)),0),"")</f>
      </c>
      <c r="AX769"/>
      <c r="AY769"/>
      <c r="AZ769"/>
      <c r="BA769" t="inlineStr">
        <is>
          <t xml:space="preserve">https://media.yaencontre.com/img/photo/w1024/40804/40804-57420929-1514230309.jpg</t>
        </is>
      </c>
      <c r="BB769"/>
      <c r="BC769">
        <v>1</v>
      </c>
      <c r="BD769"/>
      <c r="BE769">
        <v>0</v>
      </c>
      <c r="BF769"/>
      <c r="BG769"/>
      <c r="BH769"/>
      <c r="BI769"/>
      <c r="BJ769"/>
      <c r="BK769"/>
      <c r="BL769" t="inlineStr">
        <is>
          <t xml:space="preserve">Annonsen innehåller minimal information om denna lägenhet i det exklusiva Jardines de Sierra Blanca-komplexet i Nagüeles, Marbella; endast läget på första våningen och hörnläget i en mediterran-inspirerad utveckling nämns.</t>
        </is>
      </c>
      <c r="BM769" t="inlineStr">
        <is>
          <t xml:space="preserve">floor</t>
        </is>
      </c>
      <c r="BN769"/>
    </row>
    <row r="770">
      <c r="A770" t="inlineStr">
        <is>
          <t xml:space="preserve">YAE-jht::real-estate::42987-112347481</t>
        </is>
      </c>
      <c r="B770" t="inlineStr">
        <is>
          <t xml:space="preserve">Yaencontre</t>
        </is>
      </c>
      <c r="C770" t="inlineStr">
        <is>
          <t xml:space="preserve">jht::real-estate::42987-112347481</t>
        </is>
      </c>
      <c r="D770" t="inlineStr">
        <is>
          <t xml:space="preserve">https://yaencontre.com/venta/piso/inmueble-42987-112347481</t>
        </is>
      </c>
      <c r="E770" t="inlineStr">
        <is>
          <t xml:space="preserve">2026-08-29</t>
        </is>
      </c>
      <c r="F770" t="inlineStr">
        <is>
          <t xml:space="preserve">2026-08-31</t>
        </is>
      </c>
      <c r="G770" t="inlineStr">
        <is>
          <t xml:space="preserve">New</t>
        </is>
      </c>
      <c r="H770" t="inlineStr">
        <is>
          <t xml:space="preserve">Piso en venta, Las Lomas de Río Verde en Nagüeles-Milla de Oro en Marbella</t>
        </is>
      </c>
      <c r="I770" t="inlineStr">
        <is>
          <t xml:space="preserve">Sale</t>
        </is>
      </c>
      <c r="J770" t="inlineStr">
        <is>
          <t xml:space="preserve">FLAT</t>
        </is>
      </c>
      <c r="K770" t="inlineStr">
        <is>
          <t xml:space="preserve">ES</t>
        </is>
      </c>
      <c r="L770"/>
      <c r="M770"/>
      <c r="N770" t="inlineStr">
        <is>
          <t xml:space="preserve">Marbella</t>
        </is>
      </c>
      <c r="O770" t="inlineStr">
        <is>
          <t xml:space="preserve">Nagüeles-Milla de Oro</t>
        </is>
      </c>
      <c r="P770"/>
      <c r="Q770" t="inlineStr">
        <is>
          <t xml:space="preserve">36.4980100</t>
        </is>
      </c>
      <c r="R770" t="inlineStr">
        <is>
          <t xml:space="preserve">-4.9465768</t>
        </is>
      </c>
      <c r="S770">
        <v>405000</v>
      </c>
      <c r="T770"/>
      <c r="U770">
        <f>IFERROR((S770-T770)/T770,"")</f>
      </c>
      <c r="V770">
        <v>3</v>
      </c>
      <c r="W770" t="inlineStr">
        <is>
          <t xml:space="preserve">46.00</t>
        </is>
      </c>
      <c r="X770"/>
      <c r="Y770"/>
      <c r="Z770">
        <f>IFERROR(S770/W770,"")</f>
      </c>
      <c r="AA770">
        <f>IFERROR(INDEX(04_Area_Stats!$C$5:$C$7,MATCH(N770,04_Area_Stats!$A$5:$A$7,0)),"")</f>
      </c>
      <c r="AB770">
        <f>IFERROR((Z770-AA770)/AA770,"")</f>
      </c>
      <c r="AC770">
        <v>2</v>
      </c>
      <c r="AD770">
        <v>1</v>
      </c>
      <c r="AE770"/>
      <c r="AF770"/>
      <c r="AG770" t="inlineStr">
        <is>
          <t xml:space="preserve">Good</t>
        </is>
      </c>
      <c r="AH770"/>
      <c r="AI770"/>
      <c r="AJ770"/>
      <c r="AK770"/>
      <c r="AL770"/>
      <c r="AM770"/>
      <c r="AN770"/>
      <c r="AO770"/>
      <c r="AP770"/>
      <c r="AQ770"/>
      <c r="AR770"/>
      <c r="AS770"/>
      <c r="AT770">
        <f>IFERROR(INDEX(04_Area_Stats!$E$5:$E$7,MATCH(N770,04_Area_Stats!$A$5:$A$7,0)),"")</f>
      </c>
      <c r="AU770">
        <f>IFERROR(ROUND(W770*AT770,0),"")</f>
      </c>
      <c r="AV770">
        <f>IFERROR(AU770*12/S770,"")</f>
      </c>
      <c r="AW770">
        <f>IFERROR(ROUND(100*(03_Assumptions!$B$18*MIN(AV770/03_Assumptions!$B$13,1)+03_Assumptions!$B$19*MIN(MAX(-AB770/0.25,0),1)+03_Assumptions!$B$20*IFERROR(INDEX(03_Assumptions!$B$28:$B$33,MATCH(AG770,03_Assumptions!$A$28:$A$33,0)),0.5)+03_Assumptions!$B$21*MIN(V770/180,1)+03_Assumptions!$B$22*(COUNTIF(AI770:AQ770,"Y")/9)),0),"")</f>
      </c>
      <c r="AX770"/>
      <c r="AY770"/>
      <c r="AZ770"/>
      <c r="BA770" t="inlineStr">
        <is>
          <t xml:space="preserve">https://media.yaencontre.com/img/photo/w1024/42987/42987-57410734-1513623286.jpg</t>
        </is>
      </c>
      <c r="BB770"/>
      <c r="BC770">
        <v>1</v>
      </c>
      <c r="BD770"/>
      <c r="BE770">
        <v>0</v>
      </c>
      <c r="BF770"/>
      <c r="BG770"/>
      <c r="BH770"/>
      <c r="BI770"/>
      <c r="BJ770"/>
      <c r="BK770"/>
      <c r="BL770" t="inlineStr">
        <is>
          <t xml:space="preserve">Renoverad lägenhet i Milla de Oro, Marbella, belägen bara 200 meter från stranden med turistlicens. Beskrivningen är ofullständig, vilket begränsar bedömningen av specifika egenskaper och bekvämligheter.</t>
        </is>
      </c>
      <c r="BM770"/>
      <c r="BN770"/>
    </row>
    <row r="771">
      <c r="A771" t="inlineStr">
        <is>
          <t xml:space="preserve">YAE-jht::real-estate::42815-112386389</t>
        </is>
      </c>
      <c r="B771" t="inlineStr">
        <is>
          <t xml:space="preserve">Yaencontre</t>
        </is>
      </c>
      <c r="C771" t="inlineStr">
        <is>
          <t xml:space="preserve">jht::real-estate::42815-112386389</t>
        </is>
      </c>
      <c r="D771" t="inlineStr">
        <is>
          <t xml:space="preserve">https://yaencontre.com/venta/piso/inmueble-42815-112386389</t>
        </is>
      </c>
      <c r="E771" t="inlineStr">
        <is>
          <t xml:space="preserve">2026-08-29</t>
        </is>
      </c>
      <c r="F771" t="inlineStr">
        <is>
          <t xml:space="preserve">2026-08-31</t>
        </is>
      </c>
      <c r="G771" t="inlineStr">
        <is>
          <t xml:space="preserve">New</t>
        </is>
      </c>
      <c r="H771" t="inlineStr">
        <is>
          <t xml:space="preserve">Piso en venta, Lomas de Marbella Club en Nagüeles-Milla de Oro en Marbella</t>
        </is>
      </c>
      <c r="I771" t="inlineStr">
        <is>
          <t xml:space="preserve">Sale</t>
        </is>
      </c>
      <c r="J771" t="inlineStr">
        <is>
          <t xml:space="preserve">FLAT</t>
        </is>
      </c>
      <c r="K771" t="inlineStr">
        <is>
          <t xml:space="preserve">ES</t>
        </is>
      </c>
      <c r="L771"/>
      <c r="M771"/>
      <c r="N771" t="inlineStr">
        <is>
          <t xml:space="preserve">Marbella</t>
        </is>
      </c>
      <c r="O771" t="inlineStr">
        <is>
          <t xml:space="preserve">Nagüeles-Milla de Oro</t>
        </is>
      </c>
      <c r="P771"/>
      <c r="Q771" t="inlineStr">
        <is>
          <t xml:space="preserve">36.5086695</t>
        </is>
      </c>
      <c r="R771" t="inlineStr">
        <is>
          <t xml:space="preserve">-4.9392564</t>
        </is>
      </c>
      <c r="S771">
        <v>1250000</v>
      </c>
      <c r="T771"/>
      <c r="U771">
        <f>IFERROR((S771-T771)/T771,"")</f>
      </c>
      <c r="V771">
        <v>3</v>
      </c>
      <c r="W771" t="inlineStr">
        <is>
          <t xml:space="preserve">205.00</t>
        </is>
      </c>
      <c r="X771"/>
      <c r="Y771"/>
      <c r="Z771">
        <f>IFERROR(S771/W771,"")</f>
      </c>
      <c r="AA771">
        <f>IFERROR(INDEX(04_Area_Stats!$C$5:$C$7,MATCH(N771,04_Area_Stats!$A$5:$A$7,0)),"")</f>
      </c>
      <c r="AB771">
        <f>IFERROR((Z771-AA771)/AA771,"")</f>
      </c>
      <c r="AC771">
        <v>3</v>
      </c>
      <c r="AD771">
        <v>3</v>
      </c>
      <c r="AE771"/>
      <c r="AF771"/>
      <c r="AG771"/>
      <c r="AH771"/>
      <c r="AI771"/>
      <c r="AJ771"/>
      <c r="AK771"/>
      <c r="AL771"/>
      <c r="AM771"/>
      <c r="AN771"/>
      <c r="AO771"/>
      <c r="AP771" t="inlineStr">
        <is>
          <t xml:space="preserve">Y</t>
        </is>
      </c>
      <c r="AQ771" t="inlineStr">
        <is>
          <t xml:space="preserve">Y</t>
        </is>
      </c>
      <c r="AR771"/>
      <c r="AS771"/>
      <c r="AT771">
        <f>IFERROR(INDEX(04_Area_Stats!$E$5:$E$7,MATCH(N771,04_Area_Stats!$A$5:$A$7,0)),"")</f>
      </c>
      <c r="AU771">
        <f>IFERROR(ROUND(W771*AT771,0),"")</f>
      </c>
      <c r="AV771">
        <f>IFERROR(AU771*12/S771,"")</f>
      </c>
      <c r="AW771">
        <f>IFERROR(ROUND(100*(03_Assumptions!$B$18*MIN(AV771/03_Assumptions!$B$13,1)+03_Assumptions!$B$19*MIN(MAX(-AB771/0.25,0),1)+03_Assumptions!$B$20*IFERROR(INDEX(03_Assumptions!$B$28:$B$33,MATCH(AG771,03_Assumptions!$A$28:$A$33,0)),0.5)+03_Assumptions!$B$21*MIN(V771/180,1)+03_Assumptions!$B$22*(COUNTIF(AI771:AQ771,"Y")/9)),0),"")</f>
      </c>
      <c r="AX771"/>
      <c r="AY771"/>
      <c r="AZ771"/>
      <c r="BA771" t="inlineStr">
        <is>
          <t xml:space="preserve">https://media.yaencontre.com/img/photo/w1024/42815/42815-57430982-1514724242.jpg</t>
        </is>
      </c>
      <c r="BB771"/>
      <c r="BC771">
        <v>1</v>
      </c>
      <c r="BD771"/>
      <c r="BE771">
        <v>0</v>
      </c>
      <c r="BF771"/>
      <c r="BG771"/>
      <c r="BH771"/>
      <c r="BI771"/>
      <c r="BJ771"/>
      <c r="BK771"/>
      <c r="BL771" t="inlineStr">
        <is>
          <t xml:space="preserve">Beskrivningen är ofullständig och avbryts mitt i en mening, vilket gör det omöjligt att bedöma fastigheten ordentligt. Endast att det är en elegant, möblerad lägenhet i King Hills, Marbellas Golden Mile, med panoramautsikt framgår.</t>
        </is>
      </c>
      <c r="BM771" t="inlineStr">
        <is>
          <t xml:space="preserve">furnished</t>
        </is>
      </c>
      <c r="BN771"/>
    </row>
    <row r="772">
      <c r="A772" t="inlineStr">
        <is>
          <t xml:space="preserve">YAE-jht::real-estate::41827-112387114</t>
        </is>
      </c>
      <c r="B772" t="inlineStr">
        <is>
          <t xml:space="preserve">Yaencontre</t>
        </is>
      </c>
      <c r="C772" t="inlineStr">
        <is>
          <t xml:space="preserve">jht::real-estate::41827-112387114</t>
        </is>
      </c>
      <c r="D772" t="inlineStr">
        <is>
          <t xml:space="preserve">https://yaencontre.com/venta/piso/inmueble-41827-112387114</t>
        </is>
      </c>
      <c r="E772" t="inlineStr">
        <is>
          <t xml:space="preserve">2026-08-29</t>
        </is>
      </c>
      <c r="F772" t="inlineStr">
        <is>
          <t xml:space="preserve">2026-08-31</t>
        </is>
      </c>
      <c r="G772" t="inlineStr">
        <is>
          <t xml:space="preserve">New</t>
        </is>
      </c>
      <c r="H772" t="inlineStr">
        <is>
          <t xml:space="preserve">Piso en venta en avenida Giuseppe Filippa, Elviria en Elviria-Cabopino en Marbella</t>
        </is>
      </c>
      <c r="I772" t="inlineStr">
        <is>
          <t xml:space="preserve">Sale</t>
        </is>
      </c>
      <c r="J772" t="inlineStr">
        <is>
          <t xml:space="preserve">FLAT</t>
        </is>
      </c>
      <c r="K772" t="inlineStr">
        <is>
          <t xml:space="preserve">ES</t>
        </is>
      </c>
      <c r="L772"/>
      <c r="M772"/>
      <c r="N772" t="inlineStr">
        <is>
          <t xml:space="preserve">Marbella</t>
        </is>
      </c>
      <c r="O772" t="inlineStr">
        <is>
          <t xml:space="preserve">Elviria-Cabopino</t>
        </is>
      </c>
      <c r="P772"/>
      <c r="Q772" t="inlineStr">
        <is>
          <t xml:space="preserve">36.5055616</t>
        </is>
      </c>
      <c r="R772" t="inlineStr">
        <is>
          <t xml:space="preserve">-4.7816008</t>
        </is>
      </c>
      <c r="S772">
        <v>770000</v>
      </c>
      <c r="T772"/>
      <c r="U772">
        <f>IFERROR((S772-T772)/T772,"")</f>
      </c>
      <c r="V772">
        <v>3</v>
      </c>
      <c r="W772" t="inlineStr">
        <is>
          <t xml:space="preserve">141.00</t>
        </is>
      </c>
      <c r="X772"/>
      <c r="Y772"/>
      <c r="Z772">
        <f>IFERROR(S772/W772,"")</f>
      </c>
      <c r="AA772">
        <f>IFERROR(INDEX(04_Area_Stats!$C$5:$C$7,MATCH(N772,04_Area_Stats!$A$5:$A$7,0)),"")</f>
      </c>
      <c r="AB772">
        <f>IFERROR((Z772-AA772)/AA772,"")</f>
      </c>
      <c r="AC772">
        <v>3</v>
      </c>
      <c r="AD772">
        <v>3</v>
      </c>
      <c r="AE772"/>
      <c r="AF772"/>
      <c r="AG772"/>
      <c r="AH772"/>
      <c r="AI772" t="inlineStr">
        <is>
          <t xml:space="preserve">Y</t>
        </is>
      </c>
      <c r="AJ772"/>
      <c r="AK772"/>
      <c r="AL772"/>
      <c r="AM772"/>
      <c r="AN772"/>
      <c r="AO772"/>
      <c r="AP772"/>
      <c r="AQ772"/>
      <c r="AR772"/>
      <c r="AS772"/>
      <c r="AT772">
        <f>IFERROR(INDEX(04_Area_Stats!$E$5:$E$7,MATCH(N772,04_Area_Stats!$A$5:$A$7,0)),"")</f>
      </c>
      <c r="AU772">
        <f>IFERROR(ROUND(W772*AT772,0),"")</f>
      </c>
      <c r="AV772">
        <f>IFERROR(AU772*12/S772,"")</f>
      </c>
      <c r="AW772">
        <f>IFERROR(ROUND(100*(03_Assumptions!$B$18*MIN(AV772/03_Assumptions!$B$13,1)+03_Assumptions!$B$19*MIN(MAX(-AB772/0.25,0),1)+03_Assumptions!$B$20*IFERROR(INDEX(03_Assumptions!$B$28:$B$33,MATCH(AG772,03_Assumptions!$A$28:$A$33,0)),0.5)+03_Assumptions!$B$21*MIN(V772/180,1)+03_Assumptions!$B$22*(COUNTIF(AI772:AQ772,"Y")/9)),0),"")</f>
      </c>
      <c r="AX772"/>
      <c r="AY772"/>
      <c r="AZ772"/>
      <c r="BA772" t="inlineStr">
        <is>
          <t xml:space="preserve">https://media.yaencontre.com/img/photo/w1024/41827/41827-57431380-1514739813.jpg</t>
        </is>
      </c>
      <c r="BB772"/>
      <c r="BC772">
        <v>1</v>
      </c>
      <c r="BD772"/>
      <c r="BE772">
        <v>0</v>
      </c>
      <c r="BF772"/>
      <c r="BG772"/>
      <c r="BH772"/>
      <c r="BI772"/>
      <c r="BJ772"/>
      <c r="BK772"/>
      <c r="BL772"/>
      <c r="BM772"/>
      <c r="BN772"/>
    </row>
    <row r="773">
      <c r="A773" t="inlineStr">
        <is>
          <t xml:space="preserve">YAE-jht::real-estate::45522-112354479</t>
        </is>
      </c>
      <c r="B773" t="inlineStr">
        <is>
          <t xml:space="preserve">Yaencontre</t>
        </is>
      </c>
      <c r="C773" t="inlineStr">
        <is>
          <t xml:space="preserve">jht::real-estate::45522-112354479</t>
        </is>
      </c>
      <c r="D773" t="inlineStr">
        <is>
          <t xml:space="preserve">https://yaencontre.com/venta/piso/inmueble-45522-112354479</t>
        </is>
      </c>
      <c r="E773" t="inlineStr">
        <is>
          <t xml:space="preserve">2026-08-29</t>
        </is>
      </c>
      <c r="F773" t="inlineStr">
        <is>
          <t xml:space="preserve">2026-08-31</t>
        </is>
      </c>
      <c r="G773" t="inlineStr">
        <is>
          <t xml:space="preserve">New</t>
        </is>
      </c>
      <c r="H773" t="inlineStr">
        <is>
          <t xml:space="preserve">Piso en venta en calle Alonso de Bazán, Playa Bajadilla-Puertos en Marbella Pueblo en Marbella</t>
        </is>
      </c>
      <c r="I773" t="inlineStr">
        <is>
          <t xml:space="preserve">Sale</t>
        </is>
      </c>
      <c r="J773" t="inlineStr">
        <is>
          <t xml:space="preserve">FLAT</t>
        </is>
      </c>
      <c r="K773" t="inlineStr">
        <is>
          <t xml:space="preserve">ES</t>
        </is>
      </c>
      <c r="L773"/>
      <c r="M773"/>
      <c r="N773" t="inlineStr">
        <is>
          <t xml:space="preserve">Marbella</t>
        </is>
      </c>
      <c r="O773" t="inlineStr">
        <is>
          <t xml:space="preserve">Marbella Pueblo</t>
        </is>
      </c>
      <c r="P773"/>
      <c r="Q773" t="inlineStr">
        <is>
          <t xml:space="preserve">36.5094014</t>
        </is>
      </c>
      <c r="R773" t="inlineStr">
        <is>
          <t xml:space="preserve">-4.8924387</t>
        </is>
      </c>
      <c r="S773">
        <v>1699000</v>
      </c>
      <c r="T773"/>
      <c r="U773">
        <f>IFERROR((S773-T773)/T773,"")</f>
      </c>
      <c r="V773">
        <v>3</v>
      </c>
      <c r="W773" t="inlineStr">
        <is>
          <t xml:space="preserve">370.00</t>
        </is>
      </c>
      <c r="X773"/>
      <c r="Y773"/>
      <c r="Z773">
        <f>IFERROR(S773/W773,"")</f>
      </c>
      <c r="AA773">
        <f>IFERROR(INDEX(04_Area_Stats!$C$5:$C$7,MATCH(N773,04_Area_Stats!$A$5:$A$7,0)),"")</f>
      </c>
      <c r="AB773">
        <f>IFERROR((Z773-AA773)/AA773,"")</f>
      </c>
      <c r="AC773">
        <v>3</v>
      </c>
      <c r="AD773">
        <v>3</v>
      </c>
      <c r="AE773"/>
      <c r="AF773"/>
      <c r="AG773"/>
      <c r="AH773"/>
      <c r="AI773"/>
      <c r="AJ773"/>
      <c r="AK773"/>
      <c r="AL773"/>
      <c r="AM773"/>
      <c r="AN773"/>
      <c r="AO773"/>
      <c r="AP773"/>
      <c r="AQ773"/>
      <c r="AR773"/>
      <c r="AS773"/>
      <c r="AT773">
        <f>IFERROR(INDEX(04_Area_Stats!$E$5:$E$7,MATCH(N773,04_Area_Stats!$A$5:$A$7,0)),"")</f>
      </c>
      <c r="AU773">
        <f>IFERROR(ROUND(W773*AT773,0),"")</f>
      </c>
      <c r="AV773">
        <f>IFERROR(AU773*12/S773,"")</f>
      </c>
      <c r="AW773">
        <f>IFERROR(ROUND(100*(03_Assumptions!$B$18*MIN(AV773/03_Assumptions!$B$13,1)+03_Assumptions!$B$19*MIN(MAX(-AB773/0.25,0),1)+03_Assumptions!$B$20*IFERROR(INDEX(03_Assumptions!$B$28:$B$33,MATCH(AG773,03_Assumptions!$A$28:$A$33,0)),0.5)+03_Assumptions!$B$21*MIN(V773/180,1)+03_Assumptions!$B$22*(COUNTIF(AI773:AQ773,"Y")/9)),0),"")</f>
      </c>
      <c r="AX773"/>
      <c r="AY773"/>
      <c r="AZ773"/>
      <c r="BA773" t="inlineStr">
        <is>
          <t xml:space="preserve">https://media.yaencontre.com/img/photo/w1024/45522/45522-57413737-1513833161.jpg</t>
        </is>
      </c>
      <c r="BB773"/>
      <c r="BC773">
        <v>1</v>
      </c>
      <c r="BD773"/>
      <c r="BE773">
        <v>0</v>
      </c>
      <c r="BF773"/>
      <c r="BG773"/>
      <c r="BH773"/>
      <c r="BI773"/>
      <c r="BJ773"/>
      <c r="BK773"/>
      <c r="BL773" t="inlineStr">
        <is>
          <t xml:space="preserve">Beskrivningen är ofullständig och ger endast inledningen om en lyxpenthouse i Parque Marbella-byggnaden nära stranden i Marbella Pueblo, men den fullständiga texten är avbruten. Ingen specifik information om rum, badrum, storlek, skick eller pris är tillgänglig för att bedöma fastigheten.</t>
        </is>
      </c>
      <c r="BM773"/>
      <c r="BN773"/>
    </row>
    <row r="774">
      <c r="A774" t="inlineStr">
        <is>
          <t xml:space="preserve">YAE-jht::real-estate::67819-112357363</t>
        </is>
      </c>
      <c r="B774" t="inlineStr">
        <is>
          <t xml:space="preserve">Yaencontre</t>
        </is>
      </c>
      <c r="C774" t="inlineStr">
        <is>
          <t xml:space="preserve">jht::real-estate::67819-112357363</t>
        </is>
      </c>
      <c r="D774" t="inlineStr">
        <is>
          <t xml:space="preserve">https://yaencontre.com/venta/piso/inmueble-67819-112357363</t>
        </is>
      </c>
      <c r="E774" t="inlineStr">
        <is>
          <t xml:space="preserve">2026-08-29</t>
        </is>
      </c>
      <c r="F774" t="inlineStr">
        <is>
          <t xml:space="preserve">2026-08-31</t>
        </is>
      </c>
      <c r="G774" t="inlineStr">
        <is>
          <t xml:space="preserve">New</t>
        </is>
      </c>
      <c r="H774" t="inlineStr">
        <is>
          <t xml:space="preserve">Piso en venta, Rodeo Alto-Guadaiza-La Campana en Nueva Andalucía en Marbella</t>
        </is>
      </c>
      <c r="I774" t="inlineStr">
        <is>
          <t xml:space="preserve">Sale</t>
        </is>
      </c>
      <c r="J774" t="inlineStr">
        <is>
          <t xml:space="preserve">FLAT</t>
        </is>
      </c>
      <c r="K774" t="inlineStr">
        <is>
          <t xml:space="preserve">ES</t>
        </is>
      </c>
      <c r="L774"/>
      <c r="M774"/>
      <c r="N774" t="inlineStr">
        <is>
          <t xml:space="preserve">Marbella</t>
        </is>
      </c>
      <c r="O774" t="inlineStr">
        <is>
          <t xml:space="preserve">Nueva Andalucía</t>
        </is>
      </c>
      <c r="P774"/>
      <c r="Q774" t="inlineStr">
        <is>
          <t xml:space="preserve">36.5005817</t>
        </is>
      </c>
      <c r="R774" t="inlineStr">
        <is>
          <t xml:space="preserve">-4.9812190</t>
        </is>
      </c>
      <c r="S774">
        <v>205000</v>
      </c>
      <c r="T774"/>
      <c r="U774">
        <f>IFERROR((S774-T774)/T774,"")</f>
      </c>
      <c r="V774">
        <v>3</v>
      </c>
      <c r="W774" t="inlineStr">
        <is>
          <t xml:space="preserve">50.00</t>
        </is>
      </c>
      <c r="X774"/>
      <c r="Y774"/>
      <c r="Z774">
        <f>IFERROR(S774/W774,"")</f>
      </c>
      <c r="AA774">
        <f>IFERROR(INDEX(04_Area_Stats!$C$5:$C$7,MATCH(N774,04_Area_Stats!$A$5:$A$7,0)),"")</f>
      </c>
      <c r="AB774">
        <f>IFERROR((Z774-AA774)/AA774,"")</f>
      </c>
      <c r="AC774">
        <v>2</v>
      </c>
      <c r="AD774">
        <v>1</v>
      </c>
      <c r="AE774" t="inlineStr">
        <is>
          <t xml:space="preserve">2</t>
        </is>
      </c>
      <c r="AF774"/>
      <c r="AG774"/>
      <c r="AH774"/>
      <c r="AI774"/>
      <c r="AJ774"/>
      <c r="AK774"/>
      <c r="AL774"/>
      <c r="AM774"/>
      <c r="AN774"/>
      <c r="AO774"/>
      <c r="AP774"/>
      <c r="AQ774"/>
      <c r="AR774"/>
      <c r="AS774"/>
      <c r="AT774">
        <f>IFERROR(INDEX(04_Area_Stats!$E$5:$E$7,MATCH(N774,04_Area_Stats!$A$5:$A$7,0)),"")</f>
      </c>
      <c r="AU774">
        <f>IFERROR(ROUND(W774*AT774,0),"")</f>
      </c>
      <c r="AV774">
        <f>IFERROR(AU774*12/S774,"")</f>
      </c>
      <c r="AW774">
        <f>IFERROR(ROUND(100*(03_Assumptions!$B$18*MIN(AV774/03_Assumptions!$B$13,1)+03_Assumptions!$B$19*MIN(MAX(-AB774/0.25,0),1)+03_Assumptions!$B$20*IFERROR(INDEX(03_Assumptions!$B$28:$B$33,MATCH(AG774,03_Assumptions!$A$28:$A$33,0)),0.5)+03_Assumptions!$B$21*MIN(V774/180,1)+03_Assumptions!$B$22*(COUNTIF(AI774:AQ774,"Y")/9)),0),"")</f>
      </c>
      <c r="AX774"/>
      <c r="AY774"/>
      <c r="AZ774"/>
      <c r="BA774" t="inlineStr">
        <is>
          <t xml:space="preserve">https://media.yaencontre.com/img/photo/w1024/67819/67819-57415643-1513883273.jpg</t>
        </is>
      </c>
      <c r="BB774"/>
      <c r="BC774">
        <v>1</v>
      </c>
      <c r="BD774"/>
      <c r="BE774">
        <v>0</v>
      </c>
      <c r="BF774"/>
      <c r="BG774"/>
      <c r="BH774"/>
      <c r="BI774"/>
      <c r="BJ774"/>
      <c r="BK774"/>
      <c r="BL774" t="inlineStr">
        <is>
          <t xml:space="preserve">En charmig lägenhet med 2 sovrum på 50 m² på andra våningen i Nueva Andalucía, Marbella; skicket och bekvämligheter är ofullständiga i beskrivningen. Annonsen verkar avbruten och saknar tillräcklig detalj för att fullt bedöma fastigheten.</t>
        </is>
      </c>
      <c r="BM774" t="inlineStr">
        <is>
          <t xml:space="preserve">floor</t>
        </is>
      </c>
      <c r="BN774"/>
    </row>
    <row r="775">
      <c r="A775" t="inlineStr">
        <is>
          <t xml:space="preserve">YAE-jht::real-estate::43605-112379699</t>
        </is>
      </c>
      <c r="B775" t="inlineStr">
        <is>
          <t xml:space="preserve">Yaencontre</t>
        </is>
      </c>
      <c r="C775" t="inlineStr">
        <is>
          <t xml:space="preserve">jht::real-estate::43605-112379699</t>
        </is>
      </c>
      <c r="D775" t="inlineStr">
        <is>
          <t xml:space="preserve">https://yaencontre.com/venta/piso/inmueble-43605-112379699</t>
        </is>
      </c>
      <c r="E775" t="inlineStr">
        <is>
          <t xml:space="preserve">2026-08-29</t>
        </is>
      </c>
      <c r="F775" t="inlineStr">
        <is>
          <t xml:space="preserve">2026-08-31</t>
        </is>
      </c>
      <c r="G775" t="inlineStr">
        <is>
          <t xml:space="preserve">New</t>
        </is>
      </c>
      <c r="H775" t="inlineStr">
        <is>
          <t xml:space="preserve">Dúplex en venta en calle Camilo José Cela, Playa de la Fontanilla en Marbella Pueblo en Marbella</t>
        </is>
      </c>
      <c r="I775" t="inlineStr">
        <is>
          <t xml:space="preserve">Sale</t>
        </is>
      </c>
      <c r="J775" t="inlineStr">
        <is>
          <t xml:space="preserve">FLAT</t>
        </is>
      </c>
      <c r="K775" t="inlineStr">
        <is>
          <t xml:space="preserve">ES</t>
        </is>
      </c>
      <c r="L775"/>
      <c r="M775"/>
      <c r="N775" t="inlineStr">
        <is>
          <t xml:space="preserve">Marbella</t>
        </is>
      </c>
      <c r="O775" t="inlineStr">
        <is>
          <t xml:space="preserve">Marbella Pueblo</t>
        </is>
      </c>
      <c r="P775"/>
      <c r="Q775" t="inlineStr">
        <is>
          <t xml:space="preserve">36.5081616</t>
        </is>
      </c>
      <c r="R775" t="inlineStr">
        <is>
          <t xml:space="preserve">-4.8994055</t>
        </is>
      </c>
      <c r="S775">
        <v>750000</v>
      </c>
      <c r="T775"/>
      <c r="U775">
        <f>IFERROR((S775-T775)/T775,"")</f>
      </c>
      <c r="V775">
        <v>3</v>
      </c>
      <c r="W775" t="inlineStr">
        <is>
          <t xml:space="preserve">128.00</t>
        </is>
      </c>
      <c r="X775"/>
      <c r="Y775"/>
      <c r="Z775">
        <f>IFERROR(S775/W775,"")</f>
      </c>
      <c r="AA775">
        <f>IFERROR(INDEX(04_Area_Stats!$C$5:$C$7,MATCH(N775,04_Area_Stats!$A$5:$A$7,0)),"")</f>
      </c>
      <c r="AB775">
        <f>IFERROR((Z775-AA775)/AA775,"")</f>
      </c>
      <c r="AC775">
        <v>2</v>
      </c>
      <c r="AD775">
        <v>2</v>
      </c>
      <c r="AE775" t="inlineStr">
        <is>
          <t xml:space="preserve">2</t>
        </is>
      </c>
      <c r="AF775"/>
      <c r="AG775"/>
      <c r="AH775"/>
      <c r="AI775"/>
      <c r="AJ775"/>
      <c r="AK775"/>
      <c r="AL775"/>
      <c r="AM775"/>
      <c r="AN775"/>
      <c r="AO775"/>
      <c r="AP775"/>
      <c r="AQ775"/>
      <c r="AR775"/>
      <c r="AS775"/>
      <c r="AT775">
        <f>IFERROR(INDEX(04_Area_Stats!$E$5:$E$7,MATCH(N775,04_Area_Stats!$A$5:$A$7,0)),"")</f>
      </c>
      <c r="AU775">
        <f>IFERROR(ROUND(W775*AT775,0),"")</f>
      </c>
      <c r="AV775">
        <f>IFERROR(AU775*12/S775,"")</f>
      </c>
      <c r="AW775">
        <f>IFERROR(ROUND(100*(03_Assumptions!$B$18*MIN(AV775/03_Assumptions!$B$13,1)+03_Assumptions!$B$19*MIN(MAX(-AB775/0.25,0),1)+03_Assumptions!$B$20*IFERROR(INDEX(03_Assumptions!$B$28:$B$33,MATCH(AG775,03_Assumptions!$A$28:$A$33,0)),0.5)+03_Assumptions!$B$21*MIN(V775/180,1)+03_Assumptions!$B$22*(COUNTIF(AI775:AQ775,"Y")/9)),0),"")</f>
      </c>
      <c r="AX775"/>
      <c r="AY775"/>
      <c r="AZ775"/>
      <c r="BA775" t="inlineStr">
        <is>
          <t xml:space="preserve">https://media.yaencontre.com/img/photo/w1024/43605/43605-57427240-1514535613.jpg</t>
        </is>
      </c>
      <c r="BB775"/>
      <c r="BC775">
        <v>1</v>
      </c>
      <c r="BD775"/>
      <c r="BE775">
        <v>0</v>
      </c>
      <c r="BF775"/>
      <c r="BG775"/>
      <c r="BH775"/>
      <c r="BI775" t="inlineStr">
        <is>
          <t xml:space="preserve">Oportunidad Única</t>
        </is>
      </c>
      <c r="BJ775"/>
      <c r="BK775"/>
      <c r="BL775" t="inlineStr">
        <is>
          <t xml:space="preserve">Beskrivningen är ofullständig och ger endast grundläggande detaljer: en 2-sovrumslägenhet med duplex-layout på andra våningen med 128 m² byggytor i Marbella, belägen i ett exklusivt bostadsområde. Ingen ytterligare information om skick, bekvämligheter, pris eller särskilda egenskaper är tillgänglig.</t>
        </is>
      </c>
      <c r="BM775" t="inlineStr">
        <is>
          <t xml:space="preserve">floor</t>
        </is>
      </c>
      <c r="BN775"/>
    </row>
    <row r="776">
      <c r="A776" t="inlineStr">
        <is>
          <t xml:space="preserve">YAE-jht::real-estate::68927-112335722</t>
        </is>
      </c>
      <c r="B776" t="inlineStr">
        <is>
          <t xml:space="preserve">Yaencontre</t>
        </is>
      </c>
      <c r="C776" t="inlineStr">
        <is>
          <t xml:space="preserve">jht::real-estate::68927-112335722</t>
        </is>
      </c>
      <c r="D776" t="inlineStr">
        <is>
          <t xml:space="preserve">https://yaencontre.com/venta/piso/inmueble-68927-112335722</t>
        </is>
      </c>
      <c r="E776" t="inlineStr">
        <is>
          <t xml:space="preserve">2026-08-29</t>
        </is>
      </c>
      <c r="F776" t="inlineStr">
        <is>
          <t xml:space="preserve">2026-08-31</t>
        </is>
      </c>
      <c r="G776" t="inlineStr">
        <is>
          <t xml:space="preserve">New</t>
        </is>
      </c>
      <c r="H776" t="inlineStr">
        <is>
          <t xml:space="preserve">Piso en venta, La Merced en Marbella Pueblo en Marbella</t>
        </is>
      </c>
      <c r="I776" t="inlineStr">
        <is>
          <t xml:space="preserve">Sale</t>
        </is>
      </c>
      <c r="J776" t="inlineStr">
        <is>
          <t xml:space="preserve">FLAT</t>
        </is>
      </c>
      <c r="K776" t="inlineStr">
        <is>
          <t xml:space="preserve">ES</t>
        </is>
      </c>
      <c r="L776"/>
      <c r="M776"/>
      <c r="N776" t="inlineStr">
        <is>
          <t xml:space="preserve">Marbella</t>
        </is>
      </c>
      <c r="O776" t="inlineStr">
        <is>
          <t xml:space="preserve">Marbella Pueblo</t>
        </is>
      </c>
      <c r="P776"/>
      <c r="Q776" t="inlineStr">
        <is>
          <t xml:space="preserve">36.5159326</t>
        </is>
      </c>
      <c r="R776" t="inlineStr">
        <is>
          <t xml:space="preserve">-4.8976874</t>
        </is>
      </c>
      <c r="S776">
        <v>360000</v>
      </c>
      <c r="T776"/>
      <c r="U776">
        <f>IFERROR((S776-T776)/T776,"")</f>
      </c>
      <c r="V776">
        <v>3</v>
      </c>
      <c r="W776" t="inlineStr">
        <is>
          <t xml:space="preserve">110.00</t>
        </is>
      </c>
      <c r="X776"/>
      <c r="Y776"/>
      <c r="Z776">
        <f>IFERROR(S776/W776,"")</f>
      </c>
      <c r="AA776">
        <f>IFERROR(INDEX(04_Area_Stats!$C$5:$C$7,MATCH(N776,04_Area_Stats!$A$5:$A$7,0)),"")</f>
      </c>
      <c r="AB776">
        <f>IFERROR((Z776-AA776)/AA776,"")</f>
      </c>
      <c r="AC776">
        <v>2</v>
      </c>
      <c r="AD776">
        <v>2</v>
      </c>
      <c r="AE776" t="inlineStr">
        <is>
          <t xml:space="preserve">Planta Baja</t>
        </is>
      </c>
      <c r="AF776"/>
      <c r="AG776" t="inlineStr">
        <is>
          <t xml:space="preserve">Renovated</t>
        </is>
      </c>
      <c r="AH776"/>
      <c r="AI776" t="inlineStr">
        <is>
          <t xml:space="preserve">Y</t>
        </is>
      </c>
      <c r="AJ776" t="inlineStr">
        <is>
          <t xml:space="preserve">Y</t>
        </is>
      </c>
      <c r="AK776"/>
      <c r="AL776"/>
      <c r="AM776" t="inlineStr">
        <is>
          <t xml:space="preserve">Y</t>
        </is>
      </c>
      <c r="AN776" t="inlineStr">
        <is>
          <t xml:space="preserve">Y</t>
        </is>
      </c>
      <c r="AO776"/>
      <c r="AP776" t="inlineStr">
        <is>
          <t xml:space="preserve">Y</t>
        </is>
      </c>
      <c r="AQ776" t="inlineStr">
        <is>
          <t xml:space="preserve">Y</t>
        </is>
      </c>
      <c r="AR776"/>
      <c r="AS776"/>
      <c r="AT776">
        <f>IFERROR(INDEX(04_Area_Stats!$E$5:$E$7,MATCH(N776,04_Area_Stats!$A$5:$A$7,0)),"")</f>
      </c>
      <c r="AU776">
        <f>IFERROR(ROUND(W776*AT776,0),"")</f>
      </c>
      <c r="AV776">
        <f>IFERROR(AU776*12/S776,"")</f>
      </c>
      <c r="AW776">
        <f>IFERROR(ROUND(100*(03_Assumptions!$B$18*MIN(AV776/03_Assumptions!$B$13,1)+03_Assumptions!$B$19*MIN(MAX(-AB776/0.25,0),1)+03_Assumptions!$B$20*IFERROR(INDEX(03_Assumptions!$B$28:$B$33,MATCH(AG776,03_Assumptions!$A$28:$A$33,0)),0.5)+03_Assumptions!$B$21*MIN(V776/180,1)+03_Assumptions!$B$22*(COUNTIF(AI776:AQ776,"Y")/9)),0),"")</f>
      </c>
      <c r="AX776"/>
      <c r="AY776"/>
      <c r="AZ776"/>
      <c r="BA776" t="inlineStr">
        <is>
          <t xml:space="preserve">https://media.yaencontre.com/img/photo/w1024/68927/68927-57403867-1513264161.jpg</t>
        </is>
      </c>
      <c r="BB776"/>
      <c r="BC776">
        <v>1</v>
      </c>
      <c r="BD776"/>
      <c r="BE776">
        <v>0</v>
      </c>
      <c r="BF776"/>
      <c r="BG776"/>
      <c r="BH776"/>
      <c r="BI776"/>
      <c r="BJ776"/>
      <c r="BK776"/>
      <c r="BL776" t="inlineStr">
        <is>
          <t xml:space="preserve">En lägenhet med 2 sovrum och 2 badrum på 110 m² i La Merced-området i Marbella, nyligen renoverad och möblerad på bottenvåningen med garage, terrass och hiss. Egendomen är i gott skick med klimatanläggning och anpassad tillgänglighet, även om beskrivningen är ofullständig.</t>
        </is>
      </c>
      <c r="BM776" t="inlineStr">
        <is>
          <t xml:space="preserve">floor, condition, lift, terrace, parking, storage, air_con, furnished</t>
        </is>
      </c>
      <c r="BN776"/>
    </row>
    <row r="777">
      <c r="A777" t="inlineStr">
        <is>
          <t xml:space="preserve">YAE-jht::real-estate::42996-112380563</t>
        </is>
      </c>
      <c r="B777" t="inlineStr">
        <is>
          <t xml:space="preserve">Yaencontre</t>
        </is>
      </c>
      <c r="C777" t="inlineStr">
        <is>
          <t xml:space="preserve">jht::real-estate::42996-112380563</t>
        </is>
      </c>
      <c r="D777" t="inlineStr">
        <is>
          <t xml:space="preserve">https://yaencontre.com/venta/piso/inmueble-42996-112380563</t>
        </is>
      </c>
      <c r="E777" t="inlineStr">
        <is>
          <t xml:space="preserve">2026-08-29</t>
        </is>
      </c>
      <c r="F777" t="inlineStr">
        <is>
          <t xml:space="preserve">2026-08-31</t>
        </is>
      </c>
      <c r="G777" t="inlineStr">
        <is>
          <t xml:space="preserve">New</t>
        </is>
      </c>
      <c r="H777" t="inlineStr">
        <is>
          <t xml:space="preserve">Ático en venta en urbanización Lugar Real de Zaragoza, Real de Zaragoza en Elviria-Cabopino en Marbella</t>
        </is>
      </c>
      <c r="I777" t="inlineStr">
        <is>
          <t xml:space="preserve">Sale</t>
        </is>
      </c>
      <c r="J777" t="inlineStr">
        <is>
          <t xml:space="preserve">FLAT</t>
        </is>
      </c>
      <c r="K777" t="inlineStr">
        <is>
          <t xml:space="preserve">ES</t>
        </is>
      </c>
      <c r="L777"/>
      <c r="M777"/>
      <c r="N777" t="inlineStr">
        <is>
          <t xml:space="preserve">Marbella</t>
        </is>
      </c>
      <c r="O777" t="inlineStr">
        <is>
          <t xml:space="preserve">Elviria-Cabopino</t>
        </is>
      </c>
      <c r="P777"/>
      <c r="Q777" t="inlineStr">
        <is>
          <t xml:space="preserve">36.4944100</t>
        </is>
      </c>
      <c r="R777" t="inlineStr">
        <is>
          <t xml:space="preserve">-4.7819100</t>
        </is>
      </c>
      <c r="S777">
        <v>1300000</v>
      </c>
      <c r="T777"/>
      <c r="U777">
        <f>IFERROR((S777-T777)/T777,"")</f>
      </c>
      <c r="V777">
        <v>3</v>
      </c>
      <c r="W777" t="inlineStr">
        <is>
          <t xml:space="preserve">127.00</t>
        </is>
      </c>
      <c r="X777"/>
      <c r="Y777"/>
      <c r="Z777">
        <f>IFERROR(S777/W777,"")</f>
      </c>
      <c r="AA777">
        <f>IFERROR(INDEX(04_Area_Stats!$C$5:$C$7,MATCH(N777,04_Area_Stats!$A$5:$A$7,0)),"")</f>
      </c>
      <c r="AB777">
        <f>IFERROR((Z777-AA777)/AA777,"")</f>
      </c>
      <c r="AC777">
        <v>3</v>
      </c>
      <c r="AD777">
        <v>2</v>
      </c>
      <c r="AE777"/>
      <c r="AF777"/>
      <c r="AG777"/>
      <c r="AH777"/>
      <c r="AI777"/>
      <c r="AJ777"/>
      <c r="AK777"/>
      <c r="AL777"/>
      <c r="AM777"/>
      <c r="AN777"/>
      <c r="AO777"/>
      <c r="AP777" t="inlineStr">
        <is>
          <t xml:space="preserve">Y</t>
        </is>
      </c>
      <c r="AQ777"/>
      <c r="AR777"/>
      <c r="AS777"/>
      <c r="AT777">
        <f>IFERROR(INDEX(04_Area_Stats!$E$5:$E$7,MATCH(N777,04_Area_Stats!$A$5:$A$7,0)),"")</f>
      </c>
      <c r="AU777">
        <f>IFERROR(ROUND(W777*AT777,0),"")</f>
      </c>
      <c r="AV777">
        <f>IFERROR(AU777*12/S777,"")</f>
      </c>
      <c r="AW777">
        <f>IFERROR(ROUND(100*(03_Assumptions!$B$18*MIN(AV777/03_Assumptions!$B$13,1)+03_Assumptions!$B$19*MIN(MAX(-AB777/0.25,0),1)+03_Assumptions!$B$20*IFERROR(INDEX(03_Assumptions!$B$28:$B$33,MATCH(AG777,03_Assumptions!$A$28:$A$33,0)),0.5)+03_Assumptions!$B$21*MIN(V777/180,1)+03_Assumptions!$B$22*(COUNTIF(AI777:AQ777,"Y")/9)),0),"")</f>
      </c>
      <c r="AX777"/>
      <c r="AY777"/>
      <c r="AZ777"/>
      <c r="BA777" t="inlineStr">
        <is>
          <t xml:space="preserve">https://media.yaencontre.com/img/photo/w1024/42996/42996-57427624-1514550171.jpg</t>
        </is>
      </c>
      <c r="BB777"/>
      <c r="BC777">
        <v>1</v>
      </c>
      <c r="BD777"/>
      <c r="BE777">
        <v>0</v>
      </c>
      <c r="BF777"/>
      <c r="BG777"/>
      <c r="BH777"/>
      <c r="BI777"/>
      <c r="BJ777"/>
      <c r="BK777"/>
      <c r="BL777"/>
      <c r="BM777"/>
      <c r="BN777"/>
    </row>
    <row r="778">
      <c r="A778" t="inlineStr">
        <is>
          <t xml:space="preserve">YAE-jht::real-estate::70143-112349761</t>
        </is>
      </c>
      <c r="B778" t="inlineStr">
        <is>
          <t xml:space="preserve">Yaencontre</t>
        </is>
      </c>
      <c r="C778" t="inlineStr">
        <is>
          <t xml:space="preserve">jht::real-estate::70143-112349761</t>
        </is>
      </c>
      <c r="D778" t="inlineStr">
        <is>
          <t xml:space="preserve">https://yaencontre.com/venta/piso/inmueble-70143-112349761</t>
        </is>
      </c>
      <c r="E778" t="inlineStr">
        <is>
          <t xml:space="preserve">2026-08-29</t>
        </is>
      </c>
      <c r="F778" t="inlineStr">
        <is>
          <t xml:space="preserve">2026-08-31</t>
        </is>
      </c>
      <c r="G778" t="inlineStr">
        <is>
          <t xml:space="preserve">New</t>
        </is>
      </c>
      <c r="H778" t="inlineStr">
        <is>
          <t xml:space="preserve">Piso en venta, Casco Antiguo en Marbella Pueblo en Marbella</t>
        </is>
      </c>
      <c r="I778" t="inlineStr">
        <is>
          <t xml:space="preserve">Sale</t>
        </is>
      </c>
      <c r="J778" t="inlineStr">
        <is>
          <t xml:space="preserve">FLAT</t>
        </is>
      </c>
      <c r="K778" t="inlineStr">
        <is>
          <t xml:space="preserve">ES</t>
        </is>
      </c>
      <c r="L778"/>
      <c r="M778"/>
      <c r="N778" t="inlineStr">
        <is>
          <t xml:space="preserve">Marbella</t>
        </is>
      </c>
      <c r="O778" t="inlineStr">
        <is>
          <t xml:space="preserve">Marbella Pueblo</t>
        </is>
      </c>
      <c r="P778"/>
      <c r="Q778" t="inlineStr">
        <is>
          <t xml:space="preserve">36.5118622</t>
        </is>
      </c>
      <c r="R778" t="inlineStr">
        <is>
          <t xml:space="preserve">-4.8850255</t>
        </is>
      </c>
      <c r="S778">
        <v>981000</v>
      </c>
      <c r="T778"/>
      <c r="U778">
        <f>IFERROR((S778-T778)/T778,"")</f>
      </c>
      <c r="V778">
        <v>3</v>
      </c>
      <c r="W778" t="inlineStr">
        <is>
          <t xml:space="preserve">107.00</t>
        </is>
      </c>
      <c r="X778"/>
      <c r="Y778"/>
      <c r="Z778">
        <f>IFERROR(S778/W778,"")</f>
      </c>
      <c r="AA778">
        <f>IFERROR(INDEX(04_Area_Stats!$C$5:$C$7,MATCH(N778,04_Area_Stats!$A$5:$A$7,0)),"")</f>
      </c>
      <c r="AB778">
        <f>IFERROR((Z778-AA778)/AA778,"")</f>
      </c>
      <c r="AC778">
        <v>3</v>
      </c>
      <c r="AD778">
        <v>3</v>
      </c>
      <c r="AE778"/>
      <c r="AF778"/>
      <c r="AG778" t="inlineStr">
        <is>
          <t xml:space="preserve">Good</t>
        </is>
      </c>
      <c r="AH778"/>
      <c r="AI778" t="inlineStr">
        <is>
          <t xml:space="preserve">Y</t>
        </is>
      </c>
      <c r="AJ778"/>
      <c r="AK778"/>
      <c r="AL778"/>
      <c r="AM778"/>
      <c r="AN778"/>
      <c r="AO778"/>
      <c r="AP778"/>
      <c r="AQ778"/>
      <c r="AR778"/>
      <c r="AS778"/>
      <c r="AT778">
        <f>IFERROR(INDEX(04_Area_Stats!$E$5:$E$7,MATCH(N778,04_Area_Stats!$A$5:$A$7,0)),"")</f>
      </c>
      <c r="AU778">
        <f>IFERROR(ROUND(W778*AT778,0),"")</f>
      </c>
      <c r="AV778">
        <f>IFERROR(AU778*12/S778,"")</f>
      </c>
      <c r="AW778">
        <f>IFERROR(ROUND(100*(03_Assumptions!$B$18*MIN(AV778/03_Assumptions!$B$13,1)+03_Assumptions!$B$19*MIN(MAX(-AB778/0.25,0),1)+03_Assumptions!$B$20*IFERROR(INDEX(03_Assumptions!$B$28:$B$33,MATCH(AG778,03_Assumptions!$A$28:$A$33,0)),0.5)+03_Assumptions!$B$21*MIN(V778/180,1)+03_Assumptions!$B$22*(COUNTIF(AI778:AQ778,"Y")/9)),0),"")</f>
      </c>
      <c r="AX778"/>
      <c r="AY778"/>
      <c r="AZ778"/>
      <c r="BA778" t="inlineStr">
        <is>
          <t xml:space="preserve">https://media.yaencontre.com/img/photo/w1024/70143/70143-57411847-1513694973.jpg</t>
        </is>
      </c>
      <c r="BB778"/>
      <c r="BC778">
        <v>1</v>
      </c>
      <c r="BD778"/>
      <c r="BE778">
        <v>0</v>
      </c>
      <c r="BF778"/>
      <c r="BG778"/>
      <c r="BH778"/>
      <c r="BI778"/>
      <c r="BJ778"/>
      <c r="BK778"/>
      <c r="BL778" t="inlineStr">
        <is>
          <t xml:space="preserve">Lyxigt nybyggt lägenhetsprojekt i Marbellas gamla stad med 2–4 sovrum i en exklusiv urbanisering. Annonsen är ofullständig och ger ingen specifik information om den enskilda enheten.</t>
        </is>
      </c>
      <c r="BM778"/>
      <c r="BN778"/>
    </row>
    <row r="779">
      <c r="A779" t="inlineStr">
        <is>
          <t xml:space="preserve">YAE-jht::real-estate::66585-112364688</t>
        </is>
      </c>
      <c r="B779" t="inlineStr">
        <is>
          <t xml:space="preserve">Yaencontre</t>
        </is>
      </c>
      <c r="C779" t="inlineStr">
        <is>
          <t xml:space="preserve">jht::real-estate::66585-112364688</t>
        </is>
      </c>
      <c r="D779" t="inlineStr">
        <is>
          <t xml:space="preserve">https://yaencontre.com/venta/piso/inmueble-66585-112364688</t>
        </is>
      </c>
      <c r="E779" t="inlineStr">
        <is>
          <t xml:space="preserve">2026-08-29</t>
        </is>
      </c>
      <c r="F779" t="inlineStr">
        <is>
          <t xml:space="preserve">2026-08-31</t>
        </is>
      </c>
      <c r="G779" t="inlineStr">
        <is>
          <t xml:space="preserve">New</t>
        </is>
      </c>
      <c r="H779" t="inlineStr">
        <is>
          <t xml:space="preserve">Piso en venta, Reserva de Marbella en Elviria-Cabopino en Marbella</t>
        </is>
      </c>
      <c r="I779" t="inlineStr">
        <is>
          <t xml:space="preserve">Sale</t>
        </is>
      </c>
      <c r="J779" t="inlineStr">
        <is>
          <t xml:space="preserve">FLAT</t>
        </is>
      </c>
      <c r="K779" t="inlineStr">
        <is>
          <t xml:space="preserve">ES</t>
        </is>
      </c>
      <c r="L779"/>
      <c r="M779"/>
      <c r="N779" t="inlineStr">
        <is>
          <t xml:space="preserve">Marbella</t>
        </is>
      </c>
      <c r="O779" t="inlineStr">
        <is>
          <t xml:space="preserve">Elviria-Cabopino</t>
        </is>
      </c>
      <c r="P779"/>
      <c r="Q779" t="inlineStr">
        <is>
          <t xml:space="preserve">36.5042369</t>
        </is>
      </c>
      <c r="R779" t="inlineStr">
        <is>
          <t xml:space="preserve">-4.7484308</t>
        </is>
      </c>
      <c r="S779">
        <v>345000</v>
      </c>
      <c r="T779"/>
      <c r="U779">
        <f>IFERROR((S779-T779)/T779,"")</f>
      </c>
      <c r="V779">
        <v>3</v>
      </c>
      <c r="W779" t="inlineStr">
        <is>
          <t xml:space="preserve">136.00</t>
        </is>
      </c>
      <c r="X779"/>
      <c r="Y779"/>
      <c r="Z779">
        <f>IFERROR(S779/W779,"")</f>
      </c>
      <c r="AA779">
        <f>IFERROR(INDEX(04_Area_Stats!$C$5:$C$7,MATCH(N779,04_Area_Stats!$A$5:$A$7,0)),"")</f>
      </c>
      <c r="AB779">
        <f>IFERROR((Z779-AA779)/AA779,"")</f>
      </c>
      <c r="AC779">
        <v>2</v>
      </c>
      <c r="AD779">
        <v>2</v>
      </c>
      <c r="AE779" t="inlineStr">
        <is>
          <t xml:space="preserve">ground (elevated)</t>
        </is>
      </c>
      <c r="AF779"/>
      <c r="AG779"/>
      <c r="AH779"/>
      <c r="AI779"/>
      <c r="AJ779" t="inlineStr">
        <is>
          <t xml:space="preserve">Y</t>
        </is>
      </c>
      <c r="AK779" t="inlineStr">
        <is>
          <t xml:space="preserve">Y</t>
        </is>
      </c>
      <c r="AL779"/>
      <c r="AM779"/>
      <c r="AN779"/>
      <c r="AO779"/>
      <c r="AP779"/>
      <c r="AQ779"/>
      <c r="AR779"/>
      <c r="AS779"/>
      <c r="AT779">
        <f>IFERROR(INDEX(04_Area_Stats!$E$5:$E$7,MATCH(N779,04_Area_Stats!$A$5:$A$7,0)),"")</f>
      </c>
      <c r="AU779">
        <f>IFERROR(ROUND(W779*AT779,0),"")</f>
      </c>
      <c r="AV779">
        <f>IFERROR(AU779*12/S779,"")</f>
      </c>
      <c r="AW779">
        <f>IFERROR(ROUND(100*(03_Assumptions!$B$18*MIN(AV779/03_Assumptions!$B$13,1)+03_Assumptions!$B$19*MIN(MAX(-AB779/0.25,0),1)+03_Assumptions!$B$20*IFERROR(INDEX(03_Assumptions!$B$28:$B$33,MATCH(AG779,03_Assumptions!$A$28:$A$33,0)),0.5)+03_Assumptions!$B$21*MIN(V779/180,1)+03_Assumptions!$B$22*(COUNTIF(AI779:AQ779,"Y")/9)),0),"")</f>
      </c>
      <c r="AX779"/>
      <c r="AY779"/>
      <c r="AZ779"/>
      <c r="BA779" t="inlineStr">
        <is>
          <t xml:space="preserve">https://media.yaencontre.com/img/photo/w1024/66585/66585-57419293-1514139396.jpg</t>
        </is>
      </c>
      <c r="BB779"/>
      <c r="BC779">
        <v>1</v>
      </c>
      <c r="BD779"/>
      <c r="BE779">
        <v>0</v>
      </c>
      <c r="BF779"/>
      <c r="BG779" t="inlineStr">
        <is>
          <t xml:space="preserve">AREA_MISMATCH</t>
        </is>
      </c>
      <c r="BH779" t="inlineStr">
        <is>
          <t xml:space="preserve">Costly</t>
        </is>
      </c>
      <c r="BI779"/>
      <c r="BJ779"/>
      <c r="BK779"/>
      <c r="BL779" t="inlineStr">
        <is>
          <t xml:space="preserve">Bottenvåning på 121 m² med privat trädgård och terrass i det gated complex La Reserva de Marbella, Cabopino. Beskrivningen är ofullständig, vilket förhindrar en fullständig bedömning av fastighetens skick och egenskaper.</t>
        </is>
      </c>
      <c r="BM779" t="inlineStr">
        <is>
          <t xml:space="preserve">floor, terrace, garden</t>
        </is>
      </c>
      <c r="BN779"/>
    </row>
    <row r="780">
      <c r="A780" t="inlineStr">
        <is>
          <t xml:space="preserve">YAE-jht::real-estate::78588-112388463</t>
        </is>
      </c>
      <c r="B780" t="inlineStr">
        <is>
          <t xml:space="preserve">Yaencontre</t>
        </is>
      </c>
      <c r="C780" t="inlineStr">
        <is>
          <t xml:space="preserve">jht::real-estate::78588-112388463</t>
        </is>
      </c>
      <c r="D780" t="inlineStr">
        <is>
          <t xml:space="preserve">https://yaencontre.com/venta/piso/inmueble-78588-112388463</t>
        </is>
      </c>
      <c r="E780" t="inlineStr">
        <is>
          <t xml:space="preserve">2026-08-29</t>
        </is>
      </c>
      <c r="F780" t="inlineStr">
        <is>
          <t xml:space="preserve">2026-08-31</t>
        </is>
      </c>
      <c r="G780" t="inlineStr">
        <is>
          <t xml:space="preserve">New</t>
        </is>
      </c>
      <c r="H780" t="inlineStr">
        <is>
          <t xml:space="preserve">Estudio en venta, Romana Playa en Elviria-Cabopino en Marbella</t>
        </is>
      </c>
      <c r="I780" t="inlineStr">
        <is>
          <t xml:space="preserve">Sale</t>
        </is>
      </c>
      <c r="J780" t="inlineStr">
        <is>
          <t xml:space="preserve">FLAT</t>
        </is>
      </c>
      <c r="K780" t="inlineStr">
        <is>
          <t xml:space="preserve">ES</t>
        </is>
      </c>
      <c r="L780"/>
      <c r="M780"/>
      <c r="N780" t="inlineStr">
        <is>
          <t xml:space="preserve">Marbella</t>
        </is>
      </c>
      <c r="O780" t="inlineStr">
        <is>
          <t xml:space="preserve">Elviria-Cabopino</t>
        </is>
      </c>
      <c r="P780"/>
      <c r="Q780" t="inlineStr">
        <is>
          <t xml:space="preserve">36.4937534</t>
        </is>
      </c>
      <c r="R780" t="inlineStr">
        <is>
          <t xml:space="preserve">-4.7724706</t>
        </is>
      </c>
      <c r="S780">
        <v>279000</v>
      </c>
      <c r="T780"/>
      <c r="U780">
        <f>IFERROR((S780-T780)/T780,"")</f>
      </c>
      <c r="V780">
        <v>3</v>
      </c>
      <c r="W780" t="inlineStr">
        <is>
          <t xml:space="preserve">52.00</t>
        </is>
      </c>
      <c r="X780"/>
      <c r="Y780"/>
      <c r="Z780">
        <f>IFERROR(S780/W780,"")</f>
      </c>
      <c r="AA780">
        <f>IFERROR(INDEX(04_Area_Stats!$C$5:$C$7,MATCH(N780,04_Area_Stats!$A$5:$A$7,0)),"")</f>
      </c>
      <c r="AB780">
        <f>IFERROR((Z780-AA780)/AA780,"")</f>
      </c>
      <c r="AC780">
        <v>0</v>
      </c>
      <c r="AD780">
        <v>1</v>
      </c>
      <c r="AE780"/>
      <c r="AF780"/>
      <c r="AG780" t="inlineStr">
        <is>
          <t xml:space="preserve">Good</t>
        </is>
      </c>
      <c r="AH780"/>
      <c r="AI780"/>
      <c r="AJ780"/>
      <c r="AK780" t="inlineStr">
        <is>
          <t xml:space="preserve">Y</t>
        </is>
      </c>
      <c r="AL780" t="inlineStr">
        <is>
          <t xml:space="preserve">Y</t>
        </is>
      </c>
      <c r="AM780"/>
      <c r="AN780"/>
      <c r="AO780" t="inlineStr">
        <is>
          <t xml:space="preserve">Y</t>
        </is>
      </c>
      <c r="AP780"/>
      <c r="AQ780"/>
      <c r="AR780"/>
      <c r="AS780"/>
      <c r="AT780">
        <f>IFERROR(INDEX(04_Area_Stats!$E$5:$E$7,MATCH(N780,04_Area_Stats!$A$5:$A$7,0)),"")</f>
      </c>
      <c r="AU780">
        <f>IFERROR(ROUND(W780*AT780,0),"")</f>
      </c>
      <c r="AV780">
        <f>IFERROR(AU780*12/S780,"")</f>
      </c>
      <c r="AW780">
        <f>IFERROR(ROUND(100*(03_Assumptions!$B$18*MIN(AV780/03_Assumptions!$B$13,1)+03_Assumptions!$B$19*MIN(MAX(-AB780/0.25,0),1)+03_Assumptions!$B$20*IFERROR(INDEX(03_Assumptions!$B$28:$B$33,MATCH(AG780,03_Assumptions!$A$28:$A$33,0)),0.5)+03_Assumptions!$B$21*MIN(V780/180,1)+03_Assumptions!$B$22*(COUNTIF(AI780:AQ780,"Y")/9)),0),"")</f>
      </c>
      <c r="AX780"/>
      <c r="AY780"/>
      <c r="AZ780"/>
      <c r="BA780" t="inlineStr">
        <is>
          <t xml:space="preserve">https://media.yaencontre.com/img/photo/w1024/78588/78588-57432151-1514770859.jpg</t>
        </is>
      </c>
      <c r="BB780"/>
      <c r="BC780">
        <v>1</v>
      </c>
      <c r="BD780"/>
      <c r="BE780">
        <v>0</v>
      </c>
      <c r="BF780"/>
      <c r="BG780" t="inlineStr">
        <is>
          <t xml:space="preserve">AREA_MISMATCH</t>
        </is>
      </c>
      <c r="BH780" t="inlineStr">
        <is>
          <t xml:space="preserve">Costly</t>
        </is>
      </c>
      <c r="BI780" t="inlineStr">
        <is>
          <t xml:space="preserve">¡OPORTUNIDAD!</t>
        </is>
      </c>
      <c r="BJ780"/>
      <c r="BK780"/>
      <c r="BL780" t="inlineStr">
        <is>
          <t xml:space="preserve">En 36 m² studio i Elviria-Cabopino med havsutsikt och turistlicens, beläget i ett komplex med medelhavsträdgårdar och pooler. Beskrivningen är ofullständig, vilket begränsar en fullständig bedömning av fastighetens skick och bekvämligheter.</t>
        </is>
      </c>
      <c r="BM780" t="inlineStr">
        <is>
          <t xml:space="preserve">condition, pool, garden</t>
        </is>
      </c>
      <c r="BN780"/>
    </row>
    <row r="781">
      <c r="A781" t="inlineStr">
        <is>
          <t xml:space="preserve">YAE-jht::real-estate::75646-promo-6-112392317</t>
        </is>
      </c>
      <c r="B781" t="inlineStr">
        <is>
          <t xml:space="preserve">Yaencontre</t>
        </is>
      </c>
      <c r="C781" t="inlineStr">
        <is>
          <t xml:space="preserve">jht::real-estate::75646-promo-6-112392317</t>
        </is>
      </c>
      <c r="D781" t="inlineStr">
        <is>
          <t xml:space="preserve">https://yaencontre.com/venta/piso/inmueble-75646-Promo-6-112392317</t>
        </is>
      </c>
      <c r="E781" t="inlineStr">
        <is>
          <t xml:space="preserve">2026-08-29</t>
        </is>
      </c>
      <c r="F781" t="inlineStr">
        <is>
          <t xml:space="preserve">2026-08-31</t>
        </is>
      </c>
      <c r="G781" t="inlineStr">
        <is>
          <t xml:space="preserve">New</t>
        </is>
      </c>
      <c r="H781" t="inlineStr">
        <is>
          <t xml:space="preserve">Piso en venta, Rodeo Alto-Guadaiza-La Campana en Nueva Andalucía en Marbella</t>
        </is>
      </c>
      <c r="I781" t="inlineStr">
        <is>
          <t xml:space="preserve">Sale</t>
        </is>
      </c>
      <c r="J781" t="inlineStr">
        <is>
          <t xml:space="preserve">FLAT</t>
        </is>
      </c>
      <c r="K781" t="inlineStr">
        <is>
          <t xml:space="preserve">ES</t>
        </is>
      </c>
      <c r="L781"/>
      <c r="M781"/>
      <c r="N781" t="inlineStr">
        <is>
          <t xml:space="preserve">Marbella</t>
        </is>
      </c>
      <c r="O781" t="inlineStr">
        <is>
          <t xml:space="preserve">Nueva Andalucía</t>
        </is>
      </c>
      <c r="P781"/>
      <c r="Q781" t="inlineStr">
        <is>
          <t xml:space="preserve">36.4965539</t>
        </is>
      </c>
      <c r="R781" t="inlineStr">
        <is>
          <t xml:space="preserve">-4.9817954</t>
        </is>
      </c>
      <c r="S781">
        <v>530000</v>
      </c>
      <c r="T781"/>
      <c r="U781">
        <f>IFERROR((S781-T781)/T781,"")</f>
      </c>
      <c r="V781">
        <v>3</v>
      </c>
      <c r="W781" t="inlineStr">
        <is>
          <t xml:space="preserve">134.00</t>
        </is>
      </c>
      <c r="X781"/>
      <c r="Y781"/>
      <c r="Z781">
        <f>IFERROR(S781/W781,"")</f>
      </c>
      <c r="AA781">
        <f>IFERROR(INDEX(04_Area_Stats!$C$5:$C$7,MATCH(N781,04_Area_Stats!$A$5:$A$7,0)),"")</f>
      </c>
      <c r="AB781">
        <f>IFERROR((Z781-AA781)/AA781,"")</f>
      </c>
      <c r="AC781">
        <v>4</v>
      </c>
      <c r="AD781">
        <v>2</v>
      </c>
      <c r="AE781"/>
      <c r="AF781"/>
      <c r="AG781" t="inlineStr">
        <is>
          <t xml:space="preserve">New build</t>
        </is>
      </c>
      <c r="AH781"/>
      <c r="AI781" t="inlineStr">
        <is>
          <t xml:space="preserve">Y</t>
        </is>
      </c>
      <c r="AJ781"/>
      <c r="AK781"/>
      <c r="AL781"/>
      <c r="AM781"/>
      <c r="AN781"/>
      <c r="AO781"/>
      <c r="AP781"/>
      <c r="AQ781"/>
      <c r="AR781"/>
      <c r="AS781"/>
      <c r="AT781">
        <f>IFERROR(INDEX(04_Area_Stats!$E$5:$E$7,MATCH(N781,04_Area_Stats!$A$5:$A$7,0)),"")</f>
      </c>
      <c r="AU781">
        <f>IFERROR(ROUND(W781*AT781,0),"")</f>
      </c>
      <c r="AV781">
        <f>IFERROR(AU781*12/S781,"")</f>
      </c>
      <c r="AW781">
        <f>IFERROR(ROUND(100*(03_Assumptions!$B$18*MIN(AV781/03_Assumptions!$B$13,1)+03_Assumptions!$B$19*MIN(MAX(-AB781/0.25,0),1)+03_Assumptions!$B$20*IFERROR(INDEX(03_Assumptions!$B$28:$B$33,MATCH(AG781,03_Assumptions!$A$28:$A$33,0)),0.5)+03_Assumptions!$B$21*MIN(V781/180,1)+03_Assumptions!$B$22*(COUNTIF(AI781:AQ781,"Y")/9)),0),"")</f>
      </c>
      <c r="AX781"/>
      <c r="AY781"/>
      <c r="AZ781"/>
      <c r="BA781" t="inlineStr">
        <is>
          <t xml:space="preserve">https://media.yaencontre.com/img/photo/w1024/promo_75646-6/files/75646-57435981-1514985575.jpg</t>
        </is>
      </c>
      <c r="BB781"/>
      <c r="BC781">
        <v>1</v>
      </c>
      <c r="BD781"/>
      <c r="BE781">
        <v>0</v>
      </c>
      <c r="BF781"/>
      <c r="BG781"/>
      <c r="BH781"/>
      <c r="BI781"/>
      <c r="BJ781"/>
      <c r="BK781"/>
      <c r="BL781" t="inlineStr">
        <is>
          <t xml:space="preserve">Otillräcklig information tillhandahållen. Annonsen beskriver endast Nueva Andalucía-området och dess faciliteter, utan detaljer om den specifika lägenheten, storlek, skick eller egenskaper.</t>
        </is>
      </c>
      <c r="BM781"/>
      <c r="BN781"/>
    </row>
    <row r="782">
      <c r="A782" t="inlineStr">
        <is>
          <t xml:space="preserve">YAE-jht::real-estate::83067-promo-5-112379445</t>
        </is>
      </c>
      <c r="B782" t="inlineStr">
        <is>
          <t xml:space="preserve">Yaencontre</t>
        </is>
      </c>
      <c r="C782" t="inlineStr">
        <is>
          <t xml:space="preserve">jht::real-estate::83067-promo-5-112379445</t>
        </is>
      </c>
      <c r="D782" t="inlineStr">
        <is>
          <t xml:space="preserve">https://yaencontre.com/venta/piso/inmueble-83067-Promo-5-112379445</t>
        </is>
      </c>
      <c r="E782" t="inlineStr">
        <is>
          <t xml:space="preserve">2026-08-29</t>
        </is>
      </c>
      <c r="F782" t="inlineStr">
        <is>
          <t xml:space="preserve">2026-08-31</t>
        </is>
      </c>
      <c r="G782" t="inlineStr">
        <is>
          <t xml:space="preserve">New</t>
        </is>
      </c>
      <c r="H782" t="inlineStr">
        <is>
          <t xml:space="preserve">Piso en venta en avenida Pablo Ruiz Picasso, San Pedro Pueblo en San Pedro de Alcántara en Marbella</t>
        </is>
      </c>
      <c r="I782" t="inlineStr">
        <is>
          <t xml:space="preserve">Sale</t>
        </is>
      </c>
      <c r="J782" t="inlineStr">
        <is>
          <t xml:space="preserve">FLAT</t>
        </is>
      </c>
      <c r="K782" t="inlineStr">
        <is>
          <t xml:space="preserve">ES</t>
        </is>
      </c>
      <c r="L782"/>
      <c r="M782"/>
      <c r="N782" t="inlineStr">
        <is>
          <t xml:space="preserve">Marbella</t>
        </is>
      </c>
      <c r="O782" t="inlineStr">
        <is>
          <t xml:space="preserve">San Pedro de Alcántara</t>
        </is>
      </c>
      <c r="P782"/>
      <c r="Q782" t="inlineStr">
        <is>
          <t xml:space="preserve">36.4913660</t>
        </is>
      </c>
      <c r="R782" t="inlineStr">
        <is>
          <t xml:space="preserve">-4.9923526</t>
        </is>
      </c>
      <c r="S782">
        <v>923700</v>
      </c>
      <c r="T782"/>
      <c r="U782">
        <f>IFERROR((S782-T782)/T782,"")</f>
      </c>
      <c r="V782">
        <v>3</v>
      </c>
      <c r="W782" t="inlineStr">
        <is>
          <t xml:space="preserve">130.00</t>
        </is>
      </c>
      <c r="X782"/>
      <c r="Y782"/>
      <c r="Z782">
        <f>IFERROR(S782/W782,"")</f>
      </c>
      <c r="AA782">
        <f>IFERROR(INDEX(04_Area_Stats!$C$5:$C$7,MATCH(N782,04_Area_Stats!$A$5:$A$7,0)),"")</f>
      </c>
      <c r="AB782">
        <f>IFERROR((Z782-AA782)/AA782,"")</f>
      </c>
      <c r="AC782">
        <v>3</v>
      </c>
      <c r="AD782">
        <v>2</v>
      </c>
      <c r="AE782"/>
      <c r="AF782"/>
      <c r="AG782" t="inlineStr">
        <is>
          <t xml:space="preserve">New build</t>
        </is>
      </c>
      <c r="AH782"/>
      <c r="AI782" t="inlineStr">
        <is>
          <t xml:space="preserve">Y</t>
        </is>
      </c>
      <c r="AJ782"/>
      <c r="AK782"/>
      <c r="AL782"/>
      <c r="AM782" t="inlineStr">
        <is>
          <t xml:space="preserve">Y</t>
        </is>
      </c>
      <c r="AN782" t="inlineStr">
        <is>
          <t xml:space="preserve">Y</t>
        </is>
      </c>
      <c r="AO782"/>
      <c r="AP782"/>
      <c r="AQ782"/>
      <c r="AR782"/>
      <c r="AS782"/>
      <c r="AT782">
        <f>IFERROR(INDEX(04_Area_Stats!$E$5:$E$7,MATCH(N782,04_Area_Stats!$A$5:$A$7,0)),"")</f>
      </c>
      <c r="AU782">
        <f>IFERROR(ROUND(W782*AT782,0),"")</f>
      </c>
      <c r="AV782">
        <f>IFERROR(AU782*12/S782,"")</f>
      </c>
      <c r="AW782">
        <f>IFERROR(ROUND(100*(03_Assumptions!$B$18*MIN(AV782/03_Assumptions!$B$13,1)+03_Assumptions!$B$19*MIN(MAX(-AB782/0.25,0),1)+03_Assumptions!$B$20*IFERROR(INDEX(03_Assumptions!$B$28:$B$33,MATCH(AG782,03_Assumptions!$A$28:$A$33,0)),0.5)+03_Assumptions!$B$21*MIN(V782/180,1)+03_Assumptions!$B$22*(COUNTIF(AI782:AQ782,"Y")/9)),0),"")</f>
      </c>
      <c r="AX782"/>
      <c r="AY782"/>
      <c r="AZ782"/>
      <c r="BA782" t="inlineStr">
        <is>
          <t xml:space="preserve">https://media.yaencontre.com/img/photo/w1024/promo_83067-5/files/83067-57427766-1514554184.jpg</t>
        </is>
      </c>
      <c r="BB782"/>
      <c r="BC782">
        <v>1</v>
      </c>
      <c r="BD782"/>
      <c r="BE782">
        <v>0</v>
      </c>
      <c r="BF782"/>
      <c r="BG782"/>
      <c r="BH782"/>
      <c r="BI782"/>
      <c r="BJ782"/>
      <c r="BK782"/>
      <c r="BL782" t="inlineStr">
        <is>
          <t xml:space="preserve">Mycket lite specifik information är tillgänglig om denna individuella lägenhet. Beskrivningen hänvisar till ett bostadskomplex kallat ARMONÍA med 35 lägenheter, garage och förråd, men ger inga detaljer om själva fastigheten.</t>
        </is>
      </c>
      <c r="BM782" t="inlineStr">
        <is>
          <t xml:space="preserve">parking, storage</t>
        </is>
      </c>
      <c r="BN782"/>
    </row>
    <row r="783">
      <c r="A783" t="inlineStr">
        <is>
          <t xml:space="preserve">YAE-jht::real-estate::87253-112357115</t>
        </is>
      </c>
      <c r="B783" t="inlineStr">
        <is>
          <t xml:space="preserve">Yaencontre</t>
        </is>
      </c>
      <c r="C783" t="inlineStr">
        <is>
          <t xml:space="preserve">jht::real-estate::87253-112357115</t>
        </is>
      </c>
      <c r="D783" t="inlineStr">
        <is>
          <t xml:space="preserve">https://yaencontre.com/venta/piso/inmueble-87253-112357115</t>
        </is>
      </c>
      <c r="E783" t="inlineStr">
        <is>
          <t xml:space="preserve">2026-08-29</t>
        </is>
      </c>
      <c r="F783" t="inlineStr">
        <is>
          <t xml:space="preserve">2026-08-31</t>
        </is>
      </c>
      <c r="G783" t="inlineStr">
        <is>
          <t xml:space="preserve">New</t>
        </is>
      </c>
      <c r="H783" t="inlineStr">
        <is>
          <t xml:space="preserve">Piso en venta, Alto de los Monteros en Rio Real-Los Monteros en Marbella</t>
        </is>
      </c>
      <c r="I783" t="inlineStr">
        <is>
          <t xml:space="preserve">Sale</t>
        </is>
      </c>
      <c r="J783" t="inlineStr">
        <is>
          <t xml:space="preserve">FLAT</t>
        </is>
      </c>
      <c r="K783" t="inlineStr">
        <is>
          <t xml:space="preserve">ES</t>
        </is>
      </c>
      <c r="L783"/>
      <c r="M783"/>
      <c r="N783" t="inlineStr">
        <is>
          <t xml:space="preserve">Marbella</t>
        </is>
      </c>
      <c r="O783" t="inlineStr">
        <is>
          <t xml:space="preserve">Rio Real-Los Monteros</t>
        </is>
      </c>
      <c r="P783"/>
      <c r="Q783" t="inlineStr">
        <is>
          <t xml:space="preserve">36.5247583</t>
        </is>
      </c>
      <c r="R783" t="inlineStr">
        <is>
          <t xml:space="preserve">-4.8437128</t>
        </is>
      </c>
      <c r="S783">
        <v>1295000</v>
      </c>
      <c r="T783"/>
      <c r="U783">
        <f>IFERROR((S783-T783)/T783,"")</f>
      </c>
      <c r="V783">
        <v>3</v>
      </c>
      <c r="W783" t="inlineStr">
        <is>
          <t xml:space="preserve">123.00</t>
        </is>
      </c>
      <c r="X783"/>
      <c r="Y783"/>
      <c r="Z783">
        <f>IFERROR(S783/W783,"")</f>
      </c>
      <c r="AA783">
        <f>IFERROR(INDEX(04_Area_Stats!$C$5:$C$7,MATCH(N783,04_Area_Stats!$A$5:$A$7,0)),"")</f>
      </c>
      <c r="AB783">
        <f>IFERROR((Z783-AA783)/AA783,"")</f>
      </c>
      <c r="AC783">
        <v>3</v>
      </c>
      <c r="AD783">
        <v>2</v>
      </c>
      <c r="AE783" t="inlineStr">
        <is>
          <t xml:space="preserve">2</t>
        </is>
      </c>
      <c r="AF783"/>
      <c r="AG783" t="inlineStr">
        <is>
          <t xml:space="preserve">Good</t>
        </is>
      </c>
      <c r="AH783"/>
      <c r="AI783"/>
      <c r="AJ783" t="inlineStr">
        <is>
          <t xml:space="preserve">Y</t>
        </is>
      </c>
      <c r="AK783"/>
      <c r="AL783"/>
      <c r="AM783"/>
      <c r="AN783"/>
      <c r="AO783"/>
      <c r="AP783"/>
      <c r="AQ783"/>
      <c r="AR783"/>
      <c r="AS783"/>
      <c r="AT783">
        <f>IFERROR(INDEX(04_Area_Stats!$E$5:$E$7,MATCH(N783,04_Area_Stats!$A$5:$A$7,0)),"")</f>
      </c>
      <c r="AU783">
        <f>IFERROR(ROUND(W783*AT783,0),"")</f>
      </c>
      <c r="AV783">
        <f>IFERROR(AU783*12/S783,"")</f>
      </c>
      <c r="AW783">
        <f>IFERROR(ROUND(100*(03_Assumptions!$B$18*MIN(AV783/03_Assumptions!$B$13,1)+03_Assumptions!$B$19*MIN(MAX(-AB783/0.25,0),1)+03_Assumptions!$B$20*IFERROR(INDEX(03_Assumptions!$B$28:$B$33,MATCH(AG783,03_Assumptions!$A$28:$A$33,0)),0.5)+03_Assumptions!$B$21*MIN(V783/180,1)+03_Assumptions!$B$22*(COUNTIF(AI783:AQ783,"Y")/9)),0),"")</f>
      </c>
      <c r="AX783"/>
      <c r="AY783"/>
      <c r="AZ783"/>
      <c r="BA783" t="inlineStr">
        <is>
          <t xml:space="preserve">https://media.yaencontre.com/img/photo/w1024/87253/87253-57415382-1513871607.jpg</t>
        </is>
      </c>
      <c r="BB783"/>
      <c r="BC783">
        <v>1</v>
      </c>
      <c r="BD783"/>
      <c r="BE783">
        <v>0</v>
      </c>
      <c r="BF783"/>
      <c r="BG783"/>
      <c r="BH783"/>
      <c r="BI783"/>
      <c r="BJ783"/>
      <c r="BK783"/>
      <c r="BL783" t="inlineStr">
        <is>
          <t xml:space="preserve">Otillräcklig information tillgänglig. Beskrivningen är trunkerad och ger bara minimala detaljer om lägenheten, nämligen att det är en lägenhet på andra våningen med solarium i Quintessence, Marbella.</t>
        </is>
      </c>
      <c r="BM783" t="inlineStr">
        <is>
          <t xml:space="preserve">floor, terrace</t>
        </is>
      </c>
      <c r="BN783"/>
    </row>
    <row r="784">
      <c r="A784" t="inlineStr">
        <is>
          <t xml:space="preserve">YAE-jht::real-estate::45522-112329361</t>
        </is>
      </c>
      <c r="B784" t="inlineStr">
        <is>
          <t xml:space="preserve">Yaencontre</t>
        </is>
      </c>
      <c r="C784" t="inlineStr">
        <is>
          <t xml:space="preserve">jht::real-estate::45522-112329361</t>
        </is>
      </c>
      <c r="D784" t="inlineStr">
        <is>
          <t xml:space="preserve">https://yaencontre.com/venta/piso/inmueble-45522-112329361</t>
        </is>
      </c>
      <c r="E784" t="inlineStr">
        <is>
          <t xml:space="preserve">2026-08-29</t>
        </is>
      </c>
      <c r="F784" t="inlineStr">
        <is>
          <t xml:space="preserve">2026-08-31</t>
        </is>
      </c>
      <c r="G784" t="inlineStr">
        <is>
          <t xml:space="preserve">New</t>
        </is>
      </c>
      <c r="H784" t="inlineStr">
        <is>
          <t xml:space="preserve">Piso en venta en calle Buenaventura, Torrecilla-La Cañada en Marbella Pueblo en Marbella</t>
        </is>
      </c>
      <c r="I784" t="inlineStr">
        <is>
          <t xml:space="preserve">Sale</t>
        </is>
      </c>
      <c r="J784" t="inlineStr">
        <is>
          <t xml:space="preserve">FLAT</t>
        </is>
      </c>
      <c r="K784" t="inlineStr">
        <is>
          <t xml:space="preserve">ES</t>
        </is>
      </c>
      <c r="L784"/>
      <c r="M784"/>
      <c r="N784" t="inlineStr">
        <is>
          <t xml:space="preserve">Marbella</t>
        </is>
      </c>
      <c r="O784" t="inlineStr">
        <is>
          <t xml:space="preserve">Marbella Pueblo</t>
        </is>
      </c>
      <c r="P784"/>
      <c r="Q784" t="inlineStr">
        <is>
          <t xml:space="preserve">36.5240931</t>
        </is>
      </c>
      <c r="R784" t="inlineStr">
        <is>
          <t xml:space="preserve">-4.8797994</t>
        </is>
      </c>
      <c r="S784">
        <v>645000</v>
      </c>
      <c r="T784"/>
      <c r="U784">
        <f>IFERROR((S784-T784)/T784,"")</f>
      </c>
      <c r="V784">
        <v>3</v>
      </c>
      <c r="W784" t="inlineStr">
        <is>
          <t xml:space="preserve">160.00</t>
        </is>
      </c>
      <c r="X784"/>
      <c r="Y784"/>
      <c r="Z784">
        <f>IFERROR(S784/W784,"")</f>
      </c>
      <c r="AA784">
        <f>IFERROR(INDEX(04_Area_Stats!$C$5:$C$7,MATCH(N784,04_Area_Stats!$A$5:$A$7,0)),"")</f>
      </c>
      <c r="AB784">
        <f>IFERROR((Z784-AA784)/AA784,"")</f>
      </c>
      <c r="AC784">
        <v>3</v>
      </c>
      <c r="AD784">
        <v>2</v>
      </c>
      <c r="AE784"/>
      <c r="AF784">
        <v>2019</v>
      </c>
      <c r="AG784" t="inlineStr">
        <is>
          <t xml:space="preserve">Good</t>
        </is>
      </c>
      <c r="AH784"/>
      <c r="AI784"/>
      <c r="AJ784"/>
      <c r="AK784"/>
      <c r="AL784" t="inlineStr">
        <is>
          <t xml:space="preserve">Y</t>
        </is>
      </c>
      <c r="AM784"/>
      <c r="AN784"/>
      <c r="AO784"/>
      <c r="AP784"/>
      <c r="AQ784"/>
      <c r="AR784"/>
      <c r="AS784"/>
      <c r="AT784">
        <f>IFERROR(INDEX(04_Area_Stats!$E$5:$E$7,MATCH(N784,04_Area_Stats!$A$5:$A$7,0)),"")</f>
      </c>
      <c r="AU784">
        <f>IFERROR(ROUND(W784*AT784,0),"")</f>
      </c>
      <c r="AV784">
        <f>IFERROR(AU784*12/S784,"")</f>
      </c>
      <c r="AW784">
        <f>IFERROR(ROUND(100*(03_Assumptions!$B$18*MIN(AV784/03_Assumptions!$B$13,1)+03_Assumptions!$B$19*MIN(MAX(-AB784/0.25,0),1)+03_Assumptions!$B$20*IFERROR(INDEX(03_Assumptions!$B$28:$B$33,MATCH(AG784,03_Assumptions!$A$28:$A$33,0)),0.5)+03_Assumptions!$B$21*MIN(V784/180,1)+03_Assumptions!$B$22*(COUNTIF(AI784:AQ784,"Y")/9)),0),"")</f>
      </c>
      <c r="AX784"/>
      <c r="AY784"/>
      <c r="AZ784"/>
      <c r="BA784" t="inlineStr">
        <is>
          <t xml:space="preserve">https://media.yaencontre.com/img/photo/w1024/45522/45522-57400474-1513141508.jpg</t>
        </is>
      </c>
      <c r="BB784"/>
      <c r="BC784">
        <v>1</v>
      </c>
      <c r="BD784"/>
      <c r="BE784">
        <v>0</v>
      </c>
      <c r="BF784"/>
      <c r="BG784"/>
      <c r="BH784"/>
      <c r="BI784"/>
      <c r="BJ784"/>
      <c r="BK784"/>
      <c r="BL784" t="inlineStr">
        <is>
          <t xml:space="preserve">En väl slutförd lägenhet i en nyligen byggd privat urbanisering i Marbella, slutförd 2019, med gemensam pool och grönytor nära La Cañada köpcentrum. Viktig information som antal rum, badrum och fullständiga specifikationer finns inte tillgänglig i det begränsade annonstexten.</t>
        </is>
      </c>
      <c r="BM784" t="inlineStr">
        <is>
          <t xml:space="preserve">condition, pool</t>
        </is>
      </c>
      <c r="BN784"/>
    </row>
    <row r="785">
      <c r="A785" t="inlineStr">
        <is>
          <t xml:space="preserve">YAE-jht::real-estate::42907-112379968</t>
        </is>
      </c>
      <c r="B785" t="inlineStr">
        <is>
          <t xml:space="preserve">Yaencontre</t>
        </is>
      </c>
      <c r="C785" t="inlineStr">
        <is>
          <t xml:space="preserve">jht::real-estate::42907-112379968</t>
        </is>
      </c>
      <c r="D785" t="inlineStr">
        <is>
          <t xml:space="preserve">https://yaencontre.com/venta/piso/inmueble-42907-112379968</t>
        </is>
      </c>
      <c r="E785" t="inlineStr">
        <is>
          <t xml:space="preserve">2026-08-29</t>
        </is>
      </c>
      <c r="F785" t="inlineStr">
        <is>
          <t xml:space="preserve">2026-08-31</t>
        </is>
      </c>
      <c r="G785" t="inlineStr">
        <is>
          <t xml:space="preserve">New</t>
        </is>
      </c>
      <c r="H785" t="inlineStr">
        <is>
          <t xml:space="preserve">Piso en venta, Santa María en Elviria-Cabopino en Marbella</t>
        </is>
      </c>
      <c r="I785" t="inlineStr">
        <is>
          <t xml:space="preserve">Sale</t>
        </is>
      </c>
      <c r="J785" t="inlineStr">
        <is>
          <t xml:space="preserve">FLAT</t>
        </is>
      </c>
      <c r="K785" t="inlineStr">
        <is>
          <t xml:space="preserve">ES</t>
        </is>
      </c>
      <c r="L785"/>
      <c r="M785"/>
      <c r="N785" t="inlineStr">
        <is>
          <t xml:space="preserve">Marbella</t>
        </is>
      </c>
      <c r="O785" t="inlineStr">
        <is>
          <t xml:space="preserve">Elviria-Cabopino</t>
        </is>
      </c>
      <c r="P785"/>
      <c r="Q785" t="inlineStr">
        <is>
          <t xml:space="preserve">36.5092900</t>
        </is>
      </c>
      <c r="R785" t="inlineStr">
        <is>
          <t xml:space="preserve">-4.7773995</t>
        </is>
      </c>
      <c r="S785">
        <v>367000</v>
      </c>
      <c r="T785"/>
      <c r="U785">
        <f>IFERROR((S785-T785)/T785,"")</f>
      </c>
      <c r="V785">
        <v>3</v>
      </c>
      <c r="W785" t="inlineStr">
        <is>
          <t xml:space="preserve">108.00</t>
        </is>
      </c>
      <c r="X785"/>
      <c r="Y785"/>
      <c r="Z785">
        <f>IFERROR(S785/W785,"")</f>
      </c>
      <c r="AA785">
        <f>IFERROR(INDEX(04_Area_Stats!$C$5:$C$7,MATCH(N785,04_Area_Stats!$A$5:$A$7,0)),"")</f>
      </c>
      <c r="AB785">
        <f>IFERROR((Z785-AA785)/AA785,"")</f>
      </c>
      <c r="AC785">
        <v>2</v>
      </c>
      <c r="AD785">
        <v>2</v>
      </c>
      <c r="AE785" t="inlineStr">
        <is>
          <t xml:space="preserve">Planta baja elevada</t>
        </is>
      </c>
      <c r="AF785"/>
      <c r="AG785" t="inlineStr">
        <is>
          <t xml:space="preserve">Good</t>
        </is>
      </c>
      <c r="AH785"/>
      <c r="AI785"/>
      <c r="AJ785"/>
      <c r="AK785"/>
      <c r="AL785"/>
      <c r="AM785"/>
      <c r="AN785"/>
      <c r="AO785"/>
      <c r="AP785" t="inlineStr">
        <is>
          <t xml:space="preserve">Y</t>
        </is>
      </c>
      <c r="AQ785"/>
      <c r="AR785"/>
      <c r="AS785"/>
      <c r="AT785">
        <f>IFERROR(INDEX(04_Area_Stats!$E$5:$E$7,MATCH(N785,04_Area_Stats!$A$5:$A$7,0)),"")</f>
      </c>
      <c r="AU785">
        <f>IFERROR(ROUND(W785*AT785,0),"")</f>
      </c>
      <c r="AV785">
        <f>IFERROR(AU785*12/S785,"")</f>
      </c>
      <c r="AW785">
        <f>IFERROR(ROUND(100*(03_Assumptions!$B$18*MIN(AV785/03_Assumptions!$B$13,1)+03_Assumptions!$B$19*MIN(MAX(-AB785/0.25,0),1)+03_Assumptions!$B$20*IFERROR(INDEX(03_Assumptions!$B$28:$B$33,MATCH(AG785,03_Assumptions!$A$28:$A$33,0)),0.5)+03_Assumptions!$B$21*MIN(V785/180,1)+03_Assumptions!$B$22*(COUNTIF(AI785:AQ785,"Y")/9)),0),"")</f>
      </c>
      <c r="AX785"/>
      <c r="AY785"/>
      <c r="AZ785"/>
      <c r="BA785" t="inlineStr">
        <is>
          <t xml:space="preserve">https://media.yaencontre.com/img/photo/w1024/42907/42907-57427265-1514536664.jpg</t>
        </is>
      </c>
      <c r="BB785"/>
      <c r="BC785">
        <v>1</v>
      </c>
      <c r="BD785"/>
      <c r="BE785">
        <v>0</v>
      </c>
      <c r="BF785"/>
      <c r="BG785"/>
      <c r="BH785"/>
      <c r="BI785"/>
      <c r="BJ785"/>
      <c r="BK785"/>
      <c r="BL785" t="inlineStr">
        <is>
          <t xml:space="preserve">En rymlig lägenhet med 2 sovrum på en upphöjd bottenvåning i Elviria, Marbella, beskriven som ljus och luftig. Annonsen ger minimala detaljer bortom läge och rumsantal, med de flesta fastighetsfunktioner ospecificerade.</t>
        </is>
      </c>
      <c r="BM785" t="inlineStr">
        <is>
          <t xml:space="preserve">floor, condition</t>
        </is>
      </c>
      <c r="BN785"/>
    </row>
    <row r="786">
      <c r="A786" t="inlineStr">
        <is>
          <t xml:space="preserve">YAE-jht::real-estate::42813-112368124</t>
        </is>
      </c>
      <c r="B786" t="inlineStr">
        <is>
          <t xml:space="preserve">Yaencontre</t>
        </is>
      </c>
      <c r="C786" t="inlineStr">
        <is>
          <t xml:space="preserve">jht::real-estate::42813-112368124</t>
        </is>
      </c>
      <c r="D786" t="inlineStr">
        <is>
          <t xml:space="preserve">https://yaencontre.com/venta/piso/inmueble-42813-112368124</t>
        </is>
      </c>
      <c r="E786" t="inlineStr">
        <is>
          <t xml:space="preserve">2026-08-29</t>
        </is>
      </c>
      <c r="F786" t="inlineStr">
        <is>
          <t xml:space="preserve">2026-08-31</t>
        </is>
      </c>
      <c r="G786" t="inlineStr">
        <is>
          <t xml:space="preserve">New</t>
        </is>
      </c>
      <c r="H786" t="inlineStr">
        <is>
          <t xml:space="preserve">Dúplex en venta en calle Arriate, La Dama de Noche-La Alzambra en Nueva Andalucía en Marbella</t>
        </is>
      </c>
      <c r="I786" t="inlineStr">
        <is>
          <t xml:space="preserve">Sale</t>
        </is>
      </c>
      <c r="J786" t="inlineStr">
        <is>
          <t xml:space="preserve">FLAT</t>
        </is>
      </c>
      <c r="K786" t="inlineStr">
        <is>
          <t xml:space="preserve">ES</t>
        </is>
      </c>
      <c r="L786"/>
      <c r="M786"/>
      <c r="N786" t="inlineStr">
        <is>
          <t xml:space="preserve">Marbella</t>
        </is>
      </c>
      <c r="O786" t="inlineStr">
        <is>
          <t xml:space="preserve">Nueva Andalucía</t>
        </is>
      </c>
      <c r="P786"/>
      <c r="Q786" t="inlineStr">
        <is>
          <t xml:space="preserve">36.5064229</t>
        </is>
      </c>
      <c r="R786" t="inlineStr">
        <is>
          <t xml:space="preserve">-4.9503250</t>
        </is>
      </c>
      <c r="S786">
        <v>540000</v>
      </c>
      <c r="T786"/>
      <c r="U786">
        <f>IFERROR((S786-T786)/T786,"")</f>
      </c>
      <c r="V786">
        <v>3</v>
      </c>
      <c r="W786" t="inlineStr">
        <is>
          <t xml:space="preserve">126.00</t>
        </is>
      </c>
      <c r="X786"/>
      <c r="Y786"/>
      <c r="Z786">
        <f>IFERROR(S786/W786,"")</f>
      </c>
      <c r="AA786">
        <f>IFERROR(INDEX(04_Area_Stats!$C$5:$C$7,MATCH(N786,04_Area_Stats!$A$5:$A$7,0)),"")</f>
      </c>
      <c r="AB786">
        <f>IFERROR((Z786-AA786)/AA786,"")</f>
      </c>
      <c r="AC786">
        <v>3</v>
      </c>
      <c r="AD786">
        <v>2</v>
      </c>
      <c r="AE786"/>
      <c r="AF786"/>
      <c r="AG786"/>
      <c r="AH786"/>
      <c r="AI786"/>
      <c r="AJ786"/>
      <c r="AK786"/>
      <c r="AL786"/>
      <c r="AM786"/>
      <c r="AN786"/>
      <c r="AO786"/>
      <c r="AP786"/>
      <c r="AQ786"/>
      <c r="AR786"/>
      <c r="AS786"/>
      <c r="AT786">
        <f>IFERROR(INDEX(04_Area_Stats!$E$5:$E$7,MATCH(N786,04_Area_Stats!$A$5:$A$7,0)),"")</f>
      </c>
      <c r="AU786">
        <f>IFERROR(ROUND(W786*AT786,0),"")</f>
      </c>
      <c r="AV786">
        <f>IFERROR(AU786*12/S786,"")</f>
      </c>
      <c r="AW786">
        <f>IFERROR(ROUND(100*(03_Assumptions!$B$18*MIN(AV786/03_Assumptions!$B$13,1)+03_Assumptions!$B$19*MIN(MAX(-AB786/0.25,0),1)+03_Assumptions!$B$20*IFERROR(INDEX(03_Assumptions!$B$28:$B$33,MATCH(AG786,03_Assumptions!$A$28:$A$33,0)),0.5)+03_Assumptions!$B$21*MIN(V786/180,1)+03_Assumptions!$B$22*(COUNTIF(AI786:AQ786,"Y")/9)),0),"")</f>
      </c>
      <c r="AX786"/>
      <c r="AY786"/>
      <c r="AZ786"/>
      <c r="BA786" t="inlineStr">
        <is>
          <t xml:space="preserve">https://media.yaencontre.com/img/photo/w1024/42813/42813-57421027-1514236553.jpg</t>
        </is>
      </c>
      <c r="BB786"/>
      <c r="BC786">
        <v>1</v>
      </c>
      <c r="BD786"/>
      <c r="BE786">
        <v>0</v>
      </c>
      <c r="BF786"/>
      <c r="BG786"/>
      <c r="BH786"/>
      <c r="BI786" t="inlineStr">
        <is>
          <t xml:space="preserve">Una oportunidad poco frecuente</t>
        </is>
      </c>
      <c r="BJ786"/>
      <c r="BK786"/>
      <c r="BL786" t="inlineStr">
        <is>
          <t xml:space="preserve">Beskrivningen är ofullständig och avbruten mitt i en mening efter inledningsstycket; det finns inte tillräcklig information för att karakterisera fastighetens detaljer, skick eller utmärkande egenskaper.</t>
        </is>
      </c>
      <c r="BM786"/>
      <c r="BN786"/>
    </row>
    <row r="787">
      <c r="A787" t="inlineStr">
        <is>
          <t xml:space="preserve">YAE-jht::real-estate::51047-112378163</t>
        </is>
      </c>
      <c r="B787" t="inlineStr">
        <is>
          <t xml:space="preserve">Yaencontre</t>
        </is>
      </c>
      <c r="C787" t="inlineStr">
        <is>
          <t xml:space="preserve">jht::real-estate::51047-112378163</t>
        </is>
      </c>
      <c r="D787" t="inlineStr">
        <is>
          <t xml:space="preserve">https://yaencontre.com/venta/piso/inmueble-51047-112378163</t>
        </is>
      </c>
      <c r="E787" t="inlineStr">
        <is>
          <t xml:space="preserve">2026-08-29</t>
        </is>
      </c>
      <c r="F787" t="inlineStr">
        <is>
          <t xml:space="preserve">2026-08-31</t>
        </is>
      </c>
      <c r="G787" t="inlineStr">
        <is>
          <t xml:space="preserve">New</t>
        </is>
      </c>
      <c r="H787" t="inlineStr">
        <is>
          <t xml:space="preserve">Piso en venta, Aloha en Nueva Andalucía en Marbella</t>
        </is>
      </c>
      <c r="I787" t="inlineStr">
        <is>
          <t xml:space="preserve">Sale</t>
        </is>
      </c>
      <c r="J787" t="inlineStr">
        <is>
          <t xml:space="preserve">FLAT</t>
        </is>
      </c>
      <c r="K787" t="inlineStr">
        <is>
          <t xml:space="preserve">ES</t>
        </is>
      </c>
      <c r="L787"/>
      <c r="M787"/>
      <c r="N787" t="inlineStr">
        <is>
          <t xml:space="preserve">Marbella</t>
        </is>
      </c>
      <c r="O787" t="inlineStr">
        <is>
          <t xml:space="preserve">Nueva Andalucía</t>
        </is>
      </c>
      <c r="P787"/>
      <c r="Q787" t="inlineStr">
        <is>
          <t xml:space="preserve">36.5036599</t>
        </is>
      </c>
      <c r="R787" t="inlineStr">
        <is>
          <t xml:space="preserve">-4.9587577</t>
        </is>
      </c>
      <c r="S787">
        <v>450000</v>
      </c>
      <c r="T787"/>
      <c r="U787">
        <f>IFERROR((S787-T787)/T787,"")</f>
      </c>
      <c r="V787">
        <v>3</v>
      </c>
      <c r="W787" t="inlineStr">
        <is>
          <t xml:space="preserve">60.00</t>
        </is>
      </c>
      <c r="X787"/>
      <c r="Y787"/>
      <c r="Z787">
        <f>IFERROR(S787/W787,"")</f>
      </c>
      <c r="AA787">
        <f>IFERROR(INDEX(04_Area_Stats!$C$5:$C$7,MATCH(N787,04_Area_Stats!$A$5:$A$7,0)),"")</f>
      </c>
      <c r="AB787">
        <f>IFERROR((Z787-AA787)/AA787,"")</f>
      </c>
      <c r="AC787">
        <v>2</v>
      </c>
      <c r="AD787">
        <v>2</v>
      </c>
      <c r="AE787"/>
      <c r="AF787"/>
      <c r="AG787"/>
      <c r="AH787"/>
      <c r="AI787"/>
      <c r="AJ787" t="inlineStr">
        <is>
          <t xml:space="preserve">Y</t>
        </is>
      </c>
      <c r="AK787" t="inlineStr">
        <is>
          <t xml:space="preserve">Y</t>
        </is>
      </c>
      <c r="AL787"/>
      <c r="AM787"/>
      <c r="AN787"/>
      <c r="AO787"/>
      <c r="AP787"/>
      <c r="AQ787"/>
      <c r="AR787"/>
      <c r="AS787"/>
      <c r="AT787">
        <f>IFERROR(INDEX(04_Area_Stats!$E$5:$E$7,MATCH(N787,04_Area_Stats!$A$5:$A$7,0)),"")</f>
      </c>
      <c r="AU787">
        <f>IFERROR(ROUND(W787*AT787,0),"")</f>
      </c>
      <c r="AV787">
        <f>IFERROR(AU787*12/S787,"")</f>
      </c>
      <c r="AW787">
        <f>IFERROR(ROUND(100*(03_Assumptions!$B$18*MIN(AV787/03_Assumptions!$B$13,1)+03_Assumptions!$B$19*MIN(MAX(-AB787/0.25,0),1)+03_Assumptions!$B$20*IFERROR(INDEX(03_Assumptions!$B$28:$B$33,MATCH(AG787,03_Assumptions!$A$28:$A$33,0)),0.5)+03_Assumptions!$B$21*MIN(V787/180,1)+03_Assumptions!$B$22*(COUNTIF(AI787:AQ787,"Y")/9)),0),"")</f>
      </c>
      <c r="AX787"/>
      <c r="AY787"/>
      <c r="AZ787"/>
      <c r="BA787" t="inlineStr">
        <is>
          <t xml:space="preserve">https://media.yaencontre.com/img/photo/w1024/51047/51047-57426343-1514502134.jpg</t>
        </is>
      </c>
      <c r="BB787"/>
      <c r="BC787">
        <v>1</v>
      </c>
      <c r="BD787"/>
      <c r="BE787">
        <v>0</v>
      </c>
      <c r="BF787"/>
      <c r="BG787"/>
      <c r="BH787"/>
      <c r="BI787"/>
      <c r="BJ787"/>
      <c r="BK787"/>
      <c r="BL787" t="inlineStr">
        <is>
          <t xml:space="preserve">En lägenhet med 2 sovrum och 2 badrum i Aloha, Marbella, med en 15 m² terrass och trädgård med panoramautsikt i ett etablerat bostadsområde nära golfbana. Begränsad information tillhandahålls i annonsen.</t>
        </is>
      </c>
      <c r="BM787" t="inlineStr">
        <is>
          <t xml:space="preserve">terrace, garden</t>
        </is>
      </c>
      <c r="BN787"/>
    </row>
    <row r="788">
      <c r="A788" t="inlineStr">
        <is>
          <t xml:space="preserve">YAE-jht::real-estate::41442-112355815</t>
        </is>
      </c>
      <c r="B788" t="inlineStr">
        <is>
          <t xml:space="preserve">Yaencontre</t>
        </is>
      </c>
      <c r="C788" t="inlineStr">
        <is>
          <t xml:space="preserve">jht::real-estate::41442-112355815</t>
        </is>
      </c>
      <c r="D788" t="inlineStr">
        <is>
          <t xml:space="preserve">https://yaencontre.com/venta/piso/inmueble-41442-112355815</t>
        </is>
      </c>
      <c r="E788" t="inlineStr">
        <is>
          <t xml:space="preserve">2026-08-29</t>
        </is>
      </c>
      <c r="F788" t="inlineStr">
        <is>
          <t xml:space="preserve">2026-08-31</t>
        </is>
      </c>
      <c r="G788" t="inlineStr">
        <is>
          <t xml:space="preserve">New</t>
        </is>
      </c>
      <c r="H788" t="inlineStr">
        <is>
          <t xml:space="preserve">Piso en venta, Playa de la Fontanilla en Marbella Pueblo en Marbella</t>
        </is>
      </c>
      <c r="I788" t="inlineStr">
        <is>
          <t xml:space="preserve">Sale</t>
        </is>
      </c>
      <c r="J788" t="inlineStr">
        <is>
          <t xml:space="preserve">FLAT</t>
        </is>
      </c>
      <c r="K788" t="inlineStr">
        <is>
          <t xml:space="preserve">ES</t>
        </is>
      </c>
      <c r="L788"/>
      <c r="M788"/>
      <c r="N788" t="inlineStr">
        <is>
          <t xml:space="preserve">Marbella</t>
        </is>
      </c>
      <c r="O788" t="inlineStr">
        <is>
          <t xml:space="preserve">Marbella Pueblo</t>
        </is>
      </c>
      <c r="P788"/>
      <c r="Q788" t="inlineStr">
        <is>
          <t xml:space="preserve">36.5077627</t>
        </is>
      </c>
      <c r="R788" t="inlineStr">
        <is>
          <t xml:space="preserve">-4.8953022</t>
        </is>
      </c>
      <c r="S788">
        <v>429000</v>
      </c>
      <c r="T788"/>
      <c r="U788">
        <f>IFERROR((S788-T788)/T788,"")</f>
      </c>
      <c r="V788">
        <v>3</v>
      </c>
      <c r="W788" t="inlineStr">
        <is>
          <t xml:space="preserve">66.00</t>
        </is>
      </c>
      <c r="X788"/>
      <c r="Y788"/>
      <c r="Z788">
        <f>IFERROR(S788/W788,"")</f>
      </c>
      <c r="AA788">
        <f>IFERROR(INDEX(04_Area_Stats!$C$5:$C$7,MATCH(N788,04_Area_Stats!$A$5:$A$7,0)),"")</f>
      </c>
      <c r="AB788">
        <f>IFERROR((Z788-AA788)/AA788,"")</f>
      </c>
      <c r="AC788">
        <v>2</v>
      </c>
      <c r="AD788">
        <v>2</v>
      </c>
      <c r="AE788"/>
      <c r="AF788"/>
      <c r="AG788" t="inlineStr">
        <is>
          <t xml:space="preserve">Renovated</t>
        </is>
      </c>
      <c r="AH788"/>
      <c r="AI788" t="inlineStr">
        <is>
          <t xml:space="preserve">Y</t>
        </is>
      </c>
      <c r="AJ788"/>
      <c r="AK788"/>
      <c r="AL788"/>
      <c r="AM788"/>
      <c r="AN788"/>
      <c r="AO788" t="inlineStr">
        <is>
          <t xml:space="preserve">Y</t>
        </is>
      </c>
      <c r="AP788"/>
      <c r="AQ788"/>
      <c r="AR788"/>
      <c r="AS788"/>
      <c r="AT788">
        <f>IFERROR(INDEX(04_Area_Stats!$E$5:$E$7,MATCH(N788,04_Area_Stats!$A$5:$A$7,0)),"")</f>
      </c>
      <c r="AU788">
        <f>IFERROR(ROUND(W788*AT788,0),"")</f>
      </c>
      <c r="AV788">
        <f>IFERROR(AU788*12/S788,"")</f>
      </c>
      <c r="AW788">
        <f>IFERROR(ROUND(100*(03_Assumptions!$B$18*MIN(AV788/03_Assumptions!$B$13,1)+03_Assumptions!$B$19*MIN(MAX(-AB788/0.25,0),1)+03_Assumptions!$B$20*IFERROR(INDEX(03_Assumptions!$B$28:$B$33,MATCH(AG788,03_Assumptions!$A$28:$A$33,0)),0.5)+03_Assumptions!$B$21*MIN(V788/180,1)+03_Assumptions!$B$22*(COUNTIF(AI788:AQ788,"Y")/9)),0),"")</f>
      </c>
      <c r="AX788"/>
      <c r="AY788"/>
      <c r="AZ788"/>
      <c r="BA788" t="inlineStr">
        <is>
          <t xml:space="preserve">https://media.yaencontre.com/img/photo/w1024/41442/41442-57414573-1513833674.jpg</t>
        </is>
      </c>
      <c r="BB788"/>
      <c r="BC788">
        <v>1</v>
      </c>
      <c r="BD788"/>
      <c r="BE788">
        <v>0</v>
      </c>
      <c r="BF788"/>
      <c r="BG788"/>
      <c r="BH788"/>
      <c r="BI788"/>
      <c r="BJ788"/>
      <c r="BK788"/>
      <c r="BL788" t="inlineStr">
        <is>
          <t xml:space="preserve">Nyligen renoverad ljus lägenhet i Marbella Pueblos exklusiva La Fontanilla-område, några steg från promenaden och stranden med tillåten turistlicens. Begränsad information tillgänglig om rum, badrum och specifika bekvämligheter.</t>
        </is>
      </c>
      <c r="BM788" t="inlineStr">
        <is>
          <t xml:space="preserve">condition</t>
        </is>
      </c>
      <c r="BN788"/>
    </row>
    <row r="789">
      <c r="A789" t="inlineStr">
        <is>
          <t xml:space="preserve">YAE-jht::real-estate::49612-112323645</t>
        </is>
      </c>
      <c r="B789" t="inlineStr">
        <is>
          <t xml:space="preserve">Yaencontre</t>
        </is>
      </c>
      <c r="C789" t="inlineStr">
        <is>
          <t xml:space="preserve">jht::real-estate::49612-112323645</t>
        </is>
      </c>
      <c r="D789" t="inlineStr">
        <is>
          <t xml:space="preserve">https://yaencontre.com/venta/piso/inmueble-49612-112323645</t>
        </is>
      </c>
      <c r="E789" t="inlineStr">
        <is>
          <t xml:space="preserve">2026-08-29</t>
        </is>
      </c>
      <c r="F789" t="inlineStr">
        <is>
          <t xml:space="preserve">2026-08-31</t>
        </is>
      </c>
      <c r="G789" t="inlineStr">
        <is>
          <t xml:space="preserve">New</t>
        </is>
      </c>
      <c r="H789" t="inlineStr">
        <is>
          <t xml:space="preserve">Piso en venta, Casco Antiguo en Marbella Pueblo en Marbella</t>
        </is>
      </c>
      <c r="I789" t="inlineStr">
        <is>
          <t xml:space="preserve">Sale</t>
        </is>
      </c>
      <c r="J789" t="inlineStr">
        <is>
          <t xml:space="preserve">FLAT</t>
        </is>
      </c>
      <c r="K789" t="inlineStr">
        <is>
          <t xml:space="preserve">ES</t>
        </is>
      </c>
      <c r="L789"/>
      <c r="M789"/>
      <c r="N789" t="inlineStr">
        <is>
          <t xml:space="preserve">Marbella</t>
        </is>
      </c>
      <c r="O789" t="inlineStr">
        <is>
          <t xml:space="preserve">Marbella Pueblo</t>
        </is>
      </c>
      <c r="P789"/>
      <c r="Q789" t="inlineStr">
        <is>
          <t xml:space="preserve">36.5088465</t>
        </is>
      </c>
      <c r="R789" t="inlineStr">
        <is>
          <t xml:space="preserve">-4.8861310</t>
        </is>
      </c>
      <c r="S789">
        <v>555000</v>
      </c>
      <c r="T789"/>
      <c r="U789">
        <f>IFERROR((S789-T789)/T789,"")</f>
      </c>
      <c r="V789">
        <v>3</v>
      </c>
      <c r="W789" t="inlineStr">
        <is>
          <t xml:space="preserve">133.00</t>
        </is>
      </c>
      <c r="X789"/>
      <c r="Y789"/>
      <c r="Z789">
        <f>IFERROR(S789/W789,"")</f>
      </c>
      <c r="AA789">
        <f>IFERROR(INDEX(04_Area_Stats!$C$5:$C$7,MATCH(N789,04_Area_Stats!$A$5:$A$7,0)),"")</f>
      </c>
      <c r="AB789">
        <f>IFERROR((Z789-AA789)/AA789,"")</f>
      </c>
      <c r="AC789">
        <v>3</v>
      </c>
      <c r="AD789">
        <v>2</v>
      </c>
      <c r="AE789"/>
      <c r="AF789"/>
      <c r="AG789" t="inlineStr">
        <is>
          <t xml:space="preserve">Good</t>
        </is>
      </c>
      <c r="AH789"/>
      <c r="AI789"/>
      <c r="AJ789" t="inlineStr">
        <is>
          <t xml:space="preserve">Y</t>
        </is>
      </c>
      <c r="AK789"/>
      <c r="AL789"/>
      <c r="AM789"/>
      <c r="AN789"/>
      <c r="AO789" t="inlineStr">
        <is>
          <t xml:space="preserve">Y</t>
        </is>
      </c>
      <c r="AP789"/>
      <c r="AQ789"/>
      <c r="AR789"/>
      <c r="AS789"/>
      <c r="AT789">
        <f>IFERROR(INDEX(04_Area_Stats!$E$5:$E$7,MATCH(N789,04_Area_Stats!$A$5:$A$7,0)),"")</f>
      </c>
      <c r="AU789">
        <f>IFERROR(ROUND(W789*AT789,0),"")</f>
      </c>
      <c r="AV789">
        <f>IFERROR(AU789*12/S789,"")</f>
      </c>
      <c r="AW789">
        <f>IFERROR(ROUND(100*(03_Assumptions!$B$18*MIN(AV789/03_Assumptions!$B$13,1)+03_Assumptions!$B$19*MIN(MAX(-AB789/0.25,0),1)+03_Assumptions!$B$20*IFERROR(INDEX(03_Assumptions!$B$28:$B$33,MATCH(AG789,03_Assumptions!$A$28:$A$33,0)),0.5)+03_Assumptions!$B$21*MIN(V789/180,1)+03_Assumptions!$B$22*(COUNTIF(AI789:AQ789,"Y")/9)),0),"")</f>
      </c>
      <c r="AX789"/>
      <c r="AY789"/>
      <c r="AZ789"/>
      <c r="BA789" t="inlineStr">
        <is>
          <t xml:space="preserve">https://media.yaencontre.com/img/photo/w1024/49612/49612-57396385-1512998596.jpg</t>
        </is>
      </c>
      <c r="BB789"/>
      <c r="BC789">
        <v>1</v>
      </c>
      <c r="BD789"/>
      <c r="BE789">
        <v>0</v>
      </c>
      <c r="BF789"/>
      <c r="BG789"/>
      <c r="BH789"/>
      <c r="BI789"/>
      <c r="BJ789"/>
      <c r="BK789"/>
      <c r="BL789" t="inlineStr">
        <is>
          <t xml:space="preserve">Lägenhet med tre sovrum, imponerade havsutsikt och sydvändning i Altos de Los Monteros, Marbella, belägen i en gated community med stor täckt terrass på 27 m². Beskrivningen är ofullständig och saknar viktig information såsom total storlek, antal badrum, faciliteter och fastighetens skick.</t>
        </is>
      </c>
      <c r="BM789" t="inlineStr">
        <is>
          <t xml:space="preserve">terrace</t>
        </is>
      </c>
      <c r="BN789"/>
    </row>
    <row r="790">
      <c r="A790" t="inlineStr">
        <is>
          <t xml:space="preserve">YAE-jht::real-estate::44344-112342008</t>
        </is>
      </c>
      <c r="B790" t="inlineStr">
        <is>
          <t xml:space="preserve">Yaencontre</t>
        </is>
      </c>
      <c r="C790" t="inlineStr">
        <is>
          <t xml:space="preserve">jht::real-estate::44344-112342008</t>
        </is>
      </c>
      <c r="D790" t="inlineStr">
        <is>
          <t xml:space="preserve">https://yaencontre.com/venta/piso/inmueble-44344-112342008</t>
        </is>
      </c>
      <c r="E790" t="inlineStr">
        <is>
          <t xml:space="preserve">2026-08-29</t>
        </is>
      </c>
      <c r="F790" t="inlineStr">
        <is>
          <t xml:space="preserve">2026-08-31</t>
        </is>
      </c>
      <c r="G790" t="inlineStr">
        <is>
          <t xml:space="preserve">New</t>
        </is>
      </c>
      <c r="H790" t="inlineStr">
        <is>
          <t xml:space="preserve">Piso en venta, Linda Vista-Nueva Alcántara-Cortijo Blanco en San Pedro de Alcántara en Marbella</t>
        </is>
      </c>
      <c r="I790" t="inlineStr">
        <is>
          <t xml:space="preserve">Sale</t>
        </is>
      </c>
      <c r="J790" t="inlineStr">
        <is>
          <t xml:space="preserve">FLAT</t>
        </is>
      </c>
      <c r="K790" t="inlineStr">
        <is>
          <t xml:space="preserve">ES</t>
        </is>
      </c>
      <c r="L790"/>
      <c r="M790"/>
      <c r="N790" t="inlineStr">
        <is>
          <t xml:space="preserve">Marbella</t>
        </is>
      </c>
      <c r="O790" t="inlineStr">
        <is>
          <t xml:space="preserve">San Pedro de Alcántara</t>
        </is>
      </c>
      <c r="P790"/>
      <c r="Q790" t="inlineStr">
        <is>
          <t xml:space="preserve">36.4788011</t>
        </is>
      </c>
      <c r="R790" t="inlineStr">
        <is>
          <t xml:space="preserve">-4.9856847</t>
        </is>
      </c>
      <c r="S790">
        <v>640000</v>
      </c>
      <c r="T790"/>
      <c r="U790">
        <f>IFERROR((S790-T790)/T790,"")</f>
      </c>
      <c r="V790">
        <v>3</v>
      </c>
      <c r="W790" t="inlineStr">
        <is>
          <t xml:space="preserve">141.00</t>
        </is>
      </c>
      <c r="X790"/>
      <c r="Y790"/>
      <c r="Z790">
        <f>IFERROR(S790/W790,"")</f>
      </c>
      <c r="AA790">
        <f>IFERROR(INDEX(04_Area_Stats!$C$5:$C$7,MATCH(N790,04_Area_Stats!$A$5:$A$7,0)),"")</f>
      </c>
      <c r="AB790">
        <f>IFERROR((Z790-AA790)/AA790,"")</f>
      </c>
      <c r="AC790">
        <v>3</v>
      </c>
      <c r="AD790">
        <v>2</v>
      </c>
      <c r="AE790" t="inlineStr">
        <is>
          <t xml:space="preserve">1</t>
        </is>
      </c>
      <c r="AF790"/>
      <c r="AG790"/>
      <c r="AH790"/>
      <c r="AI790" t="inlineStr">
        <is>
          <t xml:space="preserve">Y</t>
        </is>
      </c>
      <c r="AJ790"/>
      <c r="AK790"/>
      <c r="AL790"/>
      <c r="AM790"/>
      <c r="AN790"/>
      <c r="AO790"/>
      <c r="AP790"/>
      <c r="AQ790"/>
      <c r="AR790"/>
      <c r="AS790"/>
      <c r="AT790">
        <f>IFERROR(INDEX(04_Area_Stats!$E$5:$E$7,MATCH(N790,04_Area_Stats!$A$5:$A$7,0)),"")</f>
      </c>
      <c r="AU790">
        <f>IFERROR(ROUND(W790*AT790,0),"")</f>
      </c>
      <c r="AV790">
        <f>IFERROR(AU790*12/S790,"")</f>
      </c>
      <c r="AW790">
        <f>IFERROR(ROUND(100*(03_Assumptions!$B$18*MIN(AV790/03_Assumptions!$B$13,1)+03_Assumptions!$B$19*MIN(MAX(-AB790/0.25,0),1)+03_Assumptions!$B$20*IFERROR(INDEX(03_Assumptions!$B$28:$B$33,MATCH(AG790,03_Assumptions!$A$28:$A$33,0)),0.5)+03_Assumptions!$B$21*MIN(V790/180,1)+03_Assumptions!$B$22*(COUNTIF(AI790:AQ790,"Y")/9)),0),"")</f>
      </c>
      <c r="AX790"/>
      <c r="AY790"/>
      <c r="AZ790"/>
      <c r="BA790" t="inlineStr">
        <is>
          <t xml:space="preserve">https://media.yaencontre.com/img/photo/w1024/44344/44344-57407957-1513459491.jpg</t>
        </is>
      </c>
      <c r="BB790"/>
      <c r="BC790">
        <v>1</v>
      </c>
      <c r="BD790"/>
      <c r="BE790">
        <v>0</v>
      </c>
      <c r="BF790"/>
      <c r="BG790"/>
      <c r="BH790"/>
      <c r="BI790"/>
      <c r="BJ790"/>
      <c r="BK790"/>
      <c r="BL790" t="inlineStr">
        <is>
          <t xml:space="preserve">Lägenhet på första våningen i Los Jasmines-komplexet, San Pedro de Alcántara, med söderläge endast 500 m från stranden; beskrivningen är ofullständig så fullständigt skick och specifikationer kan inte fastställas.</t>
        </is>
      </c>
      <c r="BM790" t="inlineStr">
        <is>
          <t xml:space="preserve">floor</t>
        </is>
      </c>
      <c r="BN790"/>
    </row>
    <row r="791">
      <c r="A791" t="inlineStr">
        <is>
          <t xml:space="preserve">YAE-jht::real-estate::51952-112330736</t>
        </is>
      </c>
      <c r="B791" t="inlineStr">
        <is>
          <t xml:space="preserve">Yaencontre</t>
        </is>
      </c>
      <c r="C791" t="inlineStr">
        <is>
          <t xml:space="preserve">jht::real-estate::51952-112330736</t>
        </is>
      </c>
      <c r="D791" t="inlineStr">
        <is>
          <t xml:space="preserve">https://yaencontre.com/venta/piso/inmueble-51952-112330736</t>
        </is>
      </c>
      <c r="E791" t="inlineStr">
        <is>
          <t xml:space="preserve">2026-08-29</t>
        </is>
      </c>
      <c r="F791" t="inlineStr">
        <is>
          <t xml:space="preserve">2026-08-31</t>
        </is>
      </c>
      <c r="G791" t="inlineStr">
        <is>
          <t xml:space="preserve">New</t>
        </is>
      </c>
      <c r="H791" t="inlineStr">
        <is>
          <t xml:space="preserve">Piso en venta, Ricardo Soriano en Marbella Pueblo en Marbella</t>
        </is>
      </c>
      <c r="I791" t="inlineStr">
        <is>
          <t xml:space="preserve">Sale</t>
        </is>
      </c>
      <c r="J791" t="inlineStr">
        <is>
          <t xml:space="preserve">FLAT</t>
        </is>
      </c>
      <c r="K791" t="inlineStr">
        <is>
          <t xml:space="preserve">ES</t>
        </is>
      </c>
      <c r="L791"/>
      <c r="M791"/>
      <c r="N791" t="inlineStr">
        <is>
          <t xml:space="preserve">Marbella</t>
        </is>
      </c>
      <c r="O791" t="inlineStr">
        <is>
          <t xml:space="preserve">Marbella Pueblo</t>
        </is>
      </c>
      <c r="P791"/>
      <c r="Q791" t="inlineStr">
        <is>
          <t xml:space="preserve">36.5090278</t>
        </is>
      </c>
      <c r="R791" t="inlineStr">
        <is>
          <t xml:space="preserve">-4.8927706</t>
        </is>
      </c>
      <c r="S791">
        <v>395000</v>
      </c>
      <c r="T791"/>
      <c r="U791">
        <f>IFERROR((S791-T791)/T791,"")</f>
      </c>
      <c r="V791">
        <v>3</v>
      </c>
      <c r="W791" t="inlineStr">
        <is>
          <t xml:space="preserve">73.00</t>
        </is>
      </c>
      <c r="X791"/>
      <c r="Y791"/>
      <c r="Z791">
        <f>IFERROR(S791/W791,"")</f>
      </c>
      <c r="AA791">
        <f>IFERROR(INDEX(04_Area_Stats!$C$5:$C$7,MATCH(N791,04_Area_Stats!$A$5:$A$7,0)),"")</f>
      </c>
      <c r="AB791">
        <f>IFERROR((Z791-AA791)/AA791,"")</f>
      </c>
      <c r="AC791">
        <v>1</v>
      </c>
      <c r="AD791">
        <v>1</v>
      </c>
      <c r="AE791"/>
      <c r="AF791"/>
      <c r="AG791" t="inlineStr">
        <is>
          <t xml:space="preserve">Good</t>
        </is>
      </c>
      <c r="AH791"/>
      <c r="AI791"/>
      <c r="AJ791" t="inlineStr">
        <is>
          <t xml:space="preserve">Y</t>
        </is>
      </c>
      <c r="AK791"/>
      <c r="AL791"/>
      <c r="AM791"/>
      <c r="AN791"/>
      <c r="AO791" t="inlineStr">
        <is>
          <t xml:space="preserve">Y</t>
        </is>
      </c>
      <c r="AP791" t="inlineStr">
        <is>
          <t xml:space="preserve">Y</t>
        </is>
      </c>
      <c r="AQ791"/>
      <c r="AR791"/>
      <c r="AS791"/>
      <c r="AT791">
        <f>IFERROR(INDEX(04_Area_Stats!$E$5:$E$7,MATCH(N791,04_Area_Stats!$A$5:$A$7,0)),"")</f>
      </c>
      <c r="AU791">
        <f>IFERROR(ROUND(W791*AT791,0),"")</f>
      </c>
      <c r="AV791">
        <f>IFERROR(AU791*12/S791,"")</f>
      </c>
      <c r="AW791">
        <f>IFERROR(ROUND(100*(03_Assumptions!$B$18*MIN(AV791/03_Assumptions!$B$13,1)+03_Assumptions!$B$19*MIN(MAX(-AB791/0.25,0),1)+03_Assumptions!$B$20*IFERROR(INDEX(03_Assumptions!$B$28:$B$33,MATCH(AG791,03_Assumptions!$A$28:$A$33,0)),0.5)+03_Assumptions!$B$21*MIN(V791/180,1)+03_Assumptions!$B$22*(COUNTIF(AI791:AQ791,"Y")/9)),0),"")</f>
      </c>
      <c r="AX791"/>
      <c r="AY791"/>
      <c r="AZ791"/>
      <c r="BA791" t="inlineStr">
        <is>
          <t xml:space="preserve">https://media.yaencontre.com/img/photo/w1024/51952/51952-57401254-1513173489.jpg</t>
        </is>
      </c>
      <c r="BB791"/>
      <c r="BC791">
        <v>1</v>
      </c>
      <c r="BD791"/>
      <c r="BE791">
        <v>0</v>
      </c>
      <c r="BF791"/>
      <c r="BG791"/>
      <c r="BH791"/>
      <c r="BI791"/>
      <c r="BJ791" t="inlineStr">
        <is>
          <t xml:space="preserve">FULL</t>
        </is>
      </c>
      <c r="BK791"/>
      <c r="BL791" t="inlineStr">
        <is>
          <t xml:space="preserve">Nyligen renoverad enrumslägenhet i centrala Marbella med en rymlig privat terrass med havsutsikt. Bostaden har ett sovrum med inbyggd garderob, öppet kök, vardagsrum med matsal och badrum.</t>
        </is>
      </c>
      <c r="BM791" t="inlineStr">
        <is>
          <t xml:space="preserve">terrace</t>
        </is>
      </c>
      <c r="BN791"/>
    </row>
    <row r="792">
      <c r="A792" t="inlineStr">
        <is>
          <t xml:space="preserve">YAE-jht::real-estate::43449-112384371</t>
        </is>
      </c>
      <c r="B792" t="inlineStr">
        <is>
          <t xml:space="preserve">Yaencontre</t>
        </is>
      </c>
      <c r="C792" t="inlineStr">
        <is>
          <t xml:space="preserve">jht::real-estate::43449-112384371</t>
        </is>
      </c>
      <c r="D792" t="inlineStr">
        <is>
          <t xml:space="preserve">https://yaencontre.com/venta/piso/inmueble-43449-112384371</t>
        </is>
      </c>
      <c r="E792" t="inlineStr">
        <is>
          <t xml:space="preserve">2026-08-29</t>
        </is>
      </c>
      <c r="F792" t="inlineStr">
        <is>
          <t xml:space="preserve">2026-08-31</t>
        </is>
      </c>
      <c r="G792" t="inlineStr">
        <is>
          <t xml:space="preserve">New</t>
        </is>
      </c>
      <c r="H792" t="inlineStr">
        <is>
          <t xml:space="preserve">Piso en venta, Rodeo Alto-Guadaiza-La Campana en Nueva Andalucía en Marbella</t>
        </is>
      </c>
      <c r="I792" t="inlineStr">
        <is>
          <t xml:space="preserve">Sale</t>
        </is>
      </c>
      <c r="J792" t="inlineStr">
        <is>
          <t xml:space="preserve">FLAT</t>
        </is>
      </c>
      <c r="K792" t="inlineStr">
        <is>
          <t xml:space="preserve">ES</t>
        </is>
      </c>
      <c r="L792"/>
      <c r="M792"/>
      <c r="N792" t="inlineStr">
        <is>
          <t xml:space="preserve">Marbella</t>
        </is>
      </c>
      <c r="O792" t="inlineStr">
        <is>
          <t xml:space="preserve">Nueva Andalucía</t>
        </is>
      </c>
      <c r="P792"/>
      <c r="Q792" t="inlineStr">
        <is>
          <t xml:space="preserve">36.4914164</t>
        </is>
      </c>
      <c r="R792" t="inlineStr">
        <is>
          <t xml:space="preserve">-4.9683362</t>
        </is>
      </c>
      <c r="S792">
        <v>900000</v>
      </c>
      <c r="T792"/>
      <c r="U792">
        <f>IFERROR((S792-T792)/T792,"")</f>
      </c>
      <c r="V792">
        <v>3</v>
      </c>
      <c r="W792" t="inlineStr">
        <is>
          <t xml:space="preserve">137.00</t>
        </is>
      </c>
      <c r="X792"/>
      <c r="Y792"/>
      <c r="Z792">
        <f>IFERROR(S792/W792,"")</f>
      </c>
      <c r="AA792">
        <f>IFERROR(INDEX(04_Area_Stats!$C$5:$C$7,MATCH(N792,04_Area_Stats!$A$5:$A$7,0)),"")</f>
      </c>
      <c r="AB792">
        <f>IFERROR((Z792-AA792)/AA792,"")</f>
      </c>
      <c r="AC792">
        <v>3</v>
      </c>
      <c r="AD792">
        <v>2</v>
      </c>
      <c r="AE792" t="inlineStr">
        <is>
          <t xml:space="preserve">Planta baja elevada</t>
        </is>
      </c>
      <c r="AF792"/>
      <c r="AG792"/>
      <c r="AH792"/>
      <c r="AI792"/>
      <c r="AJ792"/>
      <c r="AK792"/>
      <c r="AL792"/>
      <c r="AM792"/>
      <c r="AN792"/>
      <c r="AO792" t="inlineStr">
        <is>
          <t xml:space="preserve">Y</t>
        </is>
      </c>
      <c r="AP792"/>
      <c r="AQ792"/>
      <c r="AR792"/>
      <c r="AS792"/>
      <c r="AT792">
        <f>IFERROR(INDEX(04_Area_Stats!$E$5:$E$7,MATCH(N792,04_Area_Stats!$A$5:$A$7,0)),"")</f>
      </c>
      <c r="AU792">
        <f>IFERROR(ROUND(W792*AT792,0),"")</f>
      </c>
      <c r="AV792">
        <f>IFERROR(AU792*12/S792,"")</f>
      </c>
      <c r="AW792">
        <f>IFERROR(ROUND(100*(03_Assumptions!$B$18*MIN(AV792/03_Assumptions!$B$13,1)+03_Assumptions!$B$19*MIN(MAX(-AB792/0.25,0),1)+03_Assumptions!$B$20*IFERROR(INDEX(03_Assumptions!$B$28:$B$33,MATCH(AG792,03_Assumptions!$A$28:$A$33,0)),0.5)+03_Assumptions!$B$21*MIN(V792/180,1)+03_Assumptions!$B$22*(COUNTIF(AI792:AQ792,"Y")/9)),0),"")</f>
      </c>
      <c r="AX792"/>
      <c r="AY792"/>
      <c r="AZ792"/>
      <c r="BA792" t="inlineStr">
        <is>
          <t xml:space="preserve">https://media.yaencontre.com/img/photo/w1024/43449/43449-57429684-1514674324.jpg</t>
        </is>
      </c>
      <c r="BB792"/>
      <c r="BC792">
        <v>1</v>
      </c>
      <c r="BD792"/>
      <c r="BE792">
        <v>0</v>
      </c>
      <c r="BF792"/>
      <c r="BG792"/>
      <c r="BH792"/>
      <c r="BI792"/>
      <c r="BJ792"/>
      <c r="BK792"/>
      <c r="BL792" t="inlineStr">
        <is>
          <t xml:space="preserve">Bottenvåningens lägenhet i Nueva Andalucía med panoramautsikt över havet, belägen i en prestigefull komplex i Marbella. Beskrivningen innehåller begränsad information för att bedöma fullständiga egenskaper, pris eller tillstånd.</t>
        </is>
      </c>
      <c r="BM792" t="inlineStr">
        <is>
          <t xml:space="preserve">floor</t>
        </is>
      </c>
      <c r="BN792"/>
    </row>
    <row r="793">
      <c r="A793" t="inlineStr">
        <is>
          <t xml:space="preserve">YAE-jht::real-estate::51161-112376662</t>
        </is>
      </c>
      <c r="B793" t="inlineStr">
        <is>
          <t xml:space="preserve">Yaencontre</t>
        </is>
      </c>
      <c r="C793" t="inlineStr">
        <is>
          <t xml:space="preserve">jht::real-estate::51161-112376662</t>
        </is>
      </c>
      <c r="D793" t="inlineStr">
        <is>
          <t xml:space="preserve">https://yaencontre.com/venta/piso/inmueble-51161-112376662</t>
        </is>
      </c>
      <c r="E793" t="inlineStr">
        <is>
          <t xml:space="preserve">2026-08-29</t>
        </is>
      </c>
      <c r="F793" t="inlineStr">
        <is>
          <t xml:space="preserve">2026-08-31</t>
        </is>
      </c>
      <c r="G793" t="inlineStr">
        <is>
          <t xml:space="preserve">New</t>
        </is>
      </c>
      <c r="H793" t="inlineStr">
        <is>
          <t xml:space="preserve">Piso en venta, Puente Romano en Nagüeles-Milla de Oro en Marbella</t>
        </is>
      </c>
      <c r="I793" t="inlineStr">
        <is>
          <t xml:space="preserve">Sale</t>
        </is>
      </c>
      <c r="J793" t="inlineStr">
        <is>
          <t xml:space="preserve">FLAT</t>
        </is>
      </c>
      <c r="K793" t="inlineStr">
        <is>
          <t xml:space="preserve">ES</t>
        </is>
      </c>
      <c r="L793"/>
      <c r="M793"/>
      <c r="N793" t="inlineStr">
        <is>
          <t xml:space="preserve">Marbella</t>
        </is>
      </c>
      <c r="O793" t="inlineStr">
        <is>
          <t xml:space="preserve">Nagüeles-Milla de Oro</t>
        </is>
      </c>
      <c r="P793"/>
      <c r="Q793" t="inlineStr">
        <is>
          <t xml:space="preserve">36.5030195</t>
        </is>
      </c>
      <c r="R793" t="inlineStr">
        <is>
          <t xml:space="preserve">-4.9236828</t>
        </is>
      </c>
      <c r="S793">
        <v>4650000</v>
      </c>
      <c r="T793"/>
      <c r="U793">
        <f>IFERROR((S793-T793)/T793,"")</f>
      </c>
      <c r="V793">
        <v>3</v>
      </c>
      <c r="W793" t="inlineStr">
        <is>
          <t xml:space="preserve">188.00</t>
        </is>
      </c>
      <c r="X793"/>
      <c r="Y793"/>
      <c r="Z793">
        <f>IFERROR(S793/W793,"")</f>
      </c>
      <c r="AA793">
        <f>IFERROR(INDEX(04_Area_Stats!$C$5:$C$7,MATCH(N793,04_Area_Stats!$A$5:$A$7,0)),"")</f>
      </c>
      <c r="AB793">
        <f>IFERROR((Z793-AA793)/AA793,"")</f>
      </c>
      <c r="AC793">
        <v>3</v>
      </c>
      <c r="AD793">
        <v>3</v>
      </c>
      <c r="AE793"/>
      <c r="AF793"/>
      <c r="AG793"/>
      <c r="AH793"/>
      <c r="AI793"/>
      <c r="AJ793"/>
      <c r="AK793"/>
      <c r="AL793"/>
      <c r="AM793"/>
      <c r="AN793"/>
      <c r="AO793"/>
      <c r="AP793"/>
      <c r="AQ793"/>
      <c r="AR793"/>
      <c r="AS793"/>
      <c r="AT793">
        <f>IFERROR(INDEX(04_Area_Stats!$E$5:$E$7,MATCH(N793,04_Area_Stats!$A$5:$A$7,0)),"")</f>
      </c>
      <c r="AU793">
        <f>IFERROR(ROUND(W793*AT793,0),"")</f>
      </c>
      <c r="AV793">
        <f>IFERROR(AU793*12/S793,"")</f>
      </c>
      <c r="AW793">
        <f>IFERROR(ROUND(100*(03_Assumptions!$B$18*MIN(AV793/03_Assumptions!$B$13,1)+03_Assumptions!$B$19*MIN(MAX(-AB793/0.25,0),1)+03_Assumptions!$B$20*IFERROR(INDEX(03_Assumptions!$B$28:$B$33,MATCH(AG793,03_Assumptions!$A$28:$A$33,0)),0.5)+03_Assumptions!$B$21*MIN(V793/180,1)+03_Assumptions!$B$22*(COUNTIF(AI793:AQ793,"Y")/9)),0),"")</f>
      </c>
      <c r="AX793"/>
      <c r="AY793"/>
      <c r="AZ793"/>
      <c r="BA793" t="inlineStr">
        <is>
          <t xml:space="preserve">https://media.yaencontre.com/img/photo/w1024/51161/51161-57425424-1514461500.jpg</t>
        </is>
      </c>
      <c r="BB793"/>
      <c r="BC793">
        <v>1</v>
      </c>
      <c r="BD793"/>
      <c r="BE793">
        <v>0</v>
      </c>
      <c r="BF793"/>
      <c r="BG793"/>
      <c r="BH793"/>
      <c r="BI793" t="inlineStr">
        <is>
          <t xml:space="preserve">exceptional opportunity</t>
        </is>
      </c>
      <c r="BJ793"/>
      <c r="BK793"/>
      <c r="BL793" t="inlineStr">
        <is>
          <t xml:space="preserve">En trerummare lägenhet i det prestigiösa området Jardín Japonés inom Puente Romano på Marbellas Golden Mile, vänd mot sydöst. Beskrivningen är ofullständig, så specifika detaljer om storlek, skick och bekvämligheter kan inte fastställas från den tillgängliga texten.</t>
        </is>
      </c>
      <c r="BM793"/>
      <c r="BN793"/>
    </row>
    <row r="794">
      <c r="A794" t="inlineStr">
        <is>
          <t xml:space="preserve">YAE-jht::real-estate::30494-112362297</t>
        </is>
      </c>
      <c r="B794" t="inlineStr">
        <is>
          <t xml:space="preserve">Yaencontre</t>
        </is>
      </c>
      <c r="C794" t="inlineStr">
        <is>
          <t xml:space="preserve">jht::real-estate::30494-112362297</t>
        </is>
      </c>
      <c r="D794" t="inlineStr">
        <is>
          <t xml:space="preserve">https://yaencontre.com/venta/piso/inmueble-30494-112362297</t>
        </is>
      </c>
      <c r="E794" t="inlineStr">
        <is>
          <t xml:space="preserve">2026-08-29</t>
        </is>
      </c>
      <c r="F794" t="inlineStr">
        <is>
          <t xml:space="preserve">2026-08-31</t>
        </is>
      </c>
      <c r="G794" t="inlineStr">
        <is>
          <t xml:space="preserve">New</t>
        </is>
      </c>
      <c r="H794" t="inlineStr">
        <is>
          <t xml:space="preserve">Piso en venta, Los Naranjos en Nueva Andalucía en Marbella</t>
        </is>
      </c>
      <c r="I794" t="inlineStr">
        <is>
          <t xml:space="preserve">Sale</t>
        </is>
      </c>
      <c r="J794" t="inlineStr">
        <is>
          <t xml:space="preserve">FLAT</t>
        </is>
      </c>
      <c r="K794" t="inlineStr">
        <is>
          <t xml:space="preserve">ES</t>
        </is>
      </c>
      <c r="L794"/>
      <c r="M794"/>
      <c r="N794" t="inlineStr">
        <is>
          <t xml:space="preserve">Marbella</t>
        </is>
      </c>
      <c r="O794" t="inlineStr">
        <is>
          <t xml:space="preserve">Nueva Andalucía</t>
        </is>
      </c>
      <c r="P794"/>
      <c r="Q794" t="inlineStr">
        <is>
          <t xml:space="preserve">36.5217994</t>
        </is>
      </c>
      <c r="R794" t="inlineStr">
        <is>
          <t xml:space="preserve">-4.9789759</t>
        </is>
      </c>
      <c r="S794">
        <v>585000</v>
      </c>
      <c r="T794"/>
      <c r="U794">
        <f>IFERROR((S794-T794)/T794,"")</f>
      </c>
      <c r="V794">
        <v>3</v>
      </c>
      <c r="W794" t="inlineStr">
        <is>
          <t xml:space="preserve">170.00</t>
        </is>
      </c>
      <c r="X794"/>
      <c r="Y794"/>
      <c r="Z794">
        <f>IFERROR(S794/W794,"")</f>
      </c>
      <c r="AA794">
        <f>IFERROR(INDEX(04_Area_Stats!$C$5:$C$7,MATCH(N794,04_Area_Stats!$A$5:$A$7,0)),"")</f>
      </c>
      <c r="AB794">
        <f>IFERROR((Z794-AA794)/AA794,"")</f>
      </c>
      <c r="AC794">
        <v>2</v>
      </c>
      <c r="AD794">
        <v>2</v>
      </c>
      <c r="AE794"/>
      <c r="AF794"/>
      <c r="AG794"/>
      <c r="AH794"/>
      <c r="AI794"/>
      <c r="AJ794"/>
      <c r="AK794"/>
      <c r="AL794"/>
      <c r="AM794"/>
      <c r="AN794"/>
      <c r="AO794"/>
      <c r="AP794"/>
      <c r="AQ794"/>
      <c r="AR794"/>
      <c r="AS794"/>
      <c r="AT794">
        <f>IFERROR(INDEX(04_Area_Stats!$E$5:$E$7,MATCH(N794,04_Area_Stats!$A$5:$A$7,0)),"")</f>
      </c>
      <c r="AU794">
        <f>IFERROR(ROUND(W794*AT794,0),"")</f>
      </c>
      <c r="AV794">
        <f>IFERROR(AU794*12/S794,"")</f>
      </c>
      <c r="AW794">
        <f>IFERROR(ROUND(100*(03_Assumptions!$B$18*MIN(AV794/03_Assumptions!$B$13,1)+03_Assumptions!$B$19*MIN(MAX(-AB794/0.25,0),1)+03_Assumptions!$B$20*IFERROR(INDEX(03_Assumptions!$B$28:$B$33,MATCH(AG794,03_Assumptions!$A$28:$A$33,0)),0.5)+03_Assumptions!$B$21*MIN(V794/180,1)+03_Assumptions!$B$22*(COUNTIF(AI794:AQ794,"Y")/9)),0),"")</f>
      </c>
      <c r="AX794"/>
      <c r="AY794"/>
      <c r="AZ794"/>
      <c r="BA794" t="inlineStr">
        <is>
          <t xml:space="preserve">https://media.yaencontre.com/img/photo/w1024/30494/30494-57418004-1513973755.jpg</t>
        </is>
      </c>
      <c r="BB794"/>
      <c r="BC794">
        <v>1</v>
      </c>
      <c r="BD794"/>
      <c r="BE794">
        <v>0</v>
      </c>
      <c r="BF794"/>
      <c r="BG794"/>
      <c r="BH794"/>
      <c r="BI794"/>
      <c r="BJ794"/>
      <c r="BK794"/>
      <c r="BL794" t="inlineStr">
        <is>
          <t xml:space="preserve">Beskrivningen är ofullständig: endast öppningsfrasen och platsen är angiven, utan uppgifter om pris, storlek, skick eller bekvämligheter.</t>
        </is>
      </c>
      <c r="BM794"/>
      <c r="BN794"/>
    </row>
    <row r="795">
      <c r="A795" t="inlineStr">
        <is>
          <t xml:space="preserve">YAE-jht::real-estate::53046-112363659</t>
        </is>
      </c>
      <c r="B795" t="inlineStr">
        <is>
          <t xml:space="preserve">Yaencontre</t>
        </is>
      </c>
      <c r="C795" t="inlineStr">
        <is>
          <t xml:space="preserve">jht::real-estate::53046-112363659</t>
        </is>
      </c>
      <c r="D795" t="inlineStr">
        <is>
          <t xml:space="preserve">https://yaencontre.com/venta/piso/inmueble-53046-112363659</t>
        </is>
      </c>
      <c r="E795" t="inlineStr">
        <is>
          <t xml:space="preserve">2026-08-29</t>
        </is>
      </c>
      <c r="F795" t="inlineStr">
        <is>
          <t xml:space="preserve">2026-08-31</t>
        </is>
      </c>
      <c r="G795" t="inlineStr">
        <is>
          <t xml:space="preserve">New</t>
        </is>
      </c>
      <c r="H795" t="inlineStr">
        <is>
          <t xml:space="preserve">Piso en venta, Casco Antiguo en Marbella Pueblo en Marbella</t>
        </is>
      </c>
      <c r="I795" t="inlineStr">
        <is>
          <t xml:space="preserve">Sale</t>
        </is>
      </c>
      <c r="J795" t="inlineStr">
        <is>
          <t xml:space="preserve">FLAT</t>
        </is>
      </c>
      <c r="K795" t="inlineStr">
        <is>
          <t xml:space="preserve">ES</t>
        </is>
      </c>
      <c r="L795"/>
      <c r="M795"/>
      <c r="N795" t="inlineStr">
        <is>
          <t xml:space="preserve">Marbella</t>
        </is>
      </c>
      <c r="O795" t="inlineStr">
        <is>
          <t xml:space="preserve">Marbella Pueblo</t>
        </is>
      </c>
      <c r="P795"/>
      <c r="Q795" t="inlineStr">
        <is>
          <t xml:space="preserve">36.5104306</t>
        </is>
      </c>
      <c r="R795" t="inlineStr">
        <is>
          <t xml:space="preserve">-4.8855661</t>
        </is>
      </c>
      <c r="S795">
        <v>317000</v>
      </c>
      <c r="T795"/>
      <c r="U795">
        <f>IFERROR((S795-T795)/T795,"")</f>
      </c>
      <c r="V795">
        <v>3</v>
      </c>
      <c r="W795" t="inlineStr">
        <is>
          <t xml:space="preserve">75.00</t>
        </is>
      </c>
      <c r="X795"/>
      <c r="Y795"/>
      <c r="Z795">
        <f>IFERROR(S795/W795,"")</f>
      </c>
      <c r="AA795">
        <f>IFERROR(INDEX(04_Area_Stats!$C$5:$C$7,MATCH(N795,04_Area_Stats!$A$5:$A$7,0)),"")</f>
      </c>
      <c r="AB795">
        <f>IFERROR((Z795-AA795)/AA795,"")</f>
      </c>
      <c r="AC795">
        <v>2</v>
      </c>
      <c r="AD795">
        <v>1</v>
      </c>
      <c r="AE795"/>
      <c r="AF795"/>
      <c r="AG795" t="inlineStr">
        <is>
          <t xml:space="preserve">Good</t>
        </is>
      </c>
      <c r="AH795"/>
      <c r="AI795"/>
      <c r="AJ795"/>
      <c r="AK795"/>
      <c r="AL795"/>
      <c r="AM795"/>
      <c r="AN795"/>
      <c r="AO795"/>
      <c r="AP795"/>
      <c r="AQ795"/>
      <c r="AR795"/>
      <c r="AS795"/>
      <c r="AT795">
        <f>IFERROR(INDEX(04_Area_Stats!$E$5:$E$7,MATCH(N795,04_Area_Stats!$A$5:$A$7,0)),"")</f>
      </c>
      <c r="AU795">
        <f>IFERROR(ROUND(W795*AT795,0),"")</f>
      </c>
      <c r="AV795">
        <f>IFERROR(AU795*12/S795,"")</f>
      </c>
      <c r="AW795">
        <f>IFERROR(ROUND(100*(03_Assumptions!$B$18*MIN(AV795/03_Assumptions!$B$13,1)+03_Assumptions!$B$19*MIN(MAX(-AB795/0.25,0),1)+03_Assumptions!$B$20*IFERROR(INDEX(03_Assumptions!$B$28:$B$33,MATCH(AG795,03_Assumptions!$A$28:$A$33,0)),0.5)+03_Assumptions!$B$21*MIN(V795/180,1)+03_Assumptions!$B$22*(COUNTIF(AI795:AQ795,"Y")/9)),0),"")</f>
      </c>
      <c r="AX795"/>
      <c r="AY795"/>
      <c r="AZ795"/>
      <c r="BA795" t="inlineStr">
        <is>
          <t xml:space="preserve">https://media.yaencontre.com/img/photo/w1024/53046/53046-57419539-1514131387.jpg</t>
        </is>
      </c>
      <c r="BB795"/>
      <c r="BC795">
        <v>1</v>
      </c>
      <c r="BD795"/>
      <c r="BE795">
        <v>0</v>
      </c>
      <c r="BF795"/>
      <c r="BG795" t="inlineStr">
        <is>
          <t xml:space="preserve">TENANTED</t>
        </is>
      </c>
      <c r="BH795" t="inlineStr">
        <is>
          <t xml:space="preserve">Negotiable</t>
        </is>
      </c>
      <c r="BI795" t="inlineStr">
        <is>
          <t xml:space="preserve">OPORTUNIDAD PARA INVERSORES</t>
        </is>
      </c>
      <c r="BJ795"/>
      <c r="BK795"/>
      <c r="BL795" t="inlineStr">
        <is>
          <t xml:space="preserve">En lägenhet i Marbellas gamla stad, för närvarande uthyrd; otillräcklig information för att bedöma skick eller specifikationer. Huvudpunkt: inkomstgenererande fastighet presenterad som investeringsmöjlighet.</t>
        </is>
      </c>
      <c r="BM795"/>
      <c r="BN795"/>
    </row>
    <row r="796">
      <c r="A796" t="inlineStr">
        <is>
          <t xml:space="preserve">YAE-jht::real-estate::42813-112367920</t>
        </is>
      </c>
      <c r="B796" t="inlineStr">
        <is>
          <t xml:space="preserve">Yaencontre</t>
        </is>
      </c>
      <c r="C796" t="inlineStr">
        <is>
          <t xml:space="preserve">jht::real-estate::42813-112367920</t>
        </is>
      </c>
      <c r="D796" t="inlineStr">
        <is>
          <t xml:space="preserve">https://yaencontre.com/venta/piso/inmueble-42813-112367920</t>
        </is>
      </c>
      <c r="E796" t="inlineStr">
        <is>
          <t xml:space="preserve">2026-08-29</t>
        </is>
      </c>
      <c r="F796" t="inlineStr">
        <is>
          <t xml:space="preserve">2026-08-31</t>
        </is>
      </c>
      <c r="G796" t="inlineStr">
        <is>
          <t xml:space="preserve">New</t>
        </is>
      </c>
      <c r="H796" t="inlineStr">
        <is>
          <t xml:space="preserve">Piso en venta en calle El Califa, Nueva Andalucía en Nueva Andalucía en Marbella</t>
        </is>
      </c>
      <c r="I796" t="inlineStr">
        <is>
          <t xml:space="preserve">Sale</t>
        </is>
      </c>
      <c r="J796" t="inlineStr">
        <is>
          <t xml:space="preserve">FLAT</t>
        </is>
      </c>
      <c r="K796" t="inlineStr">
        <is>
          <t xml:space="preserve">ES</t>
        </is>
      </c>
      <c r="L796"/>
      <c r="M796"/>
      <c r="N796" t="inlineStr">
        <is>
          <t xml:space="preserve">Marbella</t>
        </is>
      </c>
      <c r="O796" t="inlineStr">
        <is>
          <t xml:space="preserve">Nueva Andalucía</t>
        </is>
      </c>
      <c r="P796"/>
      <c r="Q796" t="inlineStr">
        <is>
          <t xml:space="preserve">36.4972317</t>
        </is>
      </c>
      <c r="R796" t="inlineStr">
        <is>
          <t xml:space="preserve">-4.9620367</t>
        </is>
      </c>
      <c r="S796">
        <v>585000</v>
      </c>
      <c r="T796"/>
      <c r="U796">
        <f>IFERROR((S796-T796)/T796,"")</f>
      </c>
      <c r="V796">
        <v>3</v>
      </c>
      <c r="W796" t="inlineStr">
        <is>
          <t xml:space="preserve">120.00</t>
        </is>
      </c>
      <c r="X796"/>
      <c r="Y796"/>
      <c r="Z796">
        <f>IFERROR(S796/W796,"")</f>
      </c>
      <c r="AA796">
        <f>IFERROR(INDEX(04_Area_Stats!$C$5:$C$7,MATCH(N796,04_Area_Stats!$A$5:$A$7,0)),"")</f>
      </c>
      <c r="AB796">
        <f>IFERROR((Z796-AA796)/AA796,"")</f>
      </c>
      <c r="AC796">
        <v>3</v>
      </c>
      <c r="AD796">
        <v>2</v>
      </c>
      <c r="AE796"/>
      <c r="AF796"/>
      <c r="AG796" t="inlineStr">
        <is>
          <t xml:space="preserve">Good</t>
        </is>
      </c>
      <c r="AH796"/>
      <c r="AI796"/>
      <c r="AJ796"/>
      <c r="AK796"/>
      <c r="AL796"/>
      <c r="AM796"/>
      <c r="AN796"/>
      <c r="AO796"/>
      <c r="AP796" t="inlineStr">
        <is>
          <t xml:space="preserve">Y</t>
        </is>
      </c>
      <c r="AQ796"/>
      <c r="AR796"/>
      <c r="AS796"/>
      <c r="AT796">
        <f>IFERROR(INDEX(04_Area_Stats!$E$5:$E$7,MATCH(N796,04_Area_Stats!$A$5:$A$7,0)),"")</f>
      </c>
      <c r="AU796">
        <f>IFERROR(ROUND(W796*AT796,0),"")</f>
      </c>
      <c r="AV796">
        <f>IFERROR(AU796*12/S796,"")</f>
      </c>
      <c r="AW796">
        <f>IFERROR(ROUND(100*(03_Assumptions!$B$18*MIN(AV796/03_Assumptions!$B$13,1)+03_Assumptions!$B$19*MIN(MAX(-AB796/0.25,0),1)+03_Assumptions!$B$20*IFERROR(INDEX(03_Assumptions!$B$28:$B$33,MATCH(AG796,03_Assumptions!$A$28:$A$33,0)),0.5)+03_Assumptions!$B$21*MIN(V796/180,1)+03_Assumptions!$B$22*(COUNTIF(AI796:AQ796,"Y")/9)),0),"")</f>
      </c>
      <c r="AX796"/>
      <c r="AY796"/>
      <c r="AZ796"/>
      <c r="BA796" t="inlineStr">
        <is>
          <t xml:space="preserve">https://media.yaencontre.com/img/photo/w1024/42813/42813-57420875-1514242854.jpg</t>
        </is>
      </c>
      <c r="BB796"/>
      <c r="BC796">
        <v>1</v>
      </c>
      <c r="BD796"/>
      <c r="BE796">
        <v>0</v>
      </c>
      <c r="BF796"/>
      <c r="BG796"/>
      <c r="BH796"/>
      <c r="BI796"/>
      <c r="BJ796" t="inlineStr">
        <is>
          <t xml:space="preserve">FULL</t>
        </is>
      </c>
      <c r="BK796"/>
      <c r="BL796" t="inlineStr">
        <is>
          <t xml:space="preserve">Beskrivningen är ofullständig och ger inte tillräckligt med detaljer om denna renoverade hörnlägenhet i Nueva Andalucía, Marbella. Ingen information är tillgänglig om rum, badrum, storlek, bekvämligheter eller andra viktiga egenskaper.</t>
        </is>
      </c>
      <c r="BM796"/>
      <c r="BN796"/>
    </row>
    <row r="797">
      <c r="A797" t="inlineStr">
        <is>
          <t xml:space="preserve">YAE-jht::real-estate::68116-promo-21-112391801</t>
        </is>
      </c>
      <c r="B797" t="inlineStr">
        <is>
          <t xml:space="preserve">Yaencontre</t>
        </is>
      </c>
      <c r="C797" t="inlineStr">
        <is>
          <t xml:space="preserve">jht::real-estate::68116-promo-21-112391801</t>
        </is>
      </c>
      <c r="D797" t="inlineStr">
        <is>
          <t xml:space="preserve">https://yaencontre.com/venta/piso/inmueble-68116-Promo-21-112391801</t>
        </is>
      </c>
      <c r="E797" t="inlineStr">
        <is>
          <t xml:space="preserve">2026-08-29</t>
        </is>
      </c>
      <c r="F797" t="inlineStr">
        <is>
          <t xml:space="preserve">2026-08-31</t>
        </is>
      </c>
      <c r="G797" t="inlineStr">
        <is>
          <t xml:space="preserve">New</t>
        </is>
      </c>
      <c r="H797" t="inlineStr">
        <is>
          <t xml:space="preserve">Piso en venta en calle Oriental, San Pedro Pueblo en San Pedro de Alcántara en Marbella</t>
        </is>
      </c>
      <c r="I797" t="inlineStr">
        <is>
          <t xml:space="preserve">Sale</t>
        </is>
      </c>
      <c r="J797" t="inlineStr">
        <is>
          <t xml:space="preserve">FLAT</t>
        </is>
      </c>
      <c r="K797" t="inlineStr">
        <is>
          <t xml:space="preserve">ES</t>
        </is>
      </c>
      <c r="L797"/>
      <c r="M797"/>
      <c r="N797" t="inlineStr">
        <is>
          <t xml:space="preserve">Marbella</t>
        </is>
      </c>
      <c r="O797" t="inlineStr">
        <is>
          <t xml:space="preserve">San Pedro de Alcántara</t>
        </is>
      </c>
      <c r="P797"/>
      <c r="Q797" t="inlineStr">
        <is>
          <t xml:space="preserve">36.4872460</t>
        </is>
      </c>
      <c r="R797" t="inlineStr">
        <is>
          <t xml:space="preserve">-4.9844224</t>
        </is>
      </c>
      <c r="S797">
        <v>733700</v>
      </c>
      <c r="T797"/>
      <c r="U797">
        <f>IFERROR((S797-T797)/T797,"")</f>
      </c>
      <c r="V797">
        <v>3</v>
      </c>
      <c r="W797" t="inlineStr">
        <is>
          <t xml:space="preserve">115.00</t>
        </is>
      </c>
      <c r="X797"/>
      <c r="Y797"/>
      <c r="Z797">
        <f>IFERROR(S797/W797,"")</f>
      </c>
      <c r="AA797">
        <f>IFERROR(INDEX(04_Area_Stats!$C$5:$C$7,MATCH(N797,04_Area_Stats!$A$5:$A$7,0)),"")</f>
      </c>
      <c r="AB797">
        <f>IFERROR((Z797-AA797)/AA797,"")</f>
      </c>
      <c r="AC797">
        <v>2</v>
      </c>
      <c r="AD797">
        <v>2</v>
      </c>
      <c r="AE797"/>
      <c r="AF797"/>
      <c r="AG797" t="inlineStr">
        <is>
          <t xml:space="preserve">New build</t>
        </is>
      </c>
      <c r="AH797"/>
      <c r="AI797" t="inlineStr">
        <is>
          <t xml:space="preserve">Y</t>
        </is>
      </c>
      <c r="AJ797"/>
      <c r="AK797"/>
      <c r="AL797"/>
      <c r="AM797"/>
      <c r="AN797"/>
      <c r="AO797"/>
      <c r="AP797" t="inlineStr">
        <is>
          <t xml:space="preserve">Y</t>
        </is>
      </c>
      <c r="AQ797"/>
      <c r="AR797"/>
      <c r="AS797"/>
      <c r="AT797">
        <f>IFERROR(INDEX(04_Area_Stats!$E$5:$E$7,MATCH(N797,04_Area_Stats!$A$5:$A$7,0)),"")</f>
      </c>
      <c r="AU797">
        <f>IFERROR(ROUND(W797*AT797,0),"")</f>
      </c>
      <c r="AV797">
        <f>IFERROR(AU797*12/S797,"")</f>
      </c>
      <c r="AW797">
        <f>IFERROR(ROUND(100*(03_Assumptions!$B$18*MIN(AV797/03_Assumptions!$B$13,1)+03_Assumptions!$B$19*MIN(MAX(-AB797/0.25,0),1)+03_Assumptions!$B$20*IFERROR(INDEX(03_Assumptions!$B$28:$B$33,MATCH(AG797,03_Assumptions!$A$28:$A$33,0)),0.5)+03_Assumptions!$B$21*MIN(V797/180,1)+03_Assumptions!$B$22*(COUNTIF(AI797:AQ797,"Y")/9)),0),"")</f>
      </c>
      <c r="AX797"/>
      <c r="AY797"/>
      <c r="AZ797"/>
      <c r="BA797" t="inlineStr">
        <is>
          <t xml:space="preserve">https://media.yaencontre.com/img/photo/w1024/promo_68116-21/files/68116-57434599-1514914851.jpg</t>
        </is>
      </c>
      <c r="BB797"/>
      <c r="BC797">
        <v>1</v>
      </c>
      <c r="BD797"/>
      <c r="BE797">
        <v>0</v>
      </c>
      <c r="BF797"/>
      <c r="BG797"/>
      <c r="BH797"/>
      <c r="BI797"/>
      <c r="BJ797"/>
      <c r="BK797"/>
      <c r="BL797" t="inlineStr">
        <is>
          <t xml:space="preserve">Otillräcklig information tillhandahållen. Beskrivningsfragmentet nämner bara 'The Grove' som ett urbant sanktuarium i Marbella West utan att specificera fastighetsdetaljer som rum, storlek, skick eller bekvämligheter.</t>
        </is>
      </c>
      <c r="BM797"/>
      <c r="BN797"/>
    </row>
    <row r="798">
      <c r="A798" t="inlineStr">
        <is>
          <t xml:space="preserve">YAE-jht::real-estate::75646-promo-6-112392316</t>
        </is>
      </c>
      <c r="B798" t="inlineStr">
        <is>
          <t xml:space="preserve">Yaencontre</t>
        </is>
      </c>
      <c r="C798" t="inlineStr">
        <is>
          <t xml:space="preserve">jht::real-estate::75646-promo-6-112392316</t>
        </is>
      </c>
      <c r="D798" t="inlineStr">
        <is>
          <t xml:space="preserve">https://yaencontre.com/venta/piso/inmueble-75646-Promo-6-112392316</t>
        </is>
      </c>
      <c r="E798" t="inlineStr">
        <is>
          <t xml:space="preserve">2026-08-29</t>
        </is>
      </c>
      <c r="F798" t="inlineStr">
        <is>
          <t xml:space="preserve">2026-08-31</t>
        </is>
      </c>
      <c r="G798" t="inlineStr">
        <is>
          <t xml:space="preserve">New</t>
        </is>
      </c>
      <c r="H798" t="inlineStr">
        <is>
          <t xml:space="preserve">Piso en venta, Rodeo Alto-Guadaiza-La Campana en Nueva Andalucía en Marbella</t>
        </is>
      </c>
      <c r="I798" t="inlineStr">
        <is>
          <t xml:space="preserve">Sale</t>
        </is>
      </c>
      <c r="J798" t="inlineStr">
        <is>
          <t xml:space="preserve">FLAT</t>
        </is>
      </c>
      <c r="K798" t="inlineStr">
        <is>
          <t xml:space="preserve">ES</t>
        </is>
      </c>
      <c r="L798"/>
      <c r="M798"/>
      <c r="N798" t="inlineStr">
        <is>
          <t xml:space="preserve">Marbella</t>
        </is>
      </c>
      <c r="O798" t="inlineStr">
        <is>
          <t xml:space="preserve">Nueva Andalucía</t>
        </is>
      </c>
      <c r="P798"/>
      <c r="Q798" t="inlineStr">
        <is>
          <t xml:space="preserve">36.4965539</t>
        </is>
      </c>
      <c r="R798" t="inlineStr">
        <is>
          <t xml:space="preserve">-4.9817954</t>
        </is>
      </c>
      <c r="S798">
        <v>465000</v>
      </c>
      <c r="T798"/>
      <c r="U798">
        <f>IFERROR((S798-T798)/T798,"")</f>
      </c>
      <c r="V798">
        <v>3</v>
      </c>
      <c r="W798" t="inlineStr">
        <is>
          <t xml:space="preserve">102.00</t>
        </is>
      </c>
      <c r="X798"/>
      <c r="Y798"/>
      <c r="Z798">
        <f>IFERROR(S798/W798,"")</f>
      </c>
      <c r="AA798">
        <f>IFERROR(INDEX(04_Area_Stats!$C$5:$C$7,MATCH(N798,04_Area_Stats!$A$5:$A$7,0)),"")</f>
      </c>
      <c r="AB798">
        <f>IFERROR((Z798-AA798)/AA798,"")</f>
      </c>
      <c r="AC798">
        <v>3</v>
      </c>
      <c r="AD798">
        <v>2</v>
      </c>
      <c r="AE798"/>
      <c r="AF798"/>
      <c r="AG798" t="inlineStr">
        <is>
          <t xml:space="preserve">New build</t>
        </is>
      </c>
      <c r="AH798"/>
      <c r="AI798" t="inlineStr">
        <is>
          <t xml:space="preserve">Y</t>
        </is>
      </c>
      <c r="AJ798"/>
      <c r="AK798"/>
      <c r="AL798"/>
      <c r="AM798"/>
      <c r="AN798"/>
      <c r="AO798"/>
      <c r="AP798"/>
      <c r="AQ798"/>
      <c r="AR798"/>
      <c r="AS798"/>
      <c r="AT798">
        <f>IFERROR(INDEX(04_Area_Stats!$E$5:$E$7,MATCH(N798,04_Area_Stats!$A$5:$A$7,0)),"")</f>
      </c>
      <c r="AU798">
        <f>IFERROR(ROUND(W798*AT798,0),"")</f>
      </c>
      <c r="AV798">
        <f>IFERROR(AU798*12/S798,"")</f>
      </c>
      <c r="AW798">
        <f>IFERROR(ROUND(100*(03_Assumptions!$B$18*MIN(AV798/03_Assumptions!$B$13,1)+03_Assumptions!$B$19*MIN(MAX(-AB798/0.25,0),1)+03_Assumptions!$B$20*IFERROR(INDEX(03_Assumptions!$B$28:$B$33,MATCH(AG798,03_Assumptions!$A$28:$A$33,0)),0.5)+03_Assumptions!$B$21*MIN(V798/180,1)+03_Assumptions!$B$22*(COUNTIF(AI798:AQ798,"Y")/9)),0),"")</f>
      </c>
      <c r="AX798"/>
      <c r="AY798"/>
      <c r="AZ798"/>
      <c r="BA798" t="inlineStr">
        <is>
          <t xml:space="preserve">https://media.yaencontre.com/img/photo/w1024/promo_75646-6/files/75646-57435980-1514985550.jpg</t>
        </is>
      </c>
      <c r="BB798"/>
      <c r="BC798">
        <v>1</v>
      </c>
      <c r="BD798"/>
      <c r="BE798">
        <v>0</v>
      </c>
      <c r="BF798"/>
      <c r="BG798"/>
      <c r="BH798"/>
      <c r="BI798"/>
      <c r="BJ798"/>
      <c r="BK798"/>
      <c r="BL798" t="inlineStr">
        <is>
          <t xml:space="preserve">Lägenhet tillgänglig i Nueva Andalucía, Marbella, beläget 5 minuter med bil från Puerto Banús med tillgång till stränder, restauranger och service. Den ofullständiga beskrivningen ger inte tillräckligt med detaljer för att bedöma specifika egenskaper eller skick.</t>
        </is>
      </c>
      <c r="BM798"/>
      <c r="BN798"/>
    </row>
    <row r="799">
      <c r="A799" t="inlineStr">
        <is>
          <t xml:space="preserve">YAE-jht::real-estate::75646-promo-6-112392304</t>
        </is>
      </c>
      <c r="B799" t="inlineStr">
        <is>
          <t xml:space="preserve">Yaencontre</t>
        </is>
      </c>
      <c r="C799" t="inlineStr">
        <is>
          <t xml:space="preserve">jht::real-estate::75646-promo-6-112392304</t>
        </is>
      </c>
      <c r="D799" t="inlineStr">
        <is>
          <t xml:space="preserve">https://yaencontre.com/venta/piso/inmueble-75646-Promo-6-112392304</t>
        </is>
      </c>
      <c r="E799" t="inlineStr">
        <is>
          <t xml:space="preserve">2026-08-29</t>
        </is>
      </c>
      <c r="F799" t="inlineStr">
        <is>
          <t xml:space="preserve">2026-08-31</t>
        </is>
      </c>
      <c r="G799" t="inlineStr">
        <is>
          <t xml:space="preserve">New</t>
        </is>
      </c>
      <c r="H799" t="inlineStr">
        <is>
          <t xml:space="preserve">Piso en venta, Rodeo Alto-Guadaiza-La Campana en Nueva Andalucía en Marbella</t>
        </is>
      </c>
      <c r="I799" t="inlineStr">
        <is>
          <t xml:space="preserve">Sale</t>
        </is>
      </c>
      <c r="J799" t="inlineStr">
        <is>
          <t xml:space="preserve">FLAT</t>
        </is>
      </c>
      <c r="K799" t="inlineStr">
        <is>
          <t xml:space="preserve">ES</t>
        </is>
      </c>
      <c r="L799"/>
      <c r="M799"/>
      <c r="N799" t="inlineStr">
        <is>
          <t xml:space="preserve">Marbella</t>
        </is>
      </c>
      <c r="O799" t="inlineStr">
        <is>
          <t xml:space="preserve">Nueva Andalucía</t>
        </is>
      </c>
      <c r="P799"/>
      <c r="Q799" t="inlineStr">
        <is>
          <t xml:space="preserve">36.4965539</t>
        </is>
      </c>
      <c r="R799" t="inlineStr">
        <is>
          <t xml:space="preserve">-4.9817954</t>
        </is>
      </c>
      <c r="S799">
        <v>455000</v>
      </c>
      <c r="T799"/>
      <c r="U799">
        <f>IFERROR((S799-T799)/T799,"")</f>
      </c>
      <c r="V799">
        <v>3</v>
      </c>
      <c r="W799" t="inlineStr">
        <is>
          <t xml:space="preserve">96.00</t>
        </is>
      </c>
      <c r="X799"/>
      <c r="Y799"/>
      <c r="Z799">
        <f>IFERROR(S799/W799,"")</f>
      </c>
      <c r="AA799">
        <f>IFERROR(INDEX(04_Area_Stats!$C$5:$C$7,MATCH(N799,04_Area_Stats!$A$5:$A$7,0)),"")</f>
      </c>
      <c r="AB799">
        <f>IFERROR((Z799-AA799)/AA799,"")</f>
      </c>
      <c r="AC799">
        <v>3</v>
      </c>
      <c r="AD799">
        <v>2</v>
      </c>
      <c r="AE799"/>
      <c r="AF799"/>
      <c r="AG799" t="inlineStr">
        <is>
          <t xml:space="preserve">New build</t>
        </is>
      </c>
      <c r="AH799"/>
      <c r="AI799" t="inlineStr">
        <is>
          <t xml:space="preserve">Y</t>
        </is>
      </c>
      <c r="AJ799"/>
      <c r="AK799"/>
      <c r="AL799"/>
      <c r="AM799"/>
      <c r="AN799"/>
      <c r="AO799"/>
      <c r="AP799"/>
      <c r="AQ799"/>
      <c r="AR799"/>
      <c r="AS799"/>
      <c r="AT799">
        <f>IFERROR(INDEX(04_Area_Stats!$E$5:$E$7,MATCH(N799,04_Area_Stats!$A$5:$A$7,0)),"")</f>
      </c>
      <c r="AU799">
        <f>IFERROR(ROUND(W799*AT799,0),"")</f>
      </c>
      <c r="AV799">
        <f>IFERROR(AU799*12/S799,"")</f>
      </c>
      <c r="AW799">
        <f>IFERROR(ROUND(100*(03_Assumptions!$B$18*MIN(AV799/03_Assumptions!$B$13,1)+03_Assumptions!$B$19*MIN(MAX(-AB799/0.25,0),1)+03_Assumptions!$B$20*IFERROR(INDEX(03_Assumptions!$B$28:$B$33,MATCH(AG799,03_Assumptions!$A$28:$A$33,0)),0.5)+03_Assumptions!$B$21*MIN(V799/180,1)+03_Assumptions!$B$22*(COUNTIF(AI799:AQ799,"Y")/9)),0),"")</f>
      </c>
      <c r="AX799"/>
      <c r="AY799"/>
      <c r="AZ799"/>
      <c r="BA799" t="inlineStr">
        <is>
          <t xml:space="preserve">https://media.yaencontre.com/img/photo/w1024/promo_75646-6/files/75646-57435978-1514985500.jpg</t>
        </is>
      </c>
      <c r="BB799"/>
      <c r="BC799">
        <v>1</v>
      </c>
      <c r="BD799"/>
      <c r="BE799">
        <v>0</v>
      </c>
      <c r="BF799"/>
      <c r="BG799"/>
      <c r="BH799"/>
      <c r="BI799"/>
      <c r="BJ799"/>
      <c r="BK799"/>
      <c r="BL799" t="inlineStr">
        <is>
          <t xml:space="preserve">Otillräcklig information om fastigheten; beskrivningen omnämner endast läget, näraliggande serviceanstalter och närhet till servicer i Nueva Andalucía, Marbella.</t>
        </is>
      </c>
      <c r="BM799"/>
      <c r="BN799"/>
    </row>
    <row r="800">
      <c r="A800" t="inlineStr">
        <is>
          <t xml:space="preserve">YAE-jht::real-estate::70660-112354249</t>
        </is>
      </c>
      <c r="B800" t="inlineStr">
        <is>
          <t xml:space="preserve">Yaencontre</t>
        </is>
      </c>
      <c r="C800" t="inlineStr">
        <is>
          <t xml:space="preserve">jht::real-estate::70660-112354249</t>
        </is>
      </c>
      <c r="D800" t="inlineStr">
        <is>
          <t xml:space="preserve">https://yaencontre.com/venta/piso/inmueble-70660-112354249</t>
        </is>
      </c>
      <c r="E800" t="inlineStr">
        <is>
          <t xml:space="preserve">2026-08-29</t>
        </is>
      </c>
      <c r="F800" t="inlineStr">
        <is>
          <t xml:space="preserve">2026-08-31</t>
        </is>
      </c>
      <c r="G800" t="inlineStr">
        <is>
          <t xml:space="preserve">New</t>
        </is>
      </c>
      <c r="H800" t="inlineStr">
        <is>
          <t xml:space="preserve">Piso en venta, La Carolina-Guadalpín en Nagüeles-Milla de Oro en Marbella</t>
        </is>
      </c>
      <c r="I800" t="inlineStr">
        <is>
          <t xml:space="preserve">Sale</t>
        </is>
      </c>
      <c r="J800" t="inlineStr">
        <is>
          <t xml:space="preserve">FLAT</t>
        </is>
      </c>
      <c r="K800" t="inlineStr">
        <is>
          <t xml:space="preserve">ES</t>
        </is>
      </c>
      <c r="L800"/>
      <c r="M800"/>
      <c r="N800" t="inlineStr">
        <is>
          <t xml:space="preserve">Marbella</t>
        </is>
      </c>
      <c r="O800" t="inlineStr">
        <is>
          <t xml:space="preserve">Nagüeles-Milla de Oro</t>
        </is>
      </c>
      <c r="P800"/>
      <c r="Q800" t="inlineStr">
        <is>
          <t xml:space="preserve">36.5068274</t>
        </is>
      </c>
      <c r="R800" t="inlineStr">
        <is>
          <t xml:space="preserve">-4.9012652</t>
        </is>
      </c>
      <c r="S800">
        <v>2250000</v>
      </c>
      <c r="T800"/>
      <c r="U800">
        <f>IFERROR((S800-T800)/T800,"")</f>
      </c>
      <c r="V800">
        <v>3</v>
      </c>
      <c r="W800" t="inlineStr">
        <is>
          <t xml:space="preserve">182.00</t>
        </is>
      </c>
      <c r="X800"/>
      <c r="Y800"/>
      <c r="Z800">
        <f>IFERROR(S800/W800,"")</f>
      </c>
      <c r="AA800">
        <f>IFERROR(INDEX(04_Area_Stats!$C$5:$C$7,MATCH(N800,04_Area_Stats!$A$5:$A$7,0)),"")</f>
      </c>
      <c r="AB800">
        <f>IFERROR((Z800-AA800)/AA800,"")</f>
      </c>
      <c r="AC800">
        <v>3</v>
      </c>
      <c r="AD800">
        <v>2</v>
      </c>
      <c r="AE800"/>
      <c r="AF800"/>
      <c r="AG800" t="inlineStr">
        <is>
          <t xml:space="preserve">Renovated</t>
        </is>
      </c>
      <c r="AH800"/>
      <c r="AI800"/>
      <c r="AJ800"/>
      <c r="AK800"/>
      <c r="AL800"/>
      <c r="AM800"/>
      <c r="AN800"/>
      <c r="AO800"/>
      <c r="AP800" t="inlineStr">
        <is>
          <t xml:space="preserve">Y</t>
        </is>
      </c>
      <c r="AQ800"/>
      <c r="AR800"/>
      <c r="AS800"/>
      <c r="AT800">
        <f>IFERROR(INDEX(04_Area_Stats!$E$5:$E$7,MATCH(N800,04_Area_Stats!$A$5:$A$7,0)),"")</f>
      </c>
      <c r="AU800">
        <f>IFERROR(ROUND(W800*AT800,0),"")</f>
      </c>
      <c r="AV800">
        <f>IFERROR(AU800*12/S800,"")</f>
      </c>
      <c r="AW800">
        <f>IFERROR(ROUND(100*(03_Assumptions!$B$18*MIN(AV800/03_Assumptions!$B$13,1)+03_Assumptions!$B$19*MIN(MAX(-AB800/0.25,0),1)+03_Assumptions!$B$20*IFERROR(INDEX(03_Assumptions!$B$28:$B$33,MATCH(AG800,03_Assumptions!$A$28:$A$33,0)),0.5)+03_Assumptions!$B$21*MIN(V800/180,1)+03_Assumptions!$B$22*(COUNTIF(AI800:AQ800,"Y")/9)),0),"")</f>
      </c>
      <c r="AX800"/>
      <c r="AY800"/>
      <c r="AZ800"/>
      <c r="BA800" t="inlineStr">
        <is>
          <t xml:space="preserve">https://media.yaencontre.com/img/photo/w1024/70660/70660-57413607-1513792156.jpg</t>
        </is>
      </c>
      <c r="BB800"/>
      <c r="BC800">
        <v>1</v>
      </c>
      <c r="BD800"/>
      <c r="BE800">
        <v>0</v>
      </c>
      <c r="BF800"/>
      <c r="BG800"/>
      <c r="BH800"/>
      <c r="BI800"/>
      <c r="BJ800"/>
      <c r="BK800"/>
      <c r="BL800" t="inlineStr">
        <is>
          <t xml:space="preserve">En elegant, fullt renoverad lägenhet med 3 sovrum i Jardín del Mediterráneo, ett väletablerat bostadsområde i Marbellas Milla de Oro mellan centrum och hamnen. Beskrivningen ger begränsad information.</t>
        </is>
      </c>
      <c r="BM800" t="inlineStr">
        <is>
          <t xml:space="preserve">condition</t>
        </is>
      </c>
      <c r="BN800"/>
    </row>
    <row r="801">
      <c r="A801" t="inlineStr">
        <is>
          <t xml:space="preserve">YAE-jht::real-estate::42015-112392073</t>
        </is>
      </c>
      <c r="B801" t="inlineStr">
        <is>
          <t xml:space="preserve">Yaencontre</t>
        </is>
      </c>
      <c r="C801" t="inlineStr">
        <is>
          <t xml:space="preserve">jht::real-estate::42015-112392073</t>
        </is>
      </c>
      <c r="D801" t="inlineStr">
        <is>
          <t xml:space="preserve">https://yaencontre.com/venta/piso/inmueble-42015-112392073</t>
        </is>
      </c>
      <c r="E801" t="inlineStr">
        <is>
          <t xml:space="preserve">2026-08-29</t>
        </is>
      </c>
      <c r="F801" t="inlineStr">
        <is>
          <t xml:space="preserve">2026-08-31</t>
        </is>
      </c>
      <c r="G801" t="inlineStr">
        <is>
          <t xml:space="preserve">New</t>
        </is>
      </c>
      <c r="H801" t="inlineStr">
        <is>
          <t xml:space="preserve">Piso en venta, Reserva de Marbella en Elviria-Cabopino en Marbella</t>
        </is>
      </c>
      <c r="I801" t="inlineStr">
        <is>
          <t xml:space="preserve">Sale</t>
        </is>
      </c>
      <c r="J801" t="inlineStr">
        <is>
          <t xml:space="preserve">FLAT</t>
        </is>
      </c>
      <c r="K801" t="inlineStr">
        <is>
          <t xml:space="preserve">ES</t>
        </is>
      </c>
      <c r="L801"/>
      <c r="M801"/>
      <c r="N801" t="inlineStr">
        <is>
          <t xml:space="preserve">Marbella</t>
        </is>
      </c>
      <c r="O801" t="inlineStr">
        <is>
          <t xml:space="preserve">Elviria-Cabopino</t>
        </is>
      </c>
      <c r="P801"/>
      <c r="Q801" t="inlineStr">
        <is>
          <t xml:space="preserve">36.4945118</t>
        </is>
      </c>
      <c r="R801" t="inlineStr">
        <is>
          <t xml:space="preserve">-4.7498655</t>
        </is>
      </c>
      <c r="S801">
        <v>299000</v>
      </c>
      <c r="T801"/>
      <c r="U801">
        <f>IFERROR((S801-T801)/T801,"")</f>
      </c>
      <c r="V801">
        <v>3</v>
      </c>
      <c r="W801" t="inlineStr">
        <is>
          <t xml:space="preserve">91.00</t>
        </is>
      </c>
      <c r="X801"/>
      <c r="Y801"/>
      <c r="Z801">
        <f>IFERROR(S801/W801,"")</f>
      </c>
      <c r="AA801">
        <f>IFERROR(INDEX(04_Area_Stats!$C$5:$C$7,MATCH(N801,04_Area_Stats!$A$5:$A$7,0)),"")</f>
      </c>
      <c r="AB801">
        <f>IFERROR((Z801-AA801)/AA801,"")</f>
      </c>
      <c r="AC801">
        <v>2</v>
      </c>
      <c r="AD801">
        <v>1</v>
      </c>
      <c r="AE801" t="inlineStr">
        <is>
          <t xml:space="preserve">2</t>
        </is>
      </c>
      <c r="AF801"/>
      <c r="AG801" t="inlineStr">
        <is>
          <t xml:space="preserve">Good</t>
        </is>
      </c>
      <c r="AH801"/>
      <c r="AI801"/>
      <c r="AJ801" t="inlineStr">
        <is>
          <t xml:space="preserve">Y</t>
        </is>
      </c>
      <c r="AK801"/>
      <c r="AL801"/>
      <c r="AM801"/>
      <c r="AN801"/>
      <c r="AO801" t="inlineStr">
        <is>
          <t xml:space="preserve">Y</t>
        </is>
      </c>
      <c r="AP801"/>
      <c r="AQ801"/>
      <c r="AR801"/>
      <c r="AS801"/>
      <c r="AT801">
        <f>IFERROR(INDEX(04_Area_Stats!$E$5:$E$7,MATCH(N801,04_Area_Stats!$A$5:$A$7,0)),"")</f>
      </c>
      <c r="AU801">
        <f>IFERROR(ROUND(W801*AT801,0),"")</f>
      </c>
      <c r="AV801">
        <f>IFERROR(AU801*12/S801,"")</f>
      </c>
      <c r="AW801">
        <f>IFERROR(ROUND(100*(03_Assumptions!$B$18*MIN(AV801/03_Assumptions!$B$13,1)+03_Assumptions!$B$19*MIN(MAX(-AB801/0.25,0),1)+03_Assumptions!$B$20*IFERROR(INDEX(03_Assumptions!$B$28:$B$33,MATCH(AG801,03_Assumptions!$A$28:$A$33,0)),0.5)+03_Assumptions!$B$21*MIN(V801/180,1)+03_Assumptions!$B$22*(COUNTIF(AI801:AQ801,"Y")/9)),0),"")</f>
      </c>
      <c r="AX801"/>
      <c r="AY801"/>
      <c r="AZ801"/>
      <c r="BA801" t="inlineStr">
        <is>
          <t xml:space="preserve">https://media.yaencontre.com/img/photo/w1024/42015/42015-57434329-1514903321.jpg</t>
        </is>
      </c>
      <c r="BB801"/>
      <c r="BC801">
        <v>1</v>
      </c>
      <c r="BD801"/>
      <c r="BE801">
        <v>0</v>
      </c>
      <c r="BF801"/>
      <c r="BG801"/>
      <c r="BH801"/>
      <c r="BI801"/>
      <c r="BJ801"/>
      <c r="BK801"/>
      <c r="BL801" t="inlineStr">
        <is>
          <t xml:space="preserve">En 2-rumsvåning med 1 badrum i La Reserva de Marbella med söderläge och täckt terrass med havsvy. Fastigheten är i gott skick och väl presenterad för sin plats i denna exklusiva anläggning.</t>
        </is>
      </c>
      <c r="BM801" t="inlineStr">
        <is>
          <t xml:space="preserve">floor, terrace</t>
        </is>
      </c>
      <c r="BN801"/>
    </row>
    <row r="802">
      <c r="A802" t="inlineStr">
        <is>
          <t xml:space="preserve">YAE-jht::real-estate::66585-112395440</t>
        </is>
      </c>
      <c r="B802" t="inlineStr">
        <is>
          <t xml:space="preserve">Yaencontre</t>
        </is>
      </c>
      <c r="C802" t="inlineStr">
        <is>
          <t xml:space="preserve">jht::real-estate::66585-112395440</t>
        </is>
      </c>
      <c r="D802" t="inlineStr">
        <is>
          <t xml:space="preserve">https://yaencontre.com/venta/piso/inmueble-66585-112395440</t>
        </is>
      </c>
      <c r="E802" t="inlineStr">
        <is>
          <t xml:space="preserve">2026-08-29</t>
        </is>
      </c>
      <c r="F802" t="inlineStr">
        <is>
          <t xml:space="preserve">2026-08-31</t>
        </is>
      </c>
      <c r="G802" t="inlineStr">
        <is>
          <t xml:space="preserve">New</t>
        </is>
      </c>
      <c r="H802" t="inlineStr">
        <is>
          <t xml:space="preserve">Piso en venta en plaza Maestranza la, Nueva Andalucía en Nueva Andalucía en Marbella</t>
        </is>
      </c>
      <c r="I802" t="inlineStr">
        <is>
          <t xml:space="preserve">Sale</t>
        </is>
      </c>
      <c r="J802" t="inlineStr">
        <is>
          <t xml:space="preserve">FLAT</t>
        </is>
      </c>
      <c r="K802" t="inlineStr">
        <is>
          <t xml:space="preserve">ES</t>
        </is>
      </c>
      <c r="L802"/>
      <c r="M802"/>
      <c r="N802" t="inlineStr">
        <is>
          <t xml:space="preserve">Marbella</t>
        </is>
      </c>
      <c r="O802" t="inlineStr">
        <is>
          <t xml:space="preserve">Nueva Andalucía</t>
        </is>
      </c>
      <c r="P802"/>
      <c r="Q802" t="inlineStr">
        <is>
          <t xml:space="preserve">36.4988167</t>
        </is>
      </c>
      <c r="R802" t="inlineStr">
        <is>
          <t xml:space="preserve">-4.9631856</t>
        </is>
      </c>
      <c r="S802">
        <v>1100000</v>
      </c>
      <c r="T802"/>
      <c r="U802">
        <f>IFERROR((S802-T802)/T802,"")</f>
      </c>
      <c r="V802">
        <v>3</v>
      </c>
      <c r="W802" t="inlineStr">
        <is>
          <t xml:space="preserve">160.00</t>
        </is>
      </c>
      <c r="X802"/>
      <c r="Y802"/>
      <c r="Z802">
        <f>IFERROR(S802/W802,"")</f>
      </c>
      <c r="AA802">
        <f>IFERROR(INDEX(04_Area_Stats!$C$5:$C$7,MATCH(N802,04_Area_Stats!$A$5:$A$7,0)),"")</f>
      </c>
      <c r="AB802">
        <f>IFERROR((Z802-AA802)/AA802,"")</f>
      </c>
      <c r="AC802">
        <v>3</v>
      </c>
      <c r="AD802">
        <v>2</v>
      </c>
      <c r="AE802"/>
      <c r="AF802"/>
      <c r="AG802" t="inlineStr">
        <is>
          <t xml:space="preserve">Good</t>
        </is>
      </c>
      <c r="AH802"/>
      <c r="AI802"/>
      <c r="AJ802"/>
      <c r="AK802"/>
      <c r="AL802"/>
      <c r="AM802"/>
      <c r="AN802"/>
      <c r="AO802"/>
      <c r="AP802"/>
      <c r="AQ802"/>
      <c r="AR802"/>
      <c r="AS802"/>
      <c r="AT802">
        <f>IFERROR(INDEX(04_Area_Stats!$E$5:$E$7,MATCH(N802,04_Area_Stats!$A$5:$A$7,0)),"")</f>
      </c>
      <c r="AU802">
        <f>IFERROR(ROUND(W802*AT802,0),"")</f>
      </c>
      <c r="AV802">
        <f>IFERROR(AU802*12/S802,"")</f>
      </c>
      <c r="AW802">
        <f>IFERROR(ROUND(100*(03_Assumptions!$B$18*MIN(AV802/03_Assumptions!$B$13,1)+03_Assumptions!$B$19*MIN(MAX(-AB802/0.25,0),1)+03_Assumptions!$B$20*IFERROR(INDEX(03_Assumptions!$B$28:$B$33,MATCH(AG802,03_Assumptions!$A$28:$A$33,0)),0.5)+03_Assumptions!$B$21*MIN(V802/180,1)+03_Assumptions!$B$22*(COUNTIF(AI802:AQ802,"Y")/9)),0),"")</f>
      </c>
      <c r="AX802"/>
      <c r="AY802"/>
      <c r="AZ802"/>
      <c r="BA802" t="inlineStr">
        <is>
          <t xml:space="preserve">https://media.yaencontre.com/img/photo/w1024/66585/66585-57436603-1515011289.jpg</t>
        </is>
      </c>
      <c r="BB802"/>
      <c r="BC802">
        <v>1</v>
      </c>
      <c r="BD802"/>
      <c r="BE802">
        <v>0</v>
      </c>
      <c r="BF802"/>
      <c r="BG802"/>
      <c r="BH802"/>
      <c r="BI802"/>
      <c r="BJ802"/>
      <c r="BK802"/>
      <c r="BL802" t="inlineStr">
        <is>
          <t xml:space="preserve">Lyxlägenhet med 2 sovrum i Nueva Andalucía, Marbella, beskriven som modern och elegant med bekvämlighet. Beskrivningen är ofullständig och saknar viktiga detaljer såsom badrum, storlek, faciliteter och pris.</t>
        </is>
      </c>
      <c r="BM802" t="inlineStr">
        <is>
          <t xml:space="preserve">condition</t>
        </is>
      </c>
      <c r="BN802"/>
    </row>
    <row r="803">
      <c r="A803" t="inlineStr">
        <is>
          <t xml:space="preserve">YAE-jht::real-estate::70283-112392810</t>
        </is>
      </c>
      <c r="B803" t="inlineStr">
        <is>
          <t xml:space="preserve">Yaencontre</t>
        </is>
      </c>
      <c r="C803" t="inlineStr">
        <is>
          <t xml:space="preserve">jht::real-estate::70283-112392810</t>
        </is>
      </c>
      <c r="D803" t="inlineStr">
        <is>
          <t xml:space="preserve">https://yaencontre.com/venta/piso/inmueble-70283-112392810</t>
        </is>
      </c>
      <c r="E803" t="inlineStr">
        <is>
          <t xml:space="preserve">2026-08-29</t>
        </is>
      </c>
      <c r="F803" t="inlineStr">
        <is>
          <t xml:space="preserve">2026-08-31</t>
        </is>
      </c>
      <c r="G803" t="inlineStr">
        <is>
          <t xml:space="preserve">New</t>
        </is>
      </c>
      <c r="H803" t="inlineStr">
        <is>
          <t xml:space="preserve">Piso en venta, Romana Playa en Elviria-Cabopino en Marbella</t>
        </is>
      </c>
      <c r="I803" t="inlineStr">
        <is>
          <t xml:space="preserve">Sale</t>
        </is>
      </c>
      <c r="J803" t="inlineStr">
        <is>
          <t xml:space="preserve">FLAT</t>
        </is>
      </c>
      <c r="K803" t="inlineStr">
        <is>
          <t xml:space="preserve">ES</t>
        </is>
      </c>
      <c r="L803"/>
      <c r="M803"/>
      <c r="N803" t="inlineStr">
        <is>
          <t xml:space="preserve">Marbella</t>
        </is>
      </c>
      <c r="O803" t="inlineStr">
        <is>
          <t xml:space="preserve">Elviria-Cabopino</t>
        </is>
      </c>
      <c r="P803"/>
      <c r="Q803" t="inlineStr">
        <is>
          <t xml:space="preserve">36.4922392</t>
        </is>
      </c>
      <c r="R803" t="inlineStr">
        <is>
          <t xml:space="preserve">-4.7763269</t>
        </is>
      </c>
      <c r="S803">
        <v>337000</v>
      </c>
      <c r="T803"/>
      <c r="U803">
        <f>IFERROR((S803-T803)/T803,"")</f>
      </c>
      <c r="V803">
        <v>3</v>
      </c>
      <c r="W803" t="inlineStr">
        <is>
          <t xml:space="preserve">50.00</t>
        </is>
      </c>
      <c r="X803"/>
      <c r="Y803"/>
      <c r="Z803">
        <f>IFERROR(S803/W803,"")</f>
      </c>
      <c r="AA803">
        <f>IFERROR(INDEX(04_Area_Stats!$C$5:$C$7,MATCH(N803,04_Area_Stats!$A$5:$A$7,0)),"")</f>
      </c>
      <c r="AB803">
        <f>IFERROR((Z803-AA803)/AA803,"")</f>
      </c>
      <c r="AC803">
        <v>1</v>
      </c>
      <c r="AD803">
        <v>1</v>
      </c>
      <c r="AE803"/>
      <c r="AF803"/>
      <c r="AG803"/>
      <c r="AH803"/>
      <c r="AI803"/>
      <c r="AJ803"/>
      <c r="AK803"/>
      <c r="AL803"/>
      <c r="AM803"/>
      <c r="AN803"/>
      <c r="AO803"/>
      <c r="AP803"/>
      <c r="AQ803"/>
      <c r="AR803"/>
      <c r="AS803"/>
      <c r="AT803">
        <f>IFERROR(INDEX(04_Area_Stats!$E$5:$E$7,MATCH(N803,04_Area_Stats!$A$5:$A$7,0)),"")</f>
      </c>
      <c r="AU803">
        <f>IFERROR(ROUND(W803*AT803,0),"")</f>
      </c>
      <c r="AV803">
        <f>IFERROR(AU803*12/S803,"")</f>
      </c>
      <c r="AW803">
        <f>IFERROR(ROUND(100*(03_Assumptions!$B$18*MIN(AV803/03_Assumptions!$B$13,1)+03_Assumptions!$B$19*MIN(MAX(-AB803/0.25,0),1)+03_Assumptions!$B$20*IFERROR(INDEX(03_Assumptions!$B$28:$B$33,MATCH(AG803,03_Assumptions!$A$28:$A$33,0)),0.5)+03_Assumptions!$B$21*MIN(V803/180,1)+03_Assumptions!$B$22*(COUNTIF(AI803:AQ803,"Y")/9)),0),"")</f>
      </c>
      <c r="AX803"/>
      <c r="AY803"/>
      <c r="AZ803"/>
      <c r="BA803" t="inlineStr">
        <is>
          <t xml:space="preserve">https://media.yaencontre.com/img/photo/w1024/70283/70283-57434944-1514930722.jpg</t>
        </is>
      </c>
      <c r="BB803"/>
      <c r="BC803">
        <v>1</v>
      </c>
      <c r="BD803"/>
      <c r="BE803">
        <v>0</v>
      </c>
      <c r="BF803"/>
      <c r="BG803"/>
      <c r="BH803"/>
      <c r="BI803"/>
      <c r="BJ803"/>
      <c r="BK803"/>
      <c r="BL803"/>
      <c r="BM803"/>
      <c r="BN803"/>
    </row>
    <row r="804">
      <c r="A804" t="inlineStr">
        <is>
          <t xml:space="preserve">YAE-jht::real-estate::91964-112388726</t>
        </is>
      </c>
      <c r="B804" t="inlineStr">
        <is>
          <t xml:space="preserve">Yaencontre</t>
        </is>
      </c>
      <c r="C804" t="inlineStr">
        <is>
          <t xml:space="preserve">jht::real-estate::91964-112388726</t>
        </is>
      </c>
      <c r="D804" t="inlineStr">
        <is>
          <t xml:space="preserve">https://yaencontre.com/venta/piso/inmueble-91964-112388726</t>
        </is>
      </c>
      <c r="E804" t="inlineStr">
        <is>
          <t xml:space="preserve">2026-08-29</t>
        </is>
      </c>
      <c r="F804" t="inlineStr">
        <is>
          <t xml:space="preserve">2026-08-31</t>
        </is>
      </c>
      <c r="G804" t="inlineStr">
        <is>
          <t xml:space="preserve">New</t>
        </is>
      </c>
      <c r="H804" t="inlineStr">
        <is>
          <t xml:space="preserve">Piso en venta, Puente Romano en Nagüeles-Milla de Oro en Marbella</t>
        </is>
      </c>
      <c r="I804" t="inlineStr">
        <is>
          <t xml:space="preserve">Sale</t>
        </is>
      </c>
      <c r="J804" t="inlineStr">
        <is>
          <t xml:space="preserve">FLAT</t>
        </is>
      </c>
      <c r="K804" t="inlineStr">
        <is>
          <t xml:space="preserve">ES</t>
        </is>
      </c>
      <c r="L804"/>
      <c r="M804"/>
      <c r="N804" t="inlineStr">
        <is>
          <t xml:space="preserve">Marbella</t>
        </is>
      </c>
      <c r="O804" t="inlineStr">
        <is>
          <t xml:space="preserve">Nagüeles-Milla de Oro</t>
        </is>
      </c>
      <c r="P804"/>
      <c r="Q804" t="inlineStr">
        <is>
          <t xml:space="preserve">36.5016962</t>
        </is>
      </c>
      <c r="R804" t="inlineStr">
        <is>
          <t xml:space="preserve">-4.9273298</t>
        </is>
      </c>
      <c r="S804">
        <v>4390000</v>
      </c>
      <c r="T804"/>
      <c r="U804">
        <f>IFERROR((S804-T804)/T804,"")</f>
      </c>
      <c r="V804">
        <v>3</v>
      </c>
      <c r="W804" t="inlineStr">
        <is>
          <t xml:space="preserve">170.00</t>
        </is>
      </c>
      <c r="X804"/>
      <c r="Y804"/>
      <c r="Z804">
        <f>IFERROR(S804/W804,"")</f>
      </c>
      <c r="AA804">
        <f>IFERROR(INDEX(04_Area_Stats!$C$5:$C$7,MATCH(N804,04_Area_Stats!$A$5:$A$7,0)),"")</f>
      </c>
      <c r="AB804">
        <f>IFERROR((Z804-AA804)/AA804,"")</f>
      </c>
      <c r="AC804">
        <v>3</v>
      </c>
      <c r="AD804">
        <v>2</v>
      </c>
      <c r="AE804"/>
      <c r="AF804"/>
      <c r="AG804" t="inlineStr">
        <is>
          <t xml:space="preserve">Good</t>
        </is>
      </c>
      <c r="AH804"/>
      <c r="AI804"/>
      <c r="AJ804"/>
      <c r="AK804"/>
      <c r="AL804"/>
      <c r="AM804"/>
      <c r="AN804"/>
      <c r="AO804"/>
      <c r="AP804"/>
      <c r="AQ804"/>
      <c r="AR804"/>
      <c r="AS804"/>
      <c r="AT804">
        <f>IFERROR(INDEX(04_Area_Stats!$E$5:$E$7,MATCH(N804,04_Area_Stats!$A$5:$A$7,0)),"")</f>
      </c>
      <c r="AU804">
        <f>IFERROR(ROUND(W804*AT804,0),"")</f>
      </c>
      <c r="AV804">
        <f>IFERROR(AU804*12/S804,"")</f>
      </c>
      <c r="AW804">
        <f>IFERROR(ROUND(100*(03_Assumptions!$B$18*MIN(AV804/03_Assumptions!$B$13,1)+03_Assumptions!$B$19*MIN(MAX(-AB804/0.25,0),1)+03_Assumptions!$B$20*IFERROR(INDEX(03_Assumptions!$B$28:$B$33,MATCH(AG804,03_Assumptions!$A$28:$A$33,0)),0.5)+03_Assumptions!$B$21*MIN(V804/180,1)+03_Assumptions!$B$22*(COUNTIF(AI804:AQ804,"Y")/9)),0),"")</f>
      </c>
      <c r="AX804"/>
      <c r="AY804"/>
      <c r="AZ804"/>
      <c r="BA804" t="inlineStr">
        <is>
          <t xml:space="preserve">https://media.yaencontre.com/img/photo/w1024/91964/91964-57432267-1514775226.jpg</t>
        </is>
      </c>
      <c r="BB804"/>
      <c r="BC804">
        <v>1</v>
      </c>
      <c r="BD804"/>
      <c r="BE804">
        <v>0</v>
      </c>
      <c r="BF804"/>
      <c r="BG804"/>
      <c r="BH804"/>
      <c r="BI804"/>
      <c r="BJ804"/>
      <c r="BK804"/>
      <c r="BL804" t="inlineStr">
        <is>
          <t xml:space="preserve">Beskrivningen är ofullständig; det finns inte tillräcklig information för att ge en fullständig sammanfattning av fastigheten.</t>
        </is>
      </c>
      <c r="BM804"/>
      <c r="BN804"/>
    </row>
    <row r="805">
      <c r="A805" t="inlineStr">
        <is>
          <t xml:space="preserve">YAE-jht::real-estate::42651-112312567</t>
        </is>
      </c>
      <c r="B805" t="inlineStr">
        <is>
          <t xml:space="preserve">Yaencontre</t>
        </is>
      </c>
      <c r="C805" t="inlineStr">
        <is>
          <t xml:space="preserve">jht::real-estate::42651-112312567</t>
        </is>
      </c>
      <c r="D805" t="inlineStr">
        <is>
          <t xml:space="preserve">https://yaencontre.com/venta/piso/inmueble-42651-112312567</t>
        </is>
      </c>
      <c r="E805" t="inlineStr">
        <is>
          <t xml:space="preserve">2026-08-29</t>
        </is>
      </c>
      <c r="F805" t="inlineStr">
        <is>
          <t xml:space="preserve">2026-08-31</t>
        </is>
      </c>
      <c r="G805" t="inlineStr">
        <is>
          <t xml:space="preserve">New</t>
        </is>
      </c>
      <c r="H805" t="inlineStr">
        <is>
          <t xml:space="preserve">Piso en venta en calle Amapolas Las, Rodeo Alto-Guadaiza-La Campana en Nueva Andalucía en Marbella</t>
        </is>
      </c>
      <c r="I805" t="inlineStr">
        <is>
          <t xml:space="preserve">Sale</t>
        </is>
      </c>
      <c r="J805" t="inlineStr">
        <is>
          <t xml:space="preserve">FLAT</t>
        </is>
      </c>
      <c r="K805" t="inlineStr">
        <is>
          <t xml:space="preserve">ES</t>
        </is>
      </c>
      <c r="L805"/>
      <c r="M805"/>
      <c r="N805" t="inlineStr">
        <is>
          <t xml:space="preserve">Marbella</t>
        </is>
      </c>
      <c r="O805" t="inlineStr">
        <is>
          <t xml:space="preserve">Nueva Andalucía</t>
        </is>
      </c>
      <c r="P805"/>
      <c r="Q805" t="inlineStr">
        <is>
          <t xml:space="preserve">36.4933336</t>
        </is>
      </c>
      <c r="R805" t="inlineStr">
        <is>
          <t xml:space="preserve">-4.9688246</t>
        </is>
      </c>
      <c r="S805">
        <v>955000</v>
      </c>
      <c r="T805"/>
      <c r="U805">
        <f>IFERROR((S805-T805)/T805,"")</f>
      </c>
      <c r="V805">
        <v>3</v>
      </c>
      <c r="W805" t="inlineStr">
        <is>
          <t xml:space="preserve">105.00</t>
        </is>
      </c>
      <c r="X805"/>
      <c r="Y805"/>
      <c r="Z805">
        <f>IFERROR(S805/W805,"")</f>
      </c>
      <c r="AA805">
        <f>IFERROR(INDEX(04_Area_Stats!$C$5:$C$7,MATCH(N805,04_Area_Stats!$A$5:$A$7,0)),"")</f>
      </c>
      <c r="AB805">
        <f>IFERROR((Z805-AA805)/AA805,"")</f>
      </c>
      <c r="AC805">
        <v>3</v>
      </c>
      <c r="AD805">
        <v>3</v>
      </c>
      <c r="AE805"/>
      <c r="AF805"/>
      <c r="AG805" t="inlineStr">
        <is>
          <t xml:space="preserve">Renovated</t>
        </is>
      </c>
      <c r="AH805"/>
      <c r="AI805"/>
      <c r="AJ805"/>
      <c r="AK805"/>
      <c r="AL805"/>
      <c r="AM805"/>
      <c r="AN805"/>
      <c r="AO805" t="inlineStr">
        <is>
          <t xml:space="preserve">Y</t>
        </is>
      </c>
      <c r="AP805"/>
      <c r="AQ805"/>
      <c r="AR805"/>
      <c r="AS805"/>
      <c r="AT805">
        <f>IFERROR(INDEX(04_Area_Stats!$E$5:$E$7,MATCH(N805,04_Area_Stats!$A$5:$A$7,0)),"")</f>
      </c>
      <c r="AU805">
        <f>IFERROR(ROUND(W805*AT805,0),"")</f>
      </c>
      <c r="AV805">
        <f>IFERROR(AU805*12/S805,"")</f>
      </c>
      <c r="AW805">
        <f>IFERROR(ROUND(100*(03_Assumptions!$B$18*MIN(AV805/03_Assumptions!$B$13,1)+03_Assumptions!$B$19*MIN(MAX(-AB805/0.25,0),1)+03_Assumptions!$B$20*IFERROR(INDEX(03_Assumptions!$B$28:$B$33,MATCH(AG805,03_Assumptions!$A$28:$A$33,0)),0.5)+03_Assumptions!$B$21*MIN(V805/180,1)+03_Assumptions!$B$22*(COUNTIF(AI805:AQ805,"Y")/9)),0),"")</f>
      </c>
      <c r="AX805"/>
      <c r="AY805"/>
      <c r="AZ805"/>
      <c r="BA805" t="inlineStr">
        <is>
          <t xml:space="preserve">https://media.yaencontre.com/img/photo/w1024/42651/42651-57389477-1512741386.jpg</t>
        </is>
      </c>
      <c r="BB805"/>
      <c r="BC805">
        <v>1</v>
      </c>
      <c r="BD805"/>
      <c r="BE805">
        <v>0</v>
      </c>
      <c r="BF805"/>
      <c r="BG805"/>
      <c r="BH805"/>
      <c r="BI805"/>
      <c r="BJ805" t="inlineStr">
        <is>
          <t xml:space="preserve">COSMETIC</t>
        </is>
      </c>
      <c r="BK805"/>
      <c r="BL805" t="inlineStr">
        <is>
          <t xml:space="preserve">Renoverad lägenhet i Nueva Andalucía, Marbella med imponerande panoramautsikt över havet och bergen. Beskrivningen är ofullständig; väsentliga detaljer som sovrum, badrum, storlek och bekvämligheter saknas.</t>
        </is>
      </c>
      <c r="BM805" t="inlineStr">
        <is>
          <t xml:space="preserve">condition</t>
        </is>
      </c>
      <c r="BN805"/>
    </row>
    <row r="806">
      <c r="A806" t="inlineStr">
        <is>
          <t xml:space="preserve">YAE-jht::real-estate::87818-112357740</t>
        </is>
      </c>
      <c r="B806" t="inlineStr">
        <is>
          <t xml:space="preserve">Yaencontre</t>
        </is>
      </c>
      <c r="C806" t="inlineStr">
        <is>
          <t xml:space="preserve">jht::real-estate::87818-112357740</t>
        </is>
      </c>
      <c r="D806" t="inlineStr">
        <is>
          <t xml:space="preserve">https://yaencontre.com/venta/piso/inmueble-87818-112357740</t>
        </is>
      </c>
      <c r="E806" t="inlineStr">
        <is>
          <t xml:space="preserve">2026-08-29</t>
        </is>
      </c>
      <c r="F806" t="inlineStr">
        <is>
          <t xml:space="preserve">2026-08-31</t>
        </is>
      </c>
      <c r="G806" t="inlineStr">
        <is>
          <t xml:space="preserve">New</t>
        </is>
      </c>
      <c r="H806" t="inlineStr">
        <is>
          <t xml:space="preserve">Piso en venta, San Pedro Pueblo en San Pedro de Alcántara en Marbella</t>
        </is>
      </c>
      <c r="I806" t="inlineStr">
        <is>
          <t xml:space="preserve">Sale</t>
        </is>
      </c>
      <c r="J806" t="inlineStr">
        <is>
          <t xml:space="preserve">FLAT</t>
        </is>
      </c>
      <c r="K806" t="inlineStr">
        <is>
          <t xml:space="preserve">ES</t>
        </is>
      </c>
      <c r="L806"/>
      <c r="M806"/>
      <c r="N806" t="inlineStr">
        <is>
          <t xml:space="preserve">Marbella</t>
        </is>
      </c>
      <c r="O806" t="inlineStr">
        <is>
          <t xml:space="preserve">San Pedro de Alcántara</t>
        </is>
      </c>
      <c r="P806"/>
      <c r="Q806" t="inlineStr">
        <is>
          <t xml:space="preserve">36.4886109</t>
        </is>
      </c>
      <c r="R806" t="inlineStr">
        <is>
          <t xml:space="preserve">-4.9880372</t>
        </is>
      </c>
      <c r="S806">
        <v>475000</v>
      </c>
      <c r="T806"/>
      <c r="U806">
        <f>IFERROR((S806-T806)/T806,"")</f>
      </c>
      <c r="V806">
        <v>3</v>
      </c>
      <c r="W806" t="inlineStr">
        <is>
          <t xml:space="preserve">110.00</t>
        </is>
      </c>
      <c r="X806"/>
      <c r="Y806"/>
      <c r="Z806">
        <f>IFERROR(S806/W806,"")</f>
      </c>
      <c r="AA806">
        <f>IFERROR(INDEX(04_Area_Stats!$C$5:$C$7,MATCH(N806,04_Area_Stats!$A$5:$A$7,0)),"")</f>
      </c>
      <c r="AB806">
        <f>IFERROR((Z806-AA806)/AA806,"")</f>
      </c>
      <c r="AC806">
        <v>4</v>
      </c>
      <c r="AD806">
        <v>3</v>
      </c>
      <c r="AE806" t="inlineStr">
        <is>
          <t xml:space="preserve">Ground floor</t>
        </is>
      </c>
      <c r="AF806"/>
      <c r="AG806" t="inlineStr">
        <is>
          <t xml:space="preserve">Good</t>
        </is>
      </c>
      <c r="AH806"/>
      <c r="AI806" t="inlineStr">
        <is>
          <t xml:space="preserve">Y</t>
        </is>
      </c>
      <c r="AJ806"/>
      <c r="AK806"/>
      <c r="AL806"/>
      <c r="AM806"/>
      <c r="AN806"/>
      <c r="AO806"/>
      <c r="AP806"/>
      <c r="AQ806"/>
      <c r="AR806"/>
      <c r="AS806"/>
      <c r="AT806">
        <f>IFERROR(INDEX(04_Area_Stats!$E$5:$E$7,MATCH(N806,04_Area_Stats!$A$5:$A$7,0)),"")</f>
      </c>
      <c r="AU806">
        <f>IFERROR(ROUND(W806*AT806,0),"")</f>
      </c>
      <c r="AV806">
        <f>IFERROR(AU806*12/S806,"")</f>
      </c>
      <c r="AW806">
        <f>IFERROR(ROUND(100*(03_Assumptions!$B$18*MIN(AV806/03_Assumptions!$B$13,1)+03_Assumptions!$B$19*MIN(MAX(-AB806/0.25,0),1)+03_Assumptions!$B$20*IFERROR(INDEX(03_Assumptions!$B$28:$B$33,MATCH(AG806,03_Assumptions!$A$28:$A$33,0)),0.5)+03_Assumptions!$B$21*MIN(V806/180,1)+03_Assumptions!$B$22*(COUNTIF(AI806:AQ806,"Y")/9)),0),"")</f>
      </c>
      <c r="AX806"/>
      <c r="AY806"/>
      <c r="AZ806"/>
      <c r="BA806" t="inlineStr">
        <is>
          <t xml:space="preserve">https://media.yaencontre.com/img/photo/w1024/87818/87818-57415774-1513888491.jpg</t>
        </is>
      </c>
      <c r="BB806"/>
      <c r="BC806">
        <v>1</v>
      </c>
      <c r="BD806"/>
      <c r="BE806">
        <v>0</v>
      </c>
      <c r="BF806"/>
      <c r="BG806"/>
      <c r="BH806"/>
      <c r="BI806"/>
      <c r="BJ806"/>
      <c r="BK806"/>
      <c r="BL806" t="inlineStr">
        <is>
          <t xml:space="preserve">Beskrivningen är avbruten och ger otillräcklig information för att bedöma denna markplan lägenhet i San Pedro de Alcántara, Marbella, som för närvarande är uppdelad i två separata bostäder.</t>
        </is>
      </c>
      <c r="BM806" t="inlineStr">
        <is>
          <t xml:space="preserve">floor</t>
        </is>
      </c>
      <c r="BN806"/>
    </row>
    <row r="807">
      <c r="A807" t="inlineStr">
        <is>
          <t xml:space="preserve">YAE-jht::real-estate::63654-112333943</t>
        </is>
      </c>
      <c r="B807" t="inlineStr">
        <is>
          <t xml:space="preserve">Yaencontre</t>
        </is>
      </c>
      <c r="C807" t="inlineStr">
        <is>
          <t xml:space="preserve">jht::real-estate::63654-112333943</t>
        </is>
      </c>
      <c r="D807" t="inlineStr">
        <is>
          <t xml:space="preserve">https://yaencontre.com/venta/piso/inmueble-63654-112333943</t>
        </is>
      </c>
      <c r="E807" t="inlineStr">
        <is>
          <t xml:space="preserve">2026-08-29</t>
        </is>
      </c>
      <c r="F807" t="inlineStr">
        <is>
          <t xml:space="preserve">2026-08-29</t>
        </is>
      </c>
      <c r="G807" t="inlineStr">
        <is>
          <t xml:space="preserve">New</t>
        </is>
      </c>
      <c r="H807" t="inlineStr">
        <is>
          <t xml:space="preserve">Piso en venta en urbanización A Nueva Andalucia, Nueva Andalucía en Nueva Andalucía en Marbella</t>
        </is>
      </c>
      <c r="I807" t="inlineStr">
        <is>
          <t xml:space="preserve">Sale</t>
        </is>
      </c>
      <c r="J807" t="inlineStr">
        <is>
          <t xml:space="preserve">FLAT</t>
        </is>
      </c>
      <c r="K807" t="inlineStr">
        <is>
          <t xml:space="preserve">ES</t>
        </is>
      </c>
      <c r="L807"/>
      <c r="M807"/>
      <c r="N807" t="inlineStr">
        <is>
          <t xml:space="preserve">Marbella</t>
        </is>
      </c>
      <c r="O807" t="inlineStr">
        <is>
          <t xml:space="preserve">Nueva Andalucía</t>
        </is>
      </c>
      <c r="P807"/>
      <c r="Q807" t="inlineStr">
        <is>
          <t xml:space="preserve">36.4937586</t>
        </is>
      </c>
      <c r="R807" t="inlineStr">
        <is>
          <t xml:space="preserve">-4.9632339</t>
        </is>
      </c>
      <c r="S807">
        <v>1499000</v>
      </c>
      <c r="T807"/>
      <c r="U807">
        <f>IFERROR((S807-T807)/T807,"")</f>
      </c>
      <c r="V807">
        <v>3</v>
      </c>
      <c r="W807" t="inlineStr">
        <is>
          <t xml:space="preserve">172.00</t>
        </is>
      </c>
      <c r="X807"/>
      <c r="Y807"/>
      <c r="Z807">
        <f>IFERROR(S807/W807,"")</f>
      </c>
      <c r="AA807">
        <f>IFERROR(INDEX(04_Area_Stats!$C$5:$C$7,MATCH(N807,04_Area_Stats!$A$5:$A$7,0)),"")</f>
      </c>
      <c r="AB807">
        <f>IFERROR((Z807-AA807)/AA807,"")</f>
      </c>
      <c r="AC807">
        <v>2</v>
      </c>
      <c r="AD807">
        <v>2</v>
      </c>
      <c r="AE807"/>
      <c r="AF807"/>
      <c r="AG807"/>
      <c r="AH807"/>
      <c r="AI807"/>
      <c r="AJ807"/>
      <c r="AK807"/>
      <c r="AL807"/>
      <c r="AM807"/>
      <c r="AN807"/>
      <c r="AO807"/>
      <c r="AP807"/>
      <c r="AQ807"/>
      <c r="AR807"/>
      <c r="AS807"/>
      <c r="AT807">
        <f>IFERROR(INDEX(04_Area_Stats!$E$5:$E$7,MATCH(N807,04_Area_Stats!$A$5:$A$7,0)),"")</f>
      </c>
      <c r="AU807">
        <f>IFERROR(ROUND(W807*AT807,0),"")</f>
      </c>
      <c r="AV807">
        <f>IFERROR(AU807*12/S807,"")</f>
      </c>
      <c r="AW807">
        <f>IFERROR(ROUND(100*(03_Assumptions!$B$18*MIN(AV807/03_Assumptions!$B$13,1)+03_Assumptions!$B$19*MIN(MAX(-AB807/0.25,0),1)+03_Assumptions!$B$20*IFERROR(INDEX(03_Assumptions!$B$28:$B$33,MATCH(AG807,03_Assumptions!$A$28:$A$33,0)),0.5)+03_Assumptions!$B$21*MIN(V807/180,1)+03_Assumptions!$B$22*(COUNTIF(AI807:AQ807,"Y")/9)),0),"")</f>
      </c>
      <c r="AX807"/>
      <c r="AY807"/>
      <c r="AZ807"/>
      <c r="BA807" t="inlineStr">
        <is>
          <t xml:space="preserve">https://media.yaencontre.com/img/photo/w1024/63654/63654-57405564-1513352315.jpg</t>
        </is>
      </c>
      <c r="BB807"/>
      <c r="BC807">
        <v>1</v>
      </c>
      <c r="BD807"/>
      <c r="BE807">
        <v>0</v>
      </c>
      <c r="BF807"/>
      <c r="BG807"/>
      <c r="BH807"/>
      <c r="BI807"/>
      <c r="BJ807"/>
      <c r="BK807"/>
      <c r="BL807"/>
      <c r="BM807"/>
      <c r="BN807"/>
    </row>
    <row r="808">
      <c r="A808" t="inlineStr">
        <is>
          <t xml:space="preserve">YAE-jht::real-estate::42200-112367861</t>
        </is>
      </c>
      <c r="B808" t="inlineStr">
        <is>
          <t xml:space="preserve">Yaencontre</t>
        </is>
      </c>
      <c r="C808" t="inlineStr">
        <is>
          <t xml:space="preserve">jht::real-estate::42200-112367861</t>
        </is>
      </c>
      <c r="D808" t="inlineStr">
        <is>
          <t xml:space="preserve">https://yaencontre.com/venta/piso/inmueble-42200-112367861</t>
        </is>
      </c>
      <c r="E808" t="inlineStr">
        <is>
          <t xml:space="preserve">2026-08-29</t>
        </is>
      </c>
      <c r="F808" t="inlineStr">
        <is>
          <t xml:space="preserve">2026-08-31</t>
        </is>
      </c>
      <c r="G808" t="inlineStr">
        <is>
          <t xml:space="preserve">New</t>
        </is>
      </c>
      <c r="H808" t="inlineStr">
        <is>
          <t xml:space="preserve">Piso en venta en calle Jeddah, Santa Marta en Marbella Pueblo en Marbella</t>
        </is>
      </c>
      <c r="I808" t="inlineStr">
        <is>
          <t xml:space="preserve">Sale</t>
        </is>
      </c>
      <c r="J808" t="inlineStr">
        <is>
          <t xml:space="preserve">FLAT</t>
        </is>
      </c>
      <c r="K808" t="inlineStr">
        <is>
          <t xml:space="preserve">ES</t>
        </is>
      </c>
      <c r="L808"/>
      <c r="M808"/>
      <c r="N808" t="inlineStr">
        <is>
          <t xml:space="preserve">Marbella</t>
        </is>
      </c>
      <c r="O808" t="inlineStr">
        <is>
          <t xml:space="preserve">Marbella Pueblo</t>
        </is>
      </c>
      <c r="P808"/>
      <c r="Q808" t="inlineStr">
        <is>
          <t xml:space="preserve">36.5155045</t>
        </is>
      </c>
      <c r="R808" t="inlineStr">
        <is>
          <t xml:space="preserve">-4.8799492</t>
        </is>
      </c>
      <c r="S808">
        <v>315000</v>
      </c>
      <c r="T808"/>
      <c r="U808">
        <f>IFERROR((S808-T808)/T808,"")</f>
      </c>
      <c r="V808">
        <v>3</v>
      </c>
      <c r="W808" t="inlineStr">
        <is>
          <t xml:space="preserve">91.00</t>
        </is>
      </c>
      <c r="X808"/>
      <c r="Y808"/>
      <c r="Z808">
        <f>IFERROR(S808/W808,"")</f>
      </c>
      <c r="AA808">
        <f>IFERROR(INDEX(04_Area_Stats!$C$5:$C$7,MATCH(N808,04_Area_Stats!$A$5:$A$7,0)),"")</f>
      </c>
      <c r="AB808">
        <f>IFERROR((Z808-AA808)/AA808,"")</f>
      </c>
      <c r="AC808">
        <v>2</v>
      </c>
      <c r="AD808">
        <v>1</v>
      </c>
      <c r="AE808"/>
      <c r="AF808"/>
      <c r="AG808"/>
      <c r="AH808"/>
      <c r="AI808"/>
      <c r="AJ808"/>
      <c r="AK808"/>
      <c r="AL808"/>
      <c r="AM808"/>
      <c r="AN808"/>
      <c r="AO808"/>
      <c r="AP808"/>
      <c r="AQ808"/>
      <c r="AR808"/>
      <c r="AS808"/>
      <c r="AT808">
        <f>IFERROR(INDEX(04_Area_Stats!$E$5:$E$7,MATCH(N808,04_Area_Stats!$A$5:$A$7,0)),"")</f>
      </c>
      <c r="AU808">
        <f>IFERROR(ROUND(W808*AT808,0),"")</f>
      </c>
      <c r="AV808">
        <f>IFERROR(AU808*12/S808,"")</f>
      </c>
      <c r="AW808">
        <f>IFERROR(ROUND(100*(03_Assumptions!$B$18*MIN(AV808/03_Assumptions!$B$13,1)+03_Assumptions!$B$19*MIN(MAX(-AB808/0.25,0),1)+03_Assumptions!$B$20*IFERROR(INDEX(03_Assumptions!$B$28:$B$33,MATCH(AG808,03_Assumptions!$A$28:$A$33,0)),0.5)+03_Assumptions!$B$21*MIN(V808/180,1)+03_Assumptions!$B$22*(COUNTIF(AI808:AQ808,"Y")/9)),0),"")</f>
      </c>
      <c r="AX808"/>
      <c r="AY808"/>
      <c r="AZ808"/>
      <c r="BA808" t="inlineStr">
        <is>
          <t xml:space="preserve">https://media.yaencontre.com/img/photo/w1024/42200/42200-57420720-1514214780.jpg</t>
        </is>
      </c>
      <c r="BB808"/>
      <c r="BC808">
        <v>1</v>
      </c>
      <c r="BD808"/>
      <c r="BE808">
        <v>0</v>
      </c>
      <c r="BF808"/>
      <c r="BG808"/>
      <c r="BH808"/>
      <c r="BI808"/>
      <c r="BJ808"/>
      <c r="BK808"/>
      <c r="BL808"/>
      <c r="BM808"/>
      <c r="BN808"/>
    </row>
    <row r="809">
      <c r="A809" t="inlineStr">
        <is>
          <t xml:space="preserve">YAE-jht::real-estate::47314-112335554</t>
        </is>
      </c>
      <c r="B809" t="inlineStr">
        <is>
          <t xml:space="preserve">Yaencontre</t>
        </is>
      </c>
      <c r="C809" t="inlineStr">
        <is>
          <t xml:space="preserve">jht::real-estate::47314-112335554</t>
        </is>
      </c>
      <c r="D809" t="inlineStr">
        <is>
          <t xml:space="preserve">https://yaencontre.com/venta/piso/inmueble-47314-112335554</t>
        </is>
      </c>
      <c r="E809" t="inlineStr">
        <is>
          <t xml:space="preserve">2026-08-29</t>
        </is>
      </c>
      <c r="F809" t="inlineStr">
        <is>
          <t xml:space="preserve">2026-08-31</t>
        </is>
      </c>
      <c r="G809" t="inlineStr">
        <is>
          <t xml:space="preserve">New</t>
        </is>
      </c>
      <c r="H809" t="inlineStr">
        <is>
          <t xml:space="preserve">Piso en venta en calle Puerto Jose Banus Muelle Ribera, Puerto Banús en Nueva Andalucía en Marbella</t>
        </is>
      </c>
      <c r="I809" t="inlineStr">
        <is>
          <t xml:space="preserve">Sale</t>
        </is>
      </c>
      <c r="J809" t="inlineStr">
        <is>
          <t xml:space="preserve">FLAT</t>
        </is>
      </c>
      <c r="K809" t="inlineStr">
        <is>
          <t xml:space="preserve">ES</t>
        </is>
      </c>
      <c r="L809"/>
      <c r="M809"/>
      <c r="N809" t="inlineStr">
        <is>
          <t xml:space="preserve">Marbella</t>
        </is>
      </c>
      <c r="O809" t="inlineStr">
        <is>
          <t xml:space="preserve">Nueva Andalucía</t>
        </is>
      </c>
      <c r="P809"/>
      <c r="Q809" t="inlineStr">
        <is>
          <t xml:space="preserve">36.4898088</t>
        </is>
      </c>
      <c r="R809" t="inlineStr">
        <is>
          <t xml:space="preserve">-4.9490514</t>
        </is>
      </c>
      <c r="S809">
        <v>656000</v>
      </c>
      <c r="T809"/>
      <c r="U809">
        <f>IFERROR((S809-T809)/T809,"")</f>
      </c>
      <c r="V809">
        <v>3</v>
      </c>
      <c r="W809" t="inlineStr">
        <is>
          <t xml:space="preserve">95.00</t>
        </is>
      </c>
      <c r="X809"/>
      <c r="Y809"/>
      <c r="Z809">
        <f>IFERROR(S809/W809,"")</f>
      </c>
      <c r="AA809">
        <f>IFERROR(INDEX(04_Area_Stats!$C$5:$C$7,MATCH(N809,04_Area_Stats!$A$5:$A$7,0)),"")</f>
      </c>
      <c r="AB809">
        <f>IFERROR((Z809-AA809)/AA809,"")</f>
      </c>
      <c r="AC809">
        <v>1</v>
      </c>
      <c r="AD809">
        <v>1</v>
      </c>
      <c r="AE809"/>
      <c r="AF809"/>
      <c r="AG809"/>
      <c r="AH809"/>
      <c r="AI809"/>
      <c r="AJ809"/>
      <c r="AK809"/>
      <c r="AL809"/>
      <c r="AM809"/>
      <c r="AN809"/>
      <c r="AO809" t="inlineStr">
        <is>
          <t xml:space="preserve">Y</t>
        </is>
      </c>
      <c r="AP809"/>
      <c r="AQ809"/>
      <c r="AR809"/>
      <c r="AS809"/>
      <c r="AT809">
        <f>IFERROR(INDEX(04_Area_Stats!$E$5:$E$7,MATCH(N809,04_Area_Stats!$A$5:$A$7,0)),"")</f>
      </c>
      <c r="AU809">
        <f>IFERROR(ROUND(W809*AT809,0),"")</f>
      </c>
      <c r="AV809">
        <f>IFERROR(AU809*12/S809,"")</f>
      </c>
      <c r="AW809">
        <f>IFERROR(ROUND(100*(03_Assumptions!$B$18*MIN(AV809/03_Assumptions!$B$13,1)+03_Assumptions!$B$19*MIN(MAX(-AB809/0.25,0),1)+03_Assumptions!$B$20*IFERROR(INDEX(03_Assumptions!$B$28:$B$33,MATCH(AG809,03_Assumptions!$A$28:$A$33,0)),0.5)+03_Assumptions!$B$21*MIN(V809/180,1)+03_Assumptions!$B$22*(COUNTIF(AI809:AQ809,"Y")/9)),0),"")</f>
      </c>
      <c r="AX809"/>
      <c r="AY809"/>
      <c r="AZ809"/>
      <c r="BA809" t="inlineStr">
        <is>
          <t xml:space="preserve">https://media.yaencontre.com/img/photo/w1024/47314/47314-57403731-1513259542.jpg</t>
        </is>
      </c>
      <c r="BB809"/>
      <c r="BC809">
        <v>1</v>
      </c>
      <c r="BD809"/>
      <c r="BE809">
        <v>0</v>
      </c>
      <c r="BF809"/>
      <c r="BG809"/>
      <c r="BH809"/>
      <c r="BI809"/>
      <c r="BJ809"/>
      <c r="BK809"/>
      <c r="BL809" t="inlineStr">
        <is>
          <t xml:space="preserve">Exklusiv lägenhet på strandlinjen i hjärtat av Puerto Banús med spektakulär utsikt över Medelhavet, lämplig för semesteruthyrning. Beskrivningen är ofullständig och saknar viktiga fastighetsdetaljer såsom antal rum, badrum, storlek och skick.</t>
        </is>
      </c>
      <c r="BM809"/>
      <c r="BN809"/>
    </row>
    <row r="810">
      <c r="A810" t="inlineStr">
        <is>
          <t xml:space="preserve">YAE-jht::real-estate::42243-112394403</t>
        </is>
      </c>
      <c r="B810" t="inlineStr">
        <is>
          <t xml:space="preserve">Yaencontre</t>
        </is>
      </c>
      <c r="C810" t="inlineStr">
        <is>
          <t xml:space="preserve">jht::real-estate::42243-112394403</t>
        </is>
      </c>
      <c r="D810" t="inlineStr">
        <is>
          <t xml:space="preserve">https://yaencontre.com/venta/piso/inmueble-42243-112394403</t>
        </is>
      </c>
      <c r="E810" t="inlineStr">
        <is>
          <t xml:space="preserve">2026-08-29</t>
        </is>
      </c>
      <c r="F810" t="inlineStr">
        <is>
          <t xml:space="preserve">2026-08-31</t>
        </is>
      </c>
      <c r="G810" t="inlineStr">
        <is>
          <t xml:space="preserve">New</t>
        </is>
      </c>
      <c r="H810" t="inlineStr">
        <is>
          <t xml:space="preserve">Piso en venta, Guadalmina Alta en San Pedro de Alcántara en Marbella</t>
        </is>
      </c>
      <c r="I810" t="inlineStr">
        <is>
          <t xml:space="preserve">Sale</t>
        </is>
      </c>
      <c r="J810" t="inlineStr">
        <is>
          <t xml:space="preserve">FLAT</t>
        </is>
      </c>
      <c r="K810" t="inlineStr">
        <is>
          <t xml:space="preserve">ES</t>
        </is>
      </c>
      <c r="L810"/>
      <c r="M810"/>
      <c r="N810" t="inlineStr">
        <is>
          <t xml:space="preserve">Marbella</t>
        </is>
      </c>
      <c r="O810" t="inlineStr">
        <is>
          <t xml:space="preserve">San Pedro de Alcántara</t>
        </is>
      </c>
      <c r="P810"/>
      <c r="Q810" t="inlineStr">
        <is>
          <t xml:space="preserve">36.4818460</t>
        </is>
      </c>
      <c r="R810" t="inlineStr">
        <is>
          <t xml:space="preserve">-5.0037338</t>
        </is>
      </c>
      <c r="S810">
        <v>465000</v>
      </c>
      <c r="T810"/>
      <c r="U810">
        <f>IFERROR((S810-T810)/T810,"")</f>
      </c>
      <c r="V810">
        <v>3</v>
      </c>
      <c r="W810" t="inlineStr">
        <is>
          <t xml:space="preserve">111.00</t>
        </is>
      </c>
      <c r="X810"/>
      <c r="Y810"/>
      <c r="Z810">
        <f>IFERROR(S810/W810,"")</f>
      </c>
      <c r="AA810">
        <f>IFERROR(INDEX(04_Area_Stats!$C$5:$C$7,MATCH(N810,04_Area_Stats!$A$5:$A$7,0)),"")</f>
      </c>
      <c r="AB810">
        <f>IFERROR((Z810-AA810)/AA810,"")</f>
      </c>
      <c r="AC810">
        <v>2</v>
      </c>
      <c r="AD810">
        <v>2</v>
      </c>
      <c r="AE810"/>
      <c r="AF810"/>
      <c r="AG810" t="inlineStr">
        <is>
          <t xml:space="preserve">Good</t>
        </is>
      </c>
      <c r="AH810"/>
      <c r="AI810"/>
      <c r="AJ810"/>
      <c r="AK810"/>
      <c r="AL810"/>
      <c r="AM810"/>
      <c r="AN810"/>
      <c r="AO810"/>
      <c r="AP810"/>
      <c r="AQ810"/>
      <c r="AR810"/>
      <c r="AS810"/>
      <c r="AT810">
        <f>IFERROR(INDEX(04_Area_Stats!$E$5:$E$7,MATCH(N810,04_Area_Stats!$A$5:$A$7,0)),"")</f>
      </c>
      <c r="AU810">
        <f>IFERROR(ROUND(W810*AT810,0),"")</f>
      </c>
      <c r="AV810">
        <f>IFERROR(AU810*12/S810,"")</f>
      </c>
      <c r="AW810">
        <f>IFERROR(ROUND(100*(03_Assumptions!$B$18*MIN(AV810/03_Assumptions!$B$13,1)+03_Assumptions!$B$19*MIN(MAX(-AB810/0.25,0),1)+03_Assumptions!$B$20*IFERROR(INDEX(03_Assumptions!$B$28:$B$33,MATCH(AG810,03_Assumptions!$A$28:$A$33,0)),0.5)+03_Assumptions!$B$21*MIN(V810/180,1)+03_Assumptions!$B$22*(COUNTIF(AI810:AQ810,"Y")/9)),0),"")</f>
      </c>
      <c r="AX810"/>
      <c r="AY810"/>
      <c r="AZ810"/>
      <c r="BA810" t="inlineStr">
        <is>
          <t xml:space="preserve">https://media.yaencontre.com/img/photo/w1024/42243/42243-57435898-1514981892.jpg</t>
        </is>
      </c>
      <c r="BB810"/>
      <c r="BC810">
        <v>1</v>
      </c>
      <c r="BD810"/>
      <c r="BE810">
        <v>0</v>
      </c>
      <c r="BF810"/>
      <c r="BG810"/>
      <c r="BH810"/>
      <c r="BI810"/>
      <c r="BJ810"/>
      <c r="BK810"/>
      <c r="BL810" t="inlineStr">
        <is>
          <t xml:space="preserve">Beskrivningen är ofullständig — den innehåller endast en inledande mening om en lägenhet med två sovrum i Campos de Guadalmina, Marbella, beskriven som luminös och rymlig, men avbryts mitt i meningen utan ytterligare information om skick, faciliteter eller pris.</t>
        </is>
      </c>
      <c r="BM810"/>
      <c r="BN810"/>
    </row>
    <row r="811">
      <c r="A811" t="inlineStr">
        <is>
          <t xml:space="preserve">YAE-jht::real-estate::42015-112392086</t>
        </is>
      </c>
      <c r="B811" t="inlineStr">
        <is>
          <t xml:space="preserve">Yaencontre</t>
        </is>
      </c>
      <c r="C811" t="inlineStr">
        <is>
          <t xml:space="preserve">jht::real-estate::42015-112392086</t>
        </is>
      </c>
      <c r="D811" t="inlineStr">
        <is>
          <t xml:space="preserve">https://yaencontre.com/venta/piso/inmueble-42015-112392086</t>
        </is>
      </c>
      <c r="E811" t="inlineStr">
        <is>
          <t xml:space="preserve">2026-08-29</t>
        </is>
      </c>
      <c r="F811" t="inlineStr">
        <is>
          <t xml:space="preserve">2026-08-31</t>
        </is>
      </c>
      <c r="G811" t="inlineStr">
        <is>
          <t xml:space="preserve">New</t>
        </is>
      </c>
      <c r="H811" t="inlineStr">
        <is>
          <t xml:space="preserve">Piso en venta, Las Brisas en Nueva Andalucía en Marbella</t>
        </is>
      </c>
      <c r="I811" t="inlineStr">
        <is>
          <t xml:space="preserve">Sale</t>
        </is>
      </c>
      <c r="J811" t="inlineStr">
        <is>
          <t xml:space="preserve">FLAT</t>
        </is>
      </c>
      <c r="K811" t="inlineStr">
        <is>
          <t xml:space="preserve">ES</t>
        </is>
      </c>
      <c r="L811"/>
      <c r="M811"/>
      <c r="N811" t="inlineStr">
        <is>
          <t xml:space="preserve">Marbella</t>
        </is>
      </c>
      <c r="O811" t="inlineStr">
        <is>
          <t xml:space="preserve">Nueva Andalucía</t>
        </is>
      </c>
      <c r="P811"/>
      <c r="Q811" t="inlineStr">
        <is>
          <t xml:space="preserve">36.5074710</t>
        </is>
      </c>
      <c r="R811" t="inlineStr">
        <is>
          <t xml:space="preserve">-4.9653374</t>
        </is>
      </c>
      <c r="S811">
        <v>515000</v>
      </c>
      <c r="T811"/>
      <c r="U811">
        <f>IFERROR((S811-T811)/T811,"")</f>
      </c>
      <c r="V811">
        <v>3</v>
      </c>
      <c r="W811" t="inlineStr">
        <is>
          <t xml:space="preserve">104.00</t>
        </is>
      </c>
      <c r="X811"/>
      <c r="Y811"/>
      <c r="Z811">
        <f>IFERROR(S811/W811,"")</f>
      </c>
      <c r="AA811">
        <f>IFERROR(INDEX(04_Area_Stats!$C$5:$C$7,MATCH(N811,04_Area_Stats!$A$5:$A$7,0)),"")</f>
      </c>
      <c r="AB811">
        <f>IFERROR((Z811-AA811)/AA811,"")</f>
      </c>
      <c r="AC811">
        <v>3</v>
      </c>
      <c r="AD811">
        <v>2</v>
      </c>
      <c r="AE811" t="inlineStr">
        <is>
          <t xml:space="preserve">2</t>
        </is>
      </c>
      <c r="AF811"/>
      <c r="AG811" t="inlineStr">
        <is>
          <t xml:space="preserve">Good</t>
        </is>
      </c>
      <c r="AH811"/>
      <c r="AI811"/>
      <c r="AJ811"/>
      <c r="AK811"/>
      <c r="AL811"/>
      <c r="AM811"/>
      <c r="AN811"/>
      <c r="AO811"/>
      <c r="AP811"/>
      <c r="AQ811"/>
      <c r="AR811"/>
      <c r="AS811"/>
      <c r="AT811">
        <f>IFERROR(INDEX(04_Area_Stats!$E$5:$E$7,MATCH(N811,04_Area_Stats!$A$5:$A$7,0)),"")</f>
      </c>
      <c r="AU811">
        <f>IFERROR(ROUND(W811*AT811,0),"")</f>
      </c>
      <c r="AV811">
        <f>IFERROR(AU811*12/S811,"")</f>
      </c>
      <c r="AW811">
        <f>IFERROR(ROUND(100*(03_Assumptions!$B$18*MIN(AV811/03_Assumptions!$B$13,1)+03_Assumptions!$B$19*MIN(MAX(-AB811/0.25,0),1)+03_Assumptions!$B$20*IFERROR(INDEX(03_Assumptions!$B$28:$B$33,MATCH(AG811,03_Assumptions!$A$28:$A$33,0)),0.5)+03_Assumptions!$B$21*MIN(V811/180,1)+03_Assumptions!$B$22*(COUNTIF(AI811:AQ811,"Y")/9)),0),"")</f>
      </c>
      <c r="AX811"/>
      <c r="AY811"/>
      <c r="AZ811"/>
      <c r="BA811" t="inlineStr">
        <is>
          <t xml:space="preserve">https://media.yaencontre.com/img/photo/w1024/42015/42015-57434315-1514902851.jpg</t>
        </is>
      </c>
      <c r="BB811"/>
      <c r="BC811">
        <v>1</v>
      </c>
      <c r="BD811"/>
      <c r="BE811">
        <v>0</v>
      </c>
      <c r="BF811"/>
      <c r="BG811"/>
      <c r="BH811"/>
      <c r="BI811"/>
      <c r="BJ811"/>
      <c r="BK811"/>
      <c r="BL811" t="inlineStr">
        <is>
          <t xml:space="preserve">Beskrivningen är trunkerad och ger otillräcklig information för att fullt ut bedöma denna 3-sovrum, 2-badrum lägenhet i Albatros XV, Nueva Andalucía, Marbella. Lite information är tillgänglig bortom den grundläggande planlösningen och läget på andra våningen.</t>
        </is>
      </c>
      <c r="BM811" t="inlineStr">
        <is>
          <t xml:space="preserve">floor</t>
        </is>
      </c>
      <c r="BN811"/>
    </row>
    <row r="812">
      <c r="A812" t="inlineStr">
        <is>
          <t xml:space="preserve">YAE-jht::real-estate::47694-112376783</t>
        </is>
      </c>
      <c r="B812" t="inlineStr">
        <is>
          <t xml:space="preserve">Yaencontre</t>
        </is>
      </c>
      <c r="C812" t="inlineStr">
        <is>
          <t xml:space="preserve">jht::real-estate::47694-112376783</t>
        </is>
      </c>
      <c r="D812" t="inlineStr">
        <is>
          <t xml:space="preserve">https://yaencontre.com/venta/piso/inmueble-47694-112376783</t>
        </is>
      </c>
      <c r="E812" t="inlineStr">
        <is>
          <t xml:space="preserve">2026-08-29</t>
        </is>
      </c>
      <c r="F812" t="inlineStr">
        <is>
          <t xml:space="preserve">2026-08-31</t>
        </is>
      </c>
      <c r="G812" t="inlineStr">
        <is>
          <t xml:space="preserve">New</t>
        </is>
      </c>
      <c r="H812" t="inlineStr">
        <is>
          <t xml:space="preserve">Piso en venta, San Pedro Pueblo en San Pedro de Alcántara en Marbella</t>
        </is>
      </c>
      <c r="I812" t="inlineStr">
        <is>
          <t xml:space="preserve">Sale</t>
        </is>
      </c>
      <c r="J812" t="inlineStr">
        <is>
          <t xml:space="preserve">FLAT</t>
        </is>
      </c>
      <c r="K812" t="inlineStr">
        <is>
          <t xml:space="preserve">ES</t>
        </is>
      </c>
      <c r="L812"/>
      <c r="M812"/>
      <c r="N812" t="inlineStr">
        <is>
          <t xml:space="preserve">Marbella</t>
        </is>
      </c>
      <c r="O812" t="inlineStr">
        <is>
          <t xml:space="preserve">San Pedro de Alcántara</t>
        </is>
      </c>
      <c r="P812"/>
      <c r="Q812" t="inlineStr">
        <is>
          <t xml:space="preserve">36.4835160</t>
        </is>
      </c>
      <c r="R812" t="inlineStr">
        <is>
          <t xml:space="preserve">-4.9901411</t>
        </is>
      </c>
      <c r="S812">
        <v>370000</v>
      </c>
      <c r="T812"/>
      <c r="U812">
        <f>IFERROR((S812-T812)/T812,"")</f>
      </c>
      <c r="V812">
        <v>3</v>
      </c>
      <c r="W812" t="inlineStr">
        <is>
          <t xml:space="preserve">110.00</t>
        </is>
      </c>
      <c r="X812"/>
      <c r="Y812"/>
      <c r="Z812">
        <f>IFERROR(S812/W812,"")</f>
      </c>
      <c r="AA812">
        <f>IFERROR(INDEX(04_Area_Stats!$C$5:$C$7,MATCH(N812,04_Area_Stats!$A$5:$A$7,0)),"")</f>
      </c>
      <c r="AB812">
        <f>IFERROR((Z812-AA812)/AA812,"")</f>
      </c>
      <c r="AC812">
        <v>3</v>
      </c>
      <c r="AD812">
        <v>2</v>
      </c>
      <c r="AE812"/>
      <c r="AF812"/>
      <c r="AG812"/>
      <c r="AH812"/>
      <c r="AI812"/>
      <c r="AJ812" t="inlineStr">
        <is>
          <t xml:space="preserve">Y</t>
        </is>
      </c>
      <c r="AK812"/>
      <c r="AL812"/>
      <c r="AM812"/>
      <c r="AN812"/>
      <c r="AO812"/>
      <c r="AP812" t="inlineStr">
        <is>
          <t xml:space="preserve">Y</t>
        </is>
      </c>
      <c r="AQ812"/>
      <c r="AR812"/>
      <c r="AS812"/>
      <c r="AT812">
        <f>IFERROR(INDEX(04_Area_Stats!$E$5:$E$7,MATCH(N812,04_Area_Stats!$A$5:$A$7,0)),"")</f>
      </c>
      <c r="AU812">
        <f>IFERROR(ROUND(W812*AT812,0),"")</f>
      </c>
      <c r="AV812">
        <f>IFERROR(AU812*12/S812,"")</f>
      </c>
      <c r="AW812">
        <f>IFERROR(ROUND(100*(03_Assumptions!$B$18*MIN(AV812/03_Assumptions!$B$13,1)+03_Assumptions!$B$19*MIN(MAX(-AB812/0.25,0),1)+03_Assumptions!$B$20*IFERROR(INDEX(03_Assumptions!$B$28:$B$33,MATCH(AG812,03_Assumptions!$A$28:$A$33,0)),0.5)+03_Assumptions!$B$21*MIN(V812/180,1)+03_Assumptions!$B$22*(COUNTIF(AI812:AQ812,"Y")/9)),0),"")</f>
      </c>
      <c r="AX812"/>
      <c r="AY812"/>
      <c r="AZ812"/>
      <c r="BA812" t="inlineStr">
        <is>
          <t xml:space="preserve">https://media.yaencontre.com/img/photo/w1024/47694/47694-57425749-1514475708.jpg</t>
        </is>
      </c>
      <c r="BB812"/>
      <c r="BC812">
        <v>1</v>
      </c>
      <c r="BD812"/>
      <c r="BE812">
        <v>0</v>
      </c>
      <c r="BF812"/>
      <c r="BG812"/>
      <c r="BH812"/>
      <c r="BI812"/>
      <c r="BJ812"/>
      <c r="BK812"/>
      <c r="BL812" t="inlineStr">
        <is>
          <t xml:space="preserve">Det här är en lägenhet med 3 sovrum och terrass i hjärtat av San Pedro de Alcántara, Marbella, beläget på Avenida de la Constitución. Beskrivningen är för kort för att bedöma tillståndet eller andra viktiga detaljer.</t>
        </is>
      </c>
      <c r="BM812" t="inlineStr">
        <is>
          <t xml:space="preserve">terrace</t>
        </is>
      </c>
      <c r="BN812"/>
    </row>
    <row r="813">
      <c r="A813" t="inlineStr">
        <is>
          <t xml:space="preserve">YAE-jht::real-estate::43799-112375743</t>
        </is>
      </c>
      <c r="B813" t="inlineStr">
        <is>
          <t xml:space="preserve">Yaencontre</t>
        </is>
      </c>
      <c r="C813" t="inlineStr">
        <is>
          <t xml:space="preserve">jht::real-estate::43799-112375743</t>
        </is>
      </c>
      <c r="D813" t="inlineStr">
        <is>
          <t xml:space="preserve">https://yaencontre.com/venta/piso/inmueble-43799-112375743</t>
        </is>
      </c>
      <c r="E813" t="inlineStr">
        <is>
          <t xml:space="preserve">2026-08-29</t>
        </is>
      </c>
      <c r="F813" t="inlineStr">
        <is>
          <t xml:space="preserve">2026-08-31</t>
        </is>
      </c>
      <c r="G813" t="inlineStr">
        <is>
          <t xml:space="preserve">New</t>
        </is>
      </c>
      <c r="H813" t="inlineStr">
        <is>
          <t xml:space="preserve">Piso en venta, La Puya - La Ermita en Marbella Pueblo en Marbella</t>
        </is>
      </c>
      <c r="I813" t="inlineStr">
        <is>
          <t xml:space="preserve">Sale</t>
        </is>
      </c>
      <c r="J813" t="inlineStr">
        <is>
          <t xml:space="preserve">FLAT</t>
        </is>
      </c>
      <c r="K813" t="inlineStr">
        <is>
          <t xml:space="preserve">ES</t>
        </is>
      </c>
      <c r="L813"/>
      <c r="M813"/>
      <c r="N813" t="inlineStr">
        <is>
          <t xml:space="preserve">Marbella</t>
        </is>
      </c>
      <c r="O813" t="inlineStr">
        <is>
          <t xml:space="preserve">Marbella Pueblo</t>
        </is>
      </c>
      <c r="P813"/>
      <c r="Q813" t="inlineStr">
        <is>
          <t xml:space="preserve">36.5131336</t>
        </is>
      </c>
      <c r="R813" t="inlineStr">
        <is>
          <t xml:space="preserve">-4.8722372</t>
        </is>
      </c>
      <c r="S813">
        <v>375000</v>
      </c>
      <c r="T813"/>
      <c r="U813">
        <f>IFERROR((S813-T813)/T813,"")</f>
      </c>
      <c r="V813">
        <v>3</v>
      </c>
      <c r="W813" t="inlineStr">
        <is>
          <t xml:space="preserve">64.00</t>
        </is>
      </c>
      <c r="X813"/>
      <c r="Y813"/>
      <c r="Z813">
        <f>IFERROR(S813/W813,"")</f>
      </c>
      <c r="AA813">
        <f>IFERROR(INDEX(04_Area_Stats!$C$5:$C$7,MATCH(N813,04_Area_Stats!$A$5:$A$7,0)),"")</f>
      </c>
      <c r="AB813">
        <f>IFERROR((Z813-AA813)/AA813,"")</f>
      </c>
      <c r="AC813">
        <v>2</v>
      </c>
      <c r="AD813">
        <v>2</v>
      </c>
      <c r="AE813"/>
      <c r="AF813"/>
      <c r="AG813" t="inlineStr">
        <is>
          <t xml:space="preserve">Good</t>
        </is>
      </c>
      <c r="AH813"/>
      <c r="AI813"/>
      <c r="AJ813"/>
      <c r="AK813"/>
      <c r="AL813"/>
      <c r="AM813"/>
      <c r="AN813"/>
      <c r="AO813"/>
      <c r="AP813"/>
      <c r="AQ813"/>
      <c r="AR813"/>
      <c r="AS813"/>
      <c r="AT813">
        <f>IFERROR(INDEX(04_Area_Stats!$E$5:$E$7,MATCH(N813,04_Area_Stats!$A$5:$A$7,0)),"")</f>
      </c>
      <c r="AU813">
        <f>IFERROR(ROUND(W813*AT813,0),"")</f>
      </c>
      <c r="AV813">
        <f>IFERROR(AU813*12/S813,"")</f>
      </c>
      <c r="AW813">
        <f>IFERROR(ROUND(100*(03_Assumptions!$B$18*MIN(AV813/03_Assumptions!$B$13,1)+03_Assumptions!$B$19*MIN(MAX(-AB813/0.25,0),1)+03_Assumptions!$B$20*IFERROR(INDEX(03_Assumptions!$B$28:$B$33,MATCH(AG813,03_Assumptions!$A$28:$A$33,0)),0.5)+03_Assumptions!$B$21*MIN(V813/180,1)+03_Assumptions!$B$22*(COUNTIF(AI813:AQ813,"Y")/9)),0),"")</f>
      </c>
      <c r="AX813"/>
      <c r="AY813"/>
      <c r="AZ813"/>
      <c r="BA813" t="inlineStr">
        <is>
          <t xml:space="preserve">https://media.yaencontre.com/img/photo/w1024/43799/43799-57424834-1514434956.jpg</t>
        </is>
      </c>
      <c r="BB813"/>
      <c r="BC813">
        <v>1</v>
      </c>
      <c r="BD813"/>
      <c r="BE813">
        <v>0</v>
      </c>
      <c r="BF813"/>
      <c r="BG813"/>
      <c r="BH813"/>
      <c r="BI813"/>
      <c r="BJ813"/>
      <c r="BK813"/>
      <c r="BL813" t="inlineStr">
        <is>
          <t xml:space="preserve">Beskrivningen är ofullständig, avbruten mitt i en mening och innehåller endast grundläggande rumsantal (2 sovrum, 1 badrum) och en vag platsreferens till Las Terrazas de Marina i Marbella. Otillräcklig information finns tillgänglig för att helt bedöma denna fastighet.</t>
        </is>
      </c>
      <c r="BM813"/>
      <c r="BN813"/>
    </row>
    <row r="814">
      <c r="A814" t="inlineStr">
        <is>
          <t xml:space="preserve">YAE-jht::real-estate::86400-112333583</t>
        </is>
      </c>
      <c r="B814" t="inlineStr">
        <is>
          <t xml:space="preserve">Yaencontre</t>
        </is>
      </c>
      <c r="C814" t="inlineStr">
        <is>
          <t xml:space="preserve">jht::real-estate::86400-112333583</t>
        </is>
      </c>
      <c r="D814" t="inlineStr">
        <is>
          <t xml:space="preserve">https://yaencontre.com/venta/piso/inmueble-86400-112333583</t>
        </is>
      </c>
      <c r="E814" t="inlineStr">
        <is>
          <t xml:space="preserve">2026-08-29</t>
        </is>
      </c>
      <c r="F814" t="inlineStr">
        <is>
          <t xml:space="preserve">2026-08-29</t>
        </is>
      </c>
      <c r="G814" t="inlineStr">
        <is>
          <t xml:space="preserve">New</t>
        </is>
      </c>
      <c r="H814" t="inlineStr">
        <is>
          <t xml:space="preserve">Piso en venta, Santa Clara en Las Chapas-El Rosario en Marbella</t>
        </is>
      </c>
      <c r="I814" t="inlineStr">
        <is>
          <t xml:space="preserve">Sale</t>
        </is>
      </c>
      <c r="J814" t="inlineStr">
        <is>
          <t xml:space="preserve">FLAT</t>
        </is>
      </c>
      <c r="K814" t="inlineStr">
        <is>
          <t xml:space="preserve">ES</t>
        </is>
      </c>
      <c r="L814"/>
      <c r="M814"/>
      <c r="N814" t="inlineStr">
        <is>
          <t xml:space="preserve">Marbella</t>
        </is>
      </c>
      <c r="O814" t="inlineStr">
        <is>
          <t xml:space="preserve">Las Chapas-El Rosario</t>
        </is>
      </c>
      <c r="P814"/>
      <c r="Q814" t="inlineStr">
        <is>
          <t xml:space="preserve">36.5095905</t>
        </is>
      </c>
      <c r="R814" t="inlineStr">
        <is>
          <t xml:space="preserve">-4.8186432</t>
        </is>
      </c>
      <c r="S814">
        <v>1550000</v>
      </c>
      <c r="T814"/>
      <c r="U814">
        <f>IFERROR((S814-T814)/T814,"")</f>
      </c>
      <c r="V814">
        <v>3</v>
      </c>
      <c r="W814" t="inlineStr">
        <is>
          <t xml:space="preserve">172.00</t>
        </is>
      </c>
      <c r="X814"/>
      <c r="Y814"/>
      <c r="Z814">
        <f>IFERROR(S814/W814,"")</f>
      </c>
      <c r="AA814">
        <f>IFERROR(INDEX(04_Area_Stats!$C$5:$C$7,MATCH(N814,04_Area_Stats!$A$5:$A$7,0)),"")</f>
      </c>
      <c r="AB814">
        <f>IFERROR((Z814-AA814)/AA814,"")</f>
      </c>
      <c r="AC814">
        <v>3</v>
      </c>
      <c r="AD814">
        <v>2</v>
      </c>
      <c r="AE814"/>
      <c r="AF814"/>
      <c r="AG814"/>
      <c r="AH814"/>
      <c r="AI814"/>
      <c r="AJ814"/>
      <c r="AK814"/>
      <c r="AL814"/>
      <c r="AM814"/>
      <c r="AN814"/>
      <c r="AO814"/>
      <c r="AP814"/>
      <c r="AQ814"/>
      <c r="AR814"/>
      <c r="AS814"/>
      <c r="AT814">
        <f>IFERROR(INDEX(04_Area_Stats!$E$5:$E$7,MATCH(N814,04_Area_Stats!$A$5:$A$7,0)),"")</f>
      </c>
      <c r="AU814">
        <f>IFERROR(ROUND(W814*AT814,0),"")</f>
      </c>
      <c r="AV814">
        <f>IFERROR(AU814*12/S814,"")</f>
      </c>
      <c r="AW814">
        <f>IFERROR(ROUND(100*(03_Assumptions!$B$18*MIN(AV814/03_Assumptions!$B$13,1)+03_Assumptions!$B$19*MIN(MAX(-AB814/0.25,0),1)+03_Assumptions!$B$20*IFERROR(INDEX(03_Assumptions!$B$28:$B$33,MATCH(AG814,03_Assumptions!$A$28:$A$33,0)),0.5)+03_Assumptions!$B$21*MIN(V814/180,1)+03_Assumptions!$B$22*(COUNTIF(AI814:AQ814,"Y")/9)),0),"")</f>
      </c>
      <c r="AX814"/>
      <c r="AY814"/>
      <c r="AZ814"/>
      <c r="BA814" t="inlineStr">
        <is>
          <t xml:space="preserve">https://media.yaencontre.com/img/photo/w1024/86400/86400-57402559-1513217303.jpg</t>
        </is>
      </c>
      <c r="BB814"/>
      <c r="BC814">
        <v>1</v>
      </c>
      <c r="BD814"/>
      <c r="BE814">
        <v>0</v>
      </c>
      <c r="BF814"/>
      <c r="BG814"/>
      <c r="BH814"/>
      <c r="BI814"/>
      <c r="BJ814"/>
      <c r="BK814"/>
      <c r="BL814"/>
      <c r="BM814"/>
      <c r="BN814"/>
    </row>
    <row r="815">
      <c r="A815" t="inlineStr">
        <is>
          <t xml:space="preserve">YAE-jht::real-estate::43432-112370957</t>
        </is>
      </c>
      <c r="B815" t="inlineStr">
        <is>
          <t xml:space="preserve">Yaencontre</t>
        </is>
      </c>
      <c r="C815" t="inlineStr">
        <is>
          <t xml:space="preserve">jht::real-estate::43432-112370957</t>
        </is>
      </c>
      <c r="D815" t="inlineStr">
        <is>
          <t xml:space="preserve">https://yaencontre.com/venta/piso/inmueble-43432-112370957</t>
        </is>
      </c>
      <c r="E815" t="inlineStr">
        <is>
          <t xml:space="preserve">2026-08-29</t>
        </is>
      </c>
      <c r="F815" t="inlineStr">
        <is>
          <t xml:space="preserve">2026-08-31</t>
        </is>
      </c>
      <c r="G815" t="inlineStr">
        <is>
          <t xml:space="preserve">New</t>
        </is>
      </c>
      <c r="H815" t="inlineStr">
        <is>
          <t xml:space="preserve">Piso en venta, San Pedro Pueblo en San Pedro de Alcántara en Marbella</t>
        </is>
      </c>
      <c r="I815" t="inlineStr">
        <is>
          <t xml:space="preserve">Sale</t>
        </is>
      </c>
      <c r="J815" t="inlineStr">
        <is>
          <t xml:space="preserve">FLAT</t>
        </is>
      </c>
      <c r="K815" t="inlineStr">
        <is>
          <t xml:space="preserve">ES</t>
        </is>
      </c>
      <c r="L815"/>
      <c r="M815"/>
      <c r="N815" t="inlineStr">
        <is>
          <t xml:space="preserve">Marbella</t>
        </is>
      </c>
      <c r="O815" t="inlineStr">
        <is>
          <t xml:space="preserve">San Pedro de Alcántara</t>
        </is>
      </c>
      <c r="P815"/>
      <c r="Q815" t="inlineStr">
        <is>
          <t xml:space="preserve">36.4809227</t>
        </is>
      </c>
      <c r="R815" t="inlineStr">
        <is>
          <t xml:space="preserve">-4.9898179</t>
        </is>
      </c>
      <c r="S815">
        <v>388000</v>
      </c>
      <c r="T815"/>
      <c r="U815">
        <f>IFERROR((S815-T815)/T815,"")</f>
      </c>
      <c r="V815">
        <v>3</v>
      </c>
      <c r="W815" t="inlineStr">
        <is>
          <t xml:space="preserve">95.00</t>
        </is>
      </c>
      <c r="X815"/>
      <c r="Y815"/>
      <c r="Z815">
        <f>IFERROR(S815/W815,"")</f>
      </c>
      <c r="AA815">
        <f>IFERROR(INDEX(04_Area_Stats!$C$5:$C$7,MATCH(N815,04_Area_Stats!$A$5:$A$7,0)),"")</f>
      </c>
      <c r="AB815">
        <f>IFERROR((Z815-AA815)/AA815,"")</f>
      </c>
      <c r="AC815">
        <v>4</v>
      </c>
      <c r="AD815">
        <v>2</v>
      </c>
      <c r="AE815"/>
      <c r="AF815"/>
      <c r="AG815" t="inlineStr">
        <is>
          <t xml:space="preserve">Good</t>
        </is>
      </c>
      <c r="AH815"/>
      <c r="AI815" t="inlineStr">
        <is>
          <t xml:space="preserve">Y</t>
        </is>
      </c>
      <c r="AJ815"/>
      <c r="AK815"/>
      <c r="AL815"/>
      <c r="AM815"/>
      <c r="AN815"/>
      <c r="AO815"/>
      <c r="AP815"/>
      <c r="AQ815"/>
      <c r="AR815"/>
      <c r="AS815"/>
      <c r="AT815">
        <f>IFERROR(INDEX(04_Area_Stats!$E$5:$E$7,MATCH(N815,04_Area_Stats!$A$5:$A$7,0)),"")</f>
      </c>
      <c r="AU815">
        <f>IFERROR(ROUND(W815*AT815,0),"")</f>
      </c>
      <c r="AV815">
        <f>IFERROR(AU815*12/S815,"")</f>
      </c>
      <c r="AW815">
        <f>IFERROR(ROUND(100*(03_Assumptions!$B$18*MIN(AV815/03_Assumptions!$B$13,1)+03_Assumptions!$B$19*MIN(MAX(-AB815/0.25,0),1)+03_Assumptions!$B$20*IFERROR(INDEX(03_Assumptions!$B$28:$B$33,MATCH(AG815,03_Assumptions!$A$28:$A$33,0)),0.5)+03_Assumptions!$B$21*MIN(V815/180,1)+03_Assumptions!$B$22*(COUNTIF(AI815:AQ815,"Y")/9)),0),"")</f>
      </c>
      <c r="AX815"/>
      <c r="AY815"/>
      <c r="AZ815"/>
      <c r="BA815" t="inlineStr">
        <is>
          <t xml:space="preserve">https://media.yaencontre.com/img/photo/w1024/43432/43432-57422248-1514284487.jpg</t>
        </is>
      </c>
      <c r="BB815"/>
      <c r="BC815">
        <v>1</v>
      </c>
      <c r="BD815"/>
      <c r="BE815">
        <v>0</v>
      </c>
      <c r="BF815"/>
      <c r="BG815"/>
      <c r="BH815"/>
      <c r="BI815"/>
      <c r="BJ815" t="inlineStr">
        <is>
          <t xml:space="preserve">FULL</t>
        </is>
      </c>
      <c r="BK815"/>
      <c r="BL815" t="inlineStr">
        <is>
          <t xml:space="preserve">Helt renoverad lägenhet i San Pedro de Alcántara med cirka 100 m², belägen i stadskärnan nära butiker, restauranger och tjänster. Fastigheten har ett utmärkt läge men saknar detaljerade uppgifter om antal rum, bekvämligheter och planering.</t>
        </is>
      </c>
      <c r="BM815"/>
      <c r="BN815"/>
    </row>
    <row r="816">
      <c r="A816" t="inlineStr">
        <is>
          <t xml:space="preserve">YAE-jht::real-estate::76975-112384698</t>
        </is>
      </c>
      <c r="B816" t="inlineStr">
        <is>
          <t xml:space="preserve">Yaencontre</t>
        </is>
      </c>
      <c r="C816" t="inlineStr">
        <is>
          <t xml:space="preserve">jht::real-estate::76975-112384698</t>
        </is>
      </c>
      <c r="D816" t="inlineStr">
        <is>
          <t xml:space="preserve">https://yaencontre.com/venta/piso/inmueble-76975-112384698</t>
        </is>
      </c>
      <c r="E816" t="inlineStr">
        <is>
          <t xml:space="preserve">2026-08-29</t>
        </is>
      </c>
      <c r="F816" t="inlineStr">
        <is>
          <t xml:space="preserve">2026-08-31</t>
        </is>
      </c>
      <c r="G816" t="inlineStr">
        <is>
          <t xml:space="preserve">New</t>
        </is>
      </c>
      <c r="H816" t="inlineStr">
        <is>
          <t xml:space="preserve">Piso en venta, La Dama de Noche-La Alzambra en Nueva Andalucía en Marbella</t>
        </is>
      </c>
      <c r="I816" t="inlineStr">
        <is>
          <t xml:space="preserve">Sale</t>
        </is>
      </c>
      <c r="J816" t="inlineStr">
        <is>
          <t xml:space="preserve">FLAT</t>
        </is>
      </c>
      <c r="K816" t="inlineStr">
        <is>
          <t xml:space="preserve">ES</t>
        </is>
      </c>
      <c r="L816"/>
      <c r="M816"/>
      <c r="N816" t="inlineStr">
        <is>
          <t xml:space="preserve">Marbella</t>
        </is>
      </c>
      <c r="O816" t="inlineStr">
        <is>
          <t xml:space="preserve">Nueva Andalucía</t>
        </is>
      </c>
      <c r="P816"/>
      <c r="Q816" t="inlineStr">
        <is>
          <t xml:space="preserve">36.4987372</t>
        </is>
      </c>
      <c r="R816" t="inlineStr">
        <is>
          <t xml:space="preserve">-4.9516939</t>
        </is>
      </c>
      <c r="S816">
        <v>557000</v>
      </c>
      <c r="T816"/>
      <c r="U816">
        <f>IFERROR((S816-T816)/T816,"")</f>
      </c>
      <c r="V816">
        <v>3</v>
      </c>
      <c r="W816" t="inlineStr">
        <is>
          <t xml:space="preserve">105.00</t>
        </is>
      </c>
      <c r="X816"/>
      <c r="Y816"/>
      <c r="Z816">
        <f>IFERROR(S816/W816,"")</f>
      </c>
      <c r="AA816">
        <f>IFERROR(INDEX(04_Area_Stats!$C$5:$C$7,MATCH(N816,04_Area_Stats!$A$5:$A$7,0)),"")</f>
      </c>
      <c r="AB816">
        <f>IFERROR((Z816-AA816)/AA816,"")</f>
      </c>
      <c r="AC816">
        <v>2</v>
      </c>
      <c r="AD816">
        <v>2</v>
      </c>
      <c r="AE816"/>
      <c r="AF816"/>
      <c r="AG816" t="inlineStr">
        <is>
          <t xml:space="preserve">Good</t>
        </is>
      </c>
      <c r="AH816"/>
      <c r="AI816"/>
      <c r="AJ816"/>
      <c r="AK816"/>
      <c r="AL816"/>
      <c r="AM816"/>
      <c r="AN816"/>
      <c r="AO816"/>
      <c r="AP816"/>
      <c r="AQ816"/>
      <c r="AR816"/>
      <c r="AS816"/>
      <c r="AT816">
        <f>IFERROR(INDEX(04_Area_Stats!$E$5:$E$7,MATCH(N816,04_Area_Stats!$A$5:$A$7,0)),"")</f>
      </c>
      <c r="AU816">
        <f>IFERROR(ROUND(W816*AT816,0),"")</f>
      </c>
      <c r="AV816">
        <f>IFERROR(AU816*12/S816,"")</f>
      </c>
      <c r="AW816">
        <f>IFERROR(ROUND(100*(03_Assumptions!$B$18*MIN(AV816/03_Assumptions!$B$13,1)+03_Assumptions!$B$19*MIN(MAX(-AB816/0.25,0),1)+03_Assumptions!$B$20*IFERROR(INDEX(03_Assumptions!$B$28:$B$33,MATCH(AG816,03_Assumptions!$A$28:$A$33,0)),0.5)+03_Assumptions!$B$21*MIN(V816/180,1)+03_Assumptions!$B$22*(COUNTIF(AI816:AQ816,"Y")/9)),0),"")</f>
      </c>
      <c r="AX816"/>
      <c r="AY816"/>
      <c r="AZ816"/>
      <c r="BA816" t="inlineStr">
        <is>
          <t xml:space="preserve">https://media.yaencontre.com/img/photo/w1024/76975/76975-57429853-1514680654.jpg</t>
        </is>
      </c>
      <c r="BB816"/>
      <c r="BC816">
        <v>1</v>
      </c>
      <c r="BD816"/>
      <c r="BE816">
        <v>0</v>
      </c>
      <c r="BF816"/>
      <c r="BG816"/>
      <c r="BH816"/>
      <c r="BI816"/>
      <c r="BJ816"/>
      <c r="BK816"/>
      <c r="BL816"/>
      <c r="BM816"/>
      <c r="BN816"/>
    </row>
    <row r="817">
      <c r="A817" t="inlineStr">
        <is>
          <t xml:space="preserve">YAE-jht::real-estate::42393-112366146</t>
        </is>
      </c>
      <c r="B817" t="inlineStr">
        <is>
          <t xml:space="preserve">Yaencontre</t>
        </is>
      </c>
      <c r="C817" t="inlineStr">
        <is>
          <t xml:space="preserve">jht::real-estate::42393-112366146</t>
        </is>
      </c>
      <c r="D817" t="inlineStr">
        <is>
          <t xml:space="preserve">https://yaencontre.com/venta/piso/inmueble-42393-112366146</t>
        </is>
      </c>
      <c r="E817" t="inlineStr">
        <is>
          <t xml:space="preserve">2026-08-29</t>
        </is>
      </c>
      <c r="F817" t="inlineStr">
        <is>
          <t xml:space="preserve">2026-08-31</t>
        </is>
      </c>
      <c r="G817" t="inlineStr">
        <is>
          <t xml:space="preserve">New</t>
        </is>
      </c>
      <c r="H817" t="inlineStr">
        <is>
          <t xml:space="preserve">Piso en venta, Real de Zaragoza en Elviria-Cabopino en Marbella</t>
        </is>
      </c>
      <c r="I817" t="inlineStr">
        <is>
          <t xml:space="preserve">Sale</t>
        </is>
      </c>
      <c r="J817" t="inlineStr">
        <is>
          <t xml:space="preserve">FLAT</t>
        </is>
      </c>
      <c r="K817" t="inlineStr">
        <is>
          <t xml:space="preserve">ES</t>
        </is>
      </c>
      <c r="L817"/>
      <c r="M817"/>
      <c r="N817" t="inlineStr">
        <is>
          <t xml:space="preserve">Marbella</t>
        </is>
      </c>
      <c r="O817" t="inlineStr">
        <is>
          <t xml:space="preserve">Elviria-Cabopino</t>
        </is>
      </c>
      <c r="P817"/>
      <c r="Q817" t="inlineStr">
        <is>
          <t xml:space="preserve">36.4970174</t>
        </is>
      </c>
      <c r="R817" t="inlineStr">
        <is>
          <t xml:space="preserve">-4.7819136</t>
        </is>
      </c>
      <c r="S817">
        <v>255000</v>
      </c>
      <c r="T817"/>
      <c r="U817">
        <f>IFERROR((S817-T817)/T817,"")</f>
      </c>
      <c r="V817">
        <v>3</v>
      </c>
      <c r="W817" t="inlineStr">
        <is>
          <t xml:space="preserve">41.00</t>
        </is>
      </c>
      <c r="X817"/>
      <c r="Y817"/>
      <c r="Z817">
        <f>IFERROR(S817/W817,"")</f>
      </c>
      <c r="AA817">
        <f>IFERROR(INDEX(04_Area_Stats!$C$5:$C$7,MATCH(N817,04_Area_Stats!$A$5:$A$7,0)),"")</f>
      </c>
      <c r="AB817">
        <f>IFERROR((Z817-AA817)/AA817,"")</f>
      </c>
      <c r="AC817">
        <v>3</v>
      </c>
      <c r="AD817">
        <v>1</v>
      </c>
      <c r="AE817"/>
      <c r="AF817"/>
      <c r="AG817" t="inlineStr">
        <is>
          <t xml:space="preserve">Good</t>
        </is>
      </c>
      <c r="AH817"/>
      <c r="AI817"/>
      <c r="AJ817" t="inlineStr">
        <is>
          <t xml:space="preserve">Y</t>
        </is>
      </c>
      <c r="AK817"/>
      <c r="AL817"/>
      <c r="AM817"/>
      <c r="AN817"/>
      <c r="AO817"/>
      <c r="AP817"/>
      <c r="AQ817"/>
      <c r="AR817"/>
      <c r="AS817"/>
      <c r="AT817">
        <f>IFERROR(INDEX(04_Area_Stats!$E$5:$E$7,MATCH(N817,04_Area_Stats!$A$5:$A$7,0)),"")</f>
      </c>
      <c r="AU817">
        <f>IFERROR(ROUND(W817*AT817,0),"")</f>
      </c>
      <c r="AV817">
        <f>IFERROR(AU817*12/S817,"")</f>
      </c>
      <c r="AW817">
        <f>IFERROR(ROUND(100*(03_Assumptions!$B$18*MIN(AV817/03_Assumptions!$B$13,1)+03_Assumptions!$B$19*MIN(MAX(-AB817/0.25,0),1)+03_Assumptions!$B$20*IFERROR(INDEX(03_Assumptions!$B$28:$B$33,MATCH(AG817,03_Assumptions!$A$28:$A$33,0)),0.5)+03_Assumptions!$B$21*MIN(V817/180,1)+03_Assumptions!$B$22*(COUNTIF(AI817:AQ817,"Y")/9)),0),"")</f>
      </c>
      <c r="AX817"/>
      <c r="AY817"/>
      <c r="AZ817"/>
      <c r="BA817" t="inlineStr">
        <is>
          <t xml:space="preserve">https://media.yaencontre.com/img/photo/w1024/42393/42393-57420109-1514169611.jpg</t>
        </is>
      </c>
      <c r="BB817"/>
      <c r="BC817">
        <v>1</v>
      </c>
      <c r="BD817"/>
      <c r="BE817">
        <v>0</v>
      </c>
      <c r="BF817"/>
      <c r="BG817" t="inlineStr">
        <is>
          <t xml:space="preserve">NO_HABITABILITY_CERT</t>
        </is>
      </c>
      <c r="BH817" t="inlineStr">
        <is>
          <t xml:space="preserve">Costly</t>
        </is>
      </c>
      <c r="BI817"/>
      <c r="BJ817"/>
      <c r="BK817"/>
      <c r="BL817" t="inlineStr">
        <is>
          <t xml:space="preserve">En lägenhet med 3 sovrum, 1 badrum och 41 m² med täckt terrass i Elviria, Marbella, i gott skick. Kritisk juridisk problem: fastigheten kan inte intecknas (VIVIENDA NO HIPOTECABLE) och saknar sannolikt beboelsecertifikat, vilket allvarligt begränsar finansiering och bostadsrättigheter.</t>
        </is>
      </c>
      <c r="BM817" t="inlineStr">
        <is>
          <t xml:space="preserve">terrace</t>
        </is>
      </c>
      <c r="BN817"/>
    </row>
    <row r="818">
      <c r="A818" t="inlineStr">
        <is>
          <t xml:space="preserve">YAE-jht::real-estate::55833-112311681</t>
        </is>
      </c>
      <c r="B818" t="inlineStr">
        <is>
          <t xml:space="preserve">Yaencontre</t>
        </is>
      </c>
      <c r="C818" t="inlineStr">
        <is>
          <t xml:space="preserve">jht::real-estate::55833-112311681</t>
        </is>
      </c>
      <c r="D818" t="inlineStr">
        <is>
          <t xml:space="preserve">https://yaencontre.com/venta/piso/inmueble-55833-112311681</t>
        </is>
      </c>
      <c r="E818" t="inlineStr">
        <is>
          <t xml:space="preserve">2026-08-29</t>
        </is>
      </c>
      <c r="F818" t="inlineStr">
        <is>
          <t xml:space="preserve">2026-08-31</t>
        </is>
      </c>
      <c r="G818" t="inlineStr">
        <is>
          <t xml:space="preserve">New</t>
        </is>
      </c>
      <c r="H818" t="inlineStr">
        <is>
          <t xml:space="preserve">Dúplex en venta, Santa Clara en Las Chapas-El Rosario en Marbella</t>
        </is>
      </c>
      <c r="I818" t="inlineStr">
        <is>
          <t xml:space="preserve">Sale</t>
        </is>
      </c>
      <c r="J818" t="inlineStr">
        <is>
          <t xml:space="preserve">FLAT</t>
        </is>
      </c>
      <c r="K818" t="inlineStr">
        <is>
          <t xml:space="preserve">ES</t>
        </is>
      </c>
      <c r="L818"/>
      <c r="M818"/>
      <c r="N818" t="inlineStr">
        <is>
          <t xml:space="preserve">Marbella</t>
        </is>
      </c>
      <c r="O818" t="inlineStr">
        <is>
          <t xml:space="preserve">Las Chapas-El Rosario</t>
        </is>
      </c>
      <c r="P818"/>
      <c r="Q818" t="inlineStr">
        <is>
          <t xml:space="preserve">36.5145058</t>
        </is>
      </c>
      <c r="R818" t="inlineStr">
        <is>
          <t xml:space="preserve">-4.8185992</t>
        </is>
      </c>
      <c r="S818">
        <v>750000</v>
      </c>
      <c r="T818"/>
      <c r="U818">
        <f>IFERROR((S818-T818)/T818,"")</f>
      </c>
      <c r="V818">
        <v>3</v>
      </c>
      <c r="W818" t="inlineStr">
        <is>
          <t xml:space="preserve">142.00</t>
        </is>
      </c>
      <c r="X818"/>
      <c r="Y818"/>
      <c r="Z818">
        <f>IFERROR(S818/W818,"")</f>
      </c>
      <c r="AA818">
        <f>IFERROR(INDEX(04_Area_Stats!$C$5:$C$7,MATCH(N818,04_Area_Stats!$A$5:$A$7,0)),"")</f>
      </c>
      <c r="AB818">
        <f>IFERROR((Z818-AA818)/AA818,"")</f>
      </c>
      <c r="AC818">
        <v>3</v>
      </c>
      <c r="AD818">
        <v>3</v>
      </c>
      <c r="AE818"/>
      <c r="AF818"/>
      <c r="AG818" t="inlineStr">
        <is>
          <t xml:space="preserve">To renovate</t>
        </is>
      </c>
      <c r="AH818"/>
      <c r="AI818"/>
      <c r="AJ818"/>
      <c r="AK818"/>
      <c r="AL818"/>
      <c r="AM818"/>
      <c r="AN818"/>
      <c r="AO818" t="inlineStr">
        <is>
          <t xml:space="preserve">Y</t>
        </is>
      </c>
      <c r="AP818"/>
      <c r="AQ818"/>
      <c r="AR818"/>
      <c r="AS818"/>
      <c r="AT818">
        <f>IFERROR(INDEX(04_Area_Stats!$E$5:$E$7,MATCH(N818,04_Area_Stats!$A$5:$A$7,0)),"")</f>
      </c>
      <c r="AU818">
        <f>IFERROR(ROUND(W818*AT818,0),"")</f>
      </c>
      <c r="AV818">
        <f>IFERROR(AU818*12/S818,"")</f>
      </c>
      <c r="AW818">
        <f>IFERROR(ROUND(100*(03_Assumptions!$B$18*MIN(AV818/03_Assumptions!$B$13,1)+03_Assumptions!$B$19*MIN(MAX(-AB818/0.25,0),1)+03_Assumptions!$B$20*IFERROR(INDEX(03_Assumptions!$B$28:$B$33,MATCH(AG818,03_Assumptions!$A$28:$A$33,0)),0.5)+03_Assumptions!$B$21*MIN(V818/180,1)+03_Assumptions!$B$22*(COUNTIF(AI818:AQ818,"Y")/9)),0),"")</f>
      </c>
      <c r="AX818"/>
      <c r="AY818"/>
      <c r="AZ818"/>
      <c r="BA818" t="inlineStr">
        <is>
          <t xml:space="preserve">https://media.yaencontre.com/img/photo/w1024/55833/55833-57389069-1512725662.jpg</t>
        </is>
      </c>
      <c r="BB818"/>
      <c r="BC818">
        <v>1</v>
      </c>
      <c r="BD818"/>
      <c r="BE818">
        <v>0</v>
      </c>
      <c r="BF818"/>
      <c r="BG818" t="inlineStr">
        <is>
          <t xml:space="preserve">REFORMA_INTEGRAL</t>
        </is>
      </c>
      <c r="BH818" t="inlineStr">
        <is>
          <t xml:space="preserve">Negotiable</t>
        </is>
      </c>
      <c r="BI818" t="inlineStr">
        <is>
          <t xml:space="preserve">Magnífica oportunidad</t>
        </is>
      </c>
      <c r="BJ818" t="inlineStr">
        <is>
          <t xml:space="preserve">FULL</t>
        </is>
      </c>
      <c r="BK818"/>
      <c r="BL818" t="inlineStr">
        <is>
          <t xml:space="preserve">En trevårslägenhet med 3 sovrum i den exklusiva urbaniseringen Santa Clara Golf i Marbella, som kräver fullständig renovering men erbjuder panoramautsikt över havet från sitt söderläge. Detta är en fastighet som kommer att kräva betydande investeringar och tid för att bli beboelig.</t>
        </is>
      </c>
      <c r="BM818" t="inlineStr">
        <is>
          <t xml:space="preserve">condition</t>
        </is>
      </c>
      <c r="BN818"/>
    </row>
    <row r="819">
      <c r="A819" t="inlineStr">
        <is>
          <t xml:space="preserve">YAE-jht::real-estate::43096-112330864</t>
        </is>
      </c>
      <c r="B819" t="inlineStr">
        <is>
          <t xml:space="preserve">Yaencontre</t>
        </is>
      </c>
      <c r="C819" t="inlineStr">
        <is>
          <t xml:space="preserve">jht::real-estate::43096-112330864</t>
        </is>
      </c>
      <c r="D819" t="inlineStr">
        <is>
          <t xml:space="preserve">https://yaencontre.com/venta/piso/inmueble-43096-112330864</t>
        </is>
      </c>
      <c r="E819" t="inlineStr">
        <is>
          <t xml:space="preserve">2026-08-29</t>
        </is>
      </c>
      <c r="F819" t="inlineStr">
        <is>
          <t xml:space="preserve">2026-08-31</t>
        </is>
      </c>
      <c r="G819" t="inlineStr">
        <is>
          <t xml:space="preserve">New</t>
        </is>
      </c>
      <c r="H819" t="inlineStr">
        <is>
          <t xml:space="preserve">Piso en venta en calle José Manuel Caballero Bonald, Linda Vista-Nueva Alcántara-Cortijo Blanco en San Pedro de Alcántara en Marbella</t>
        </is>
      </c>
      <c r="I819" t="inlineStr">
        <is>
          <t xml:space="preserve">Sale</t>
        </is>
      </c>
      <c r="J819" t="inlineStr">
        <is>
          <t xml:space="preserve">FLAT</t>
        </is>
      </c>
      <c r="K819" t="inlineStr">
        <is>
          <t xml:space="preserve">ES</t>
        </is>
      </c>
      <c r="L819"/>
      <c r="M819"/>
      <c r="N819" t="inlineStr">
        <is>
          <t xml:space="preserve">Marbella</t>
        </is>
      </c>
      <c r="O819" t="inlineStr">
        <is>
          <t xml:space="preserve">San Pedro de Alcántara</t>
        </is>
      </c>
      <c r="P819"/>
      <c r="Q819" t="inlineStr">
        <is>
          <t xml:space="preserve">36.4811172</t>
        </is>
      </c>
      <c r="R819" t="inlineStr">
        <is>
          <t xml:space="preserve">-4.9787391</t>
        </is>
      </c>
      <c r="S819">
        <v>590000</v>
      </c>
      <c r="T819"/>
      <c r="U819">
        <f>IFERROR((S819-T819)/T819,"")</f>
      </c>
      <c r="V819">
        <v>3</v>
      </c>
      <c r="W819" t="inlineStr">
        <is>
          <t xml:space="preserve">118.00</t>
        </is>
      </c>
      <c r="X819"/>
      <c r="Y819"/>
      <c r="Z819">
        <f>IFERROR(S819/W819,"")</f>
      </c>
      <c r="AA819">
        <f>IFERROR(INDEX(04_Area_Stats!$C$5:$C$7,MATCH(N819,04_Area_Stats!$A$5:$A$7,0)),"")</f>
      </c>
      <c r="AB819">
        <f>IFERROR((Z819-AA819)/AA819,"")</f>
      </c>
      <c r="AC819">
        <v>3</v>
      </c>
      <c r="AD819">
        <v>2</v>
      </c>
      <c r="AE819"/>
      <c r="AF819"/>
      <c r="AG819" t="inlineStr">
        <is>
          <t xml:space="preserve">Good</t>
        </is>
      </c>
      <c r="AH819"/>
      <c r="AI819"/>
      <c r="AJ819"/>
      <c r="AK819"/>
      <c r="AL819"/>
      <c r="AM819"/>
      <c r="AN819"/>
      <c r="AO819" t="inlineStr">
        <is>
          <t xml:space="preserve">Y</t>
        </is>
      </c>
      <c r="AP819" t="inlineStr">
        <is>
          <t xml:space="preserve">Y</t>
        </is>
      </c>
      <c r="AQ819"/>
      <c r="AR819"/>
      <c r="AS819"/>
      <c r="AT819">
        <f>IFERROR(INDEX(04_Area_Stats!$E$5:$E$7,MATCH(N819,04_Area_Stats!$A$5:$A$7,0)),"")</f>
      </c>
      <c r="AU819">
        <f>IFERROR(ROUND(W819*AT819,0),"")</f>
      </c>
      <c r="AV819">
        <f>IFERROR(AU819*12/S819,"")</f>
      </c>
      <c r="AW819">
        <f>IFERROR(ROUND(100*(03_Assumptions!$B$18*MIN(AV819/03_Assumptions!$B$13,1)+03_Assumptions!$B$19*MIN(MAX(-AB819/0.25,0),1)+03_Assumptions!$B$20*IFERROR(INDEX(03_Assumptions!$B$28:$B$33,MATCH(AG819,03_Assumptions!$A$28:$A$33,0)),0.5)+03_Assumptions!$B$21*MIN(V819/180,1)+03_Assumptions!$B$22*(COUNTIF(AI819:AQ819,"Y")/9)),0),"")</f>
      </c>
      <c r="AX819"/>
      <c r="AY819"/>
      <c r="AZ819"/>
      <c r="BA819" t="inlineStr">
        <is>
          <t xml:space="preserve">https://media.yaencontre.com/img/photo/w1024/43096/43096-57401386-1513177522.jpg</t>
        </is>
      </c>
      <c r="BB819"/>
      <c r="BC819">
        <v>1</v>
      </c>
      <c r="BD819"/>
      <c r="BE819">
        <v>0</v>
      </c>
      <c r="BF819"/>
      <c r="BG819"/>
      <c r="BH819"/>
      <c r="BI819" t="inlineStr">
        <is>
          <t xml:space="preserve">esta propiedad es una oportunidad única</t>
        </is>
      </c>
      <c r="BJ819"/>
      <c r="BK819"/>
      <c r="BL819" t="inlineStr">
        <is>
          <t xml:space="preserve">En exklusiv lägenhet med turistlicens belägen 200 meter från stranden i San Pedro de Alcántara, Marbella, presenterad som ett unikt tillfälle som kombinerar livskvalitet och hyresintäktspotential. Beskrivningen är ofullständig, vilket gör det omöjligt att fullt bedöma fastighetens egenskaper och skick.</t>
        </is>
      </c>
      <c r="BM819"/>
      <c r="BN819"/>
    </row>
    <row r="820">
      <c r="A820" t="inlineStr">
        <is>
          <t xml:space="preserve">YAE-jht::real-estate::89879-112310457</t>
        </is>
      </c>
      <c r="B820" t="inlineStr">
        <is>
          <t xml:space="preserve">Yaencontre</t>
        </is>
      </c>
      <c r="C820" t="inlineStr">
        <is>
          <t xml:space="preserve">jht::real-estate::89879-112310457</t>
        </is>
      </c>
      <c r="D820" t="inlineStr">
        <is>
          <t xml:space="preserve">https://yaencontre.com/venta/piso/inmueble-89879-112310457</t>
        </is>
      </c>
      <c r="E820" t="inlineStr">
        <is>
          <t xml:space="preserve">2026-08-29</t>
        </is>
      </c>
      <c r="F820" t="inlineStr">
        <is>
          <t xml:space="preserve">2026-08-31</t>
        </is>
      </c>
      <c r="G820" t="inlineStr">
        <is>
          <t xml:space="preserve">New</t>
        </is>
      </c>
      <c r="H820" t="inlineStr">
        <is>
          <t xml:space="preserve">Piso en venta, Puerto Banús en Nueva Andalucía en Marbella</t>
        </is>
      </c>
      <c r="I820" t="inlineStr">
        <is>
          <t xml:space="preserve">Sale</t>
        </is>
      </c>
      <c r="J820" t="inlineStr">
        <is>
          <t xml:space="preserve">FLAT</t>
        </is>
      </c>
      <c r="K820" t="inlineStr">
        <is>
          <t xml:space="preserve">ES</t>
        </is>
      </c>
      <c r="L820"/>
      <c r="M820"/>
      <c r="N820" t="inlineStr">
        <is>
          <t xml:space="preserve">Marbella</t>
        </is>
      </c>
      <c r="O820" t="inlineStr">
        <is>
          <t xml:space="preserve">Nueva Andalucía</t>
        </is>
      </c>
      <c r="P820"/>
      <c r="Q820" t="inlineStr">
        <is>
          <t xml:space="preserve">36.4904960</t>
        </is>
      </c>
      <c r="R820" t="inlineStr">
        <is>
          <t xml:space="preserve">-4.9494094</t>
        </is>
      </c>
      <c r="S820">
        <v>656000</v>
      </c>
      <c r="T820"/>
      <c r="U820">
        <f>IFERROR((S820-T820)/T820,"")</f>
      </c>
      <c r="V820">
        <v>3</v>
      </c>
      <c r="W820" t="inlineStr">
        <is>
          <t xml:space="preserve">95.00</t>
        </is>
      </c>
      <c r="X820"/>
      <c r="Y820"/>
      <c r="Z820">
        <f>IFERROR(S820/W820,"")</f>
      </c>
      <c r="AA820">
        <f>IFERROR(INDEX(04_Area_Stats!$C$5:$C$7,MATCH(N820,04_Area_Stats!$A$5:$A$7,0)),"")</f>
      </c>
      <c r="AB820">
        <f>IFERROR((Z820-AA820)/AA820,"")</f>
      </c>
      <c r="AC820">
        <v>1</v>
      </c>
      <c r="AD820">
        <v>1</v>
      </c>
      <c r="AE820"/>
      <c r="AF820"/>
      <c r="AG820"/>
      <c r="AH820"/>
      <c r="AI820"/>
      <c r="AJ820" t="inlineStr">
        <is>
          <t xml:space="preserve">Y</t>
        </is>
      </c>
      <c r="AK820"/>
      <c r="AL820"/>
      <c r="AM820"/>
      <c r="AN820"/>
      <c r="AO820"/>
      <c r="AP820"/>
      <c r="AQ820"/>
      <c r="AR820"/>
      <c r="AS820"/>
      <c r="AT820">
        <f>IFERROR(INDEX(04_Area_Stats!$E$5:$E$7,MATCH(N820,04_Area_Stats!$A$5:$A$7,0)),"")</f>
      </c>
      <c r="AU820">
        <f>IFERROR(ROUND(W820*AT820,0),"")</f>
      </c>
      <c r="AV820">
        <f>IFERROR(AU820*12/S820,"")</f>
      </c>
      <c r="AW820">
        <f>IFERROR(ROUND(100*(03_Assumptions!$B$18*MIN(AV820/03_Assumptions!$B$13,1)+03_Assumptions!$B$19*MIN(MAX(-AB820/0.25,0),1)+03_Assumptions!$B$20*IFERROR(INDEX(03_Assumptions!$B$28:$B$33,MATCH(AG820,03_Assumptions!$A$28:$A$33,0)),0.5)+03_Assumptions!$B$21*MIN(V820/180,1)+03_Assumptions!$B$22*(COUNTIF(AI820:AQ820,"Y")/9)),0),"")</f>
      </c>
      <c r="AX820"/>
      <c r="AY820"/>
      <c r="AZ820"/>
      <c r="BA820" t="inlineStr">
        <is>
          <t xml:space="preserve">https://media.yaencontre.com/img/photo/w1024/89879/89879-57388468-1512701430.jpg</t>
        </is>
      </c>
      <c r="BB820"/>
      <c r="BC820">
        <v>1</v>
      </c>
      <c r="BD820"/>
      <c r="BE820">
        <v>0</v>
      </c>
      <c r="BF820"/>
      <c r="BG820"/>
      <c r="BH820"/>
      <c r="BI820"/>
      <c r="BJ820"/>
      <c r="BK820"/>
      <c r="BL820" t="inlineStr">
        <is>
          <t xml:space="preserve">Enrumslägenhet i Puerto Banús, Marbella, med glasad terrass och nära stranden och hamnen. Begränsad egenskapsbeskrivning; skick och bekvämligheter beskrivs inte i sin helhet.</t>
        </is>
      </c>
      <c r="BM820" t="inlineStr">
        <is>
          <t xml:space="preserve">terrace</t>
        </is>
      </c>
      <c r="BN820"/>
    </row>
    <row r="821">
      <c r="A821" t="inlineStr">
        <is>
          <t xml:space="preserve">YAE-jht::real-estate::51668-112341278</t>
        </is>
      </c>
      <c r="B821" t="inlineStr">
        <is>
          <t xml:space="preserve">Yaencontre</t>
        </is>
      </c>
      <c r="C821" t="inlineStr">
        <is>
          <t xml:space="preserve">jht::real-estate::51668-112341278</t>
        </is>
      </c>
      <c r="D821" t="inlineStr">
        <is>
          <t xml:space="preserve">https://yaencontre.com/venta/piso/inmueble-51668-112341278</t>
        </is>
      </c>
      <c r="E821" t="inlineStr">
        <is>
          <t xml:space="preserve">2026-08-29</t>
        </is>
      </c>
      <c r="F821" t="inlineStr">
        <is>
          <t xml:space="preserve">2026-08-31</t>
        </is>
      </c>
      <c r="G821" t="inlineStr">
        <is>
          <t xml:space="preserve">New</t>
        </is>
      </c>
      <c r="H821" t="inlineStr">
        <is>
          <t xml:space="preserve">Piso en venta, Puerto Banús en Nueva Andalucía en Marbella</t>
        </is>
      </c>
      <c r="I821" t="inlineStr">
        <is>
          <t xml:space="preserve">Sale</t>
        </is>
      </c>
      <c r="J821" t="inlineStr">
        <is>
          <t xml:space="preserve">FLAT</t>
        </is>
      </c>
      <c r="K821" t="inlineStr">
        <is>
          <t xml:space="preserve">ES</t>
        </is>
      </c>
      <c r="L821"/>
      <c r="M821"/>
      <c r="N821" t="inlineStr">
        <is>
          <t xml:space="preserve">Marbella</t>
        </is>
      </c>
      <c r="O821" t="inlineStr">
        <is>
          <t xml:space="preserve">Nueva Andalucía</t>
        </is>
      </c>
      <c r="P821"/>
      <c r="Q821" t="inlineStr">
        <is>
          <t xml:space="preserve">36.4876987</t>
        </is>
      </c>
      <c r="R821" t="inlineStr">
        <is>
          <t xml:space="preserve">-4.9532168</t>
        </is>
      </c>
      <c r="S821">
        <v>656000</v>
      </c>
      <c r="T821"/>
      <c r="U821">
        <f>IFERROR((S821-T821)/T821,"")</f>
      </c>
      <c r="V821">
        <v>3</v>
      </c>
      <c r="W821" t="inlineStr">
        <is>
          <t xml:space="preserve">95.00</t>
        </is>
      </c>
      <c r="X821"/>
      <c r="Y821"/>
      <c r="Z821">
        <f>IFERROR(S821/W821,"")</f>
      </c>
      <c r="AA821">
        <f>IFERROR(INDEX(04_Area_Stats!$C$5:$C$7,MATCH(N821,04_Area_Stats!$A$5:$A$7,0)),"")</f>
      </c>
      <c r="AB821">
        <f>IFERROR((Z821-AA821)/AA821,"")</f>
      </c>
      <c r="AC821">
        <v>1</v>
      </c>
      <c r="AD821">
        <v>1</v>
      </c>
      <c r="AE821"/>
      <c r="AF821"/>
      <c r="AG821"/>
      <c r="AH821"/>
      <c r="AI821"/>
      <c r="AJ821"/>
      <c r="AK821"/>
      <c r="AL821"/>
      <c r="AM821"/>
      <c r="AN821"/>
      <c r="AO821" t="inlineStr">
        <is>
          <t xml:space="preserve">Y</t>
        </is>
      </c>
      <c r="AP821"/>
      <c r="AQ821"/>
      <c r="AR821"/>
      <c r="AS821"/>
      <c r="AT821">
        <f>IFERROR(INDEX(04_Area_Stats!$E$5:$E$7,MATCH(N821,04_Area_Stats!$A$5:$A$7,0)),"")</f>
      </c>
      <c r="AU821">
        <f>IFERROR(ROUND(W821*AT821,0),"")</f>
      </c>
      <c r="AV821">
        <f>IFERROR(AU821*12/S821,"")</f>
      </c>
      <c r="AW821">
        <f>IFERROR(ROUND(100*(03_Assumptions!$B$18*MIN(AV821/03_Assumptions!$B$13,1)+03_Assumptions!$B$19*MIN(MAX(-AB821/0.25,0),1)+03_Assumptions!$B$20*IFERROR(INDEX(03_Assumptions!$B$28:$B$33,MATCH(AG821,03_Assumptions!$A$28:$A$33,0)),0.5)+03_Assumptions!$B$21*MIN(V821/180,1)+03_Assumptions!$B$22*(COUNTIF(AI821:AQ821,"Y")/9)),0),"")</f>
      </c>
      <c r="AX821"/>
      <c r="AY821"/>
      <c r="AZ821"/>
      <c r="BA821" t="inlineStr">
        <is>
          <t xml:space="preserve">https://media.yaencontre.com/img/photo/w1024/51668/51668-57407507-1513441550.jpg</t>
        </is>
      </c>
      <c r="BB821"/>
      <c r="BC821">
        <v>1</v>
      </c>
      <c r="BD821"/>
      <c r="BE821">
        <v>0</v>
      </c>
      <c r="BF821"/>
      <c r="BG821"/>
      <c r="BH821"/>
      <c r="BI821"/>
      <c r="BJ821"/>
      <c r="BK821"/>
      <c r="BL821" t="inlineStr">
        <is>
          <t xml:space="preserve">En lägenhet med 1 sovrum och 1 badrum på stranden i Puerto Banús, Marbella, med 95 m² och havsutsikt med möjlighet för semesteruthyrning. Dess perfekta strandläge och semesterhyrningspotential är framstående, men de flesta fastighetsdetaljer saknas.</t>
        </is>
      </c>
      <c r="BM821"/>
      <c r="BN821"/>
    </row>
    <row r="822">
      <c r="A822" t="inlineStr">
        <is>
          <t xml:space="preserve">YAE-jht::real-estate::76780-112352866</t>
        </is>
      </c>
      <c r="B822" t="inlineStr">
        <is>
          <t xml:space="preserve">Yaencontre</t>
        </is>
      </c>
      <c r="C822" t="inlineStr">
        <is>
          <t xml:space="preserve">jht::real-estate::76780-112352866</t>
        </is>
      </c>
      <c r="D822" t="inlineStr">
        <is>
          <t xml:space="preserve">https://yaencontre.com/venta/piso/inmueble-76780-112352866</t>
        </is>
      </c>
      <c r="E822" t="inlineStr">
        <is>
          <t xml:space="preserve">2026-08-29</t>
        </is>
      </c>
      <c r="F822" t="inlineStr">
        <is>
          <t xml:space="preserve">2026-08-31</t>
        </is>
      </c>
      <c r="G822" t="inlineStr">
        <is>
          <t xml:space="preserve">New</t>
        </is>
      </c>
      <c r="H822" t="inlineStr">
        <is>
          <t xml:space="preserve">Piso en venta, San Pedro Pueblo en San Pedro de Alcántara en Marbella</t>
        </is>
      </c>
      <c r="I822" t="inlineStr">
        <is>
          <t xml:space="preserve">Sale</t>
        </is>
      </c>
      <c r="J822" t="inlineStr">
        <is>
          <t xml:space="preserve">FLAT</t>
        </is>
      </c>
      <c r="K822" t="inlineStr">
        <is>
          <t xml:space="preserve">ES</t>
        </is>
      </c>
      <c r="L822"/>
      <c r="M822"/>
      <c r="N822" t="inlineStr">
        <is>
          <t xml:space="preserve">Marbella</t>
        </is>
      </c>
      <c r="O822" t="inlineStr">
        <is>
          <t xml:space="preserve">San Pedro de Alcántara</t>
        </is>
      </c>
      <c r="P822"/>
      <c r="Q822" t="inlineStr">
        <is>
          <t xml:space="preserve">36.4837027</t>
        </is>
      </c>
      <c r="R822" t="inlineStr">
        <is>
          <t xml:space="preserve">-4.9876754</t>
        </is>
      </c>
      <c r="S822">
        <v>295000</v>
      </c>
      <c r="T822"/>
      <c r="U822">
        <f>IFERROR((S822-T822)/T822,"")</f>
      </c>
      <c r="V822">
        <v>3</v>
      </c>
      <c r="W822" t="inlineStr">
        <is>
          <t xml:space="preserve">111.00</t>
        </is>
      </c>
      <c r="X822"/>
      <c r="Y822"/>
      <c r="Z822">
        <f>IFERROR(S822/W822,"")</f>
      </c>
      <c r="AA822">
        <f>IFERROR(INDEX(04_Area_Stats!$C$5:$C$7,MATCH(N822,04_Area_Stats!$A$5:$A$7,0)),"")</f>
      </c>
      <c r="AB822">
        <f>IFERROR((Z822-AA822)/AA822,"")</f>
      </c>
      <c r="AC822">
        <v>4</v>
      </c>
      <c r="AD822">
        <v>2</v>
      </c>
      <c r="AE822"/>
      <c r="AF822"/>
      <c r="AG822"/>
      <c r="AH822"/>
      <c r="AI822"/>
      <c r="AJ822"/>
      <c r="AK822"/>
      <c r="AL822"/>
      <c r="AM822"/>
      <c r="AN822"/>
      <c r="AO822"/>
      <c r="AP822"/>
      <c r="AQ822"/>
      <c r="AR822"/>
      <c r="AS822"/>
      <c r="AT822">
        <f>IFERROR(INDEX(04_Area_Stats!$E$5:$E$7,MATCH(N822,04_Area_Stats!$A$5:$A$7,0)),"")</f>
      </c>
      <c r="AU822">
        <f>IFERROR(ROUND(W822*AT822,0),"")</f>
      </c>
      <c r="AV822">
        <f>IFERROR(AU822*12/S822,"")</f>
      </c>
      <c r="AW822">
        <f>IFERROR(ROUND(100*(03_Assumptions!$B$18*MIN(AV822/03_Assumptions!$B$13,1)+03_Assumptions!$B$19*MIN(MAX(-AB822/0.25,0),1)+03_Assumptions!$B$20*IFERROR(INDEX(03_Assumptions!$B$28:$B$33,MATCH(AG822,03_Assumptions!$A$28:$A$33,0)),0.5)+03_Assumptions!$B$21*MIN(V822/180,1)+03_Assumptions!$B$22*(COUNTIF(AI822:AQ822,"Y")/9)),0),"")</f>
      </c>
      <c r="AX822"/>
      <c r="AY822"/>
      <c r="AZ822"/>
      <c r="BA822" t="inlineStr">
        <is>
          <t xml:space="preserve">https://media.yaencontre.com/img/photo/w1024/76780/76780-57412862-1513721136.jpg</t>
        </is>
      </c>
      <c r="BB822"/>
      <c r="BC822">
        <v>1</v>
      </c>
      <c r="BD822"/>
      <c r="BE822">
        <v>0</v>
      </c>
      <c r="BF822"/>
      <c r="BG822"/>
      <c r="BH822"/>
      <c r="BI822"/>
      <c r="BJ822"/>
      <c r="BK822"/>
      <c r="BL822" t="inlineStr">
        <is>
          <t xml:space="preserve">En lägenhet på 111 m² belägen i hjärtat av San Pedro de Alcántara med utmärkta kommersiella omgivningar och närliggande tjänster. Begränsad information ges om skick, inredning och huvudsakliga egenskaper.</t>
        </is>
      </c>
      <c r="BM822"/>
      <c r="BN822"/>
    </row>
    <row r="823">
      <c r="A823" t="inlineStr">
        <is>
          <t xml:space="preserve">YAE-jht::real-estate::42738-112360561</t>
        </is>
      </c>
      <c r="B823" t="inlineStr">
        <is>
          <t xml:space="preserve">Yaencontre</t>
        </is>
      </c>
      <c r="C823" t="inlineStr">
        <is>
          <t xml:space="preserve">jht::real-estate::42738-112360561</t>
        </is>
      </c>
      <c r="D823" t="inlineStr">
        <is>
          <t xml:space="preserve">https://yaencontre.com/venta/piso/inmueble-42738-112360561</t>
        </is>
      </c>
      <c r="E823" t="inlineStr">
        <is>
          <t xml:space="preserve">2026-08-29</t>
        </is>
      </c>
      <c r="F823" t="inlineStr">
        <is>
          <t xml:space="preserve">2026-08-31</t>
        </is>
      </c>
      <c r="G823" t="inlineStr">
        <is>
          <t xml:space="preserve">New</t>
        </is>
      </c>
      <c r="H823" t="inlineStr">
        <is>
          <t xml:space="preserve">Ático en venta, Nueva Andalucía en Nueva Andalucía en Marbella</t>
        </is>
      </c>
      <c r="I823" t="inlineStr">
        <is>
          <t xml:space="preserve">Sale</t>
        </is>
      </c>
      <c r="J823" t="inlineStr">
        <is>
          <t xml:space="preserve">FLAT</t>
        </is>
      </c>
      <c r="K823" t="inlineStr">
        <is>
          <t xml:space="preserve">ES</t>
        </is>
      </c>
      <c r="L823"/>
      <c r="M823"/>
      <c r="N823" t="inlineStr">
        <is>
          <t xml:space="preserve">Marbella</t>
        </is>
      </c>
      <c r="O823" t="inlineStr">
        <is>
          <t xml:space="preserve">Nueva Andalucía</t>
        </is>
      </c>
      <c r="P823"/>
      <c r="Q823" t="inlineStr">
        <is>
          <t xml:space="preserve">36.4941685</t>
        </is>
      </c>
      <c r="R823" t="inlineStr">
        <is>
          <t xml:space="preserve">-4.9624671</t>
        </is>
      </c>
      <c r="S823">
        <v>1375000</v>
      </c>
      <c r="T823"/>
      <c r="U823">
        <f>IFERROR((S823-T823)/T823,"")</f>
      </c>
      <c r="V823">
        <v>3</v>
      </c>
      <c r="W823" t="inlineStr">
        <is>
          <t xml:space="preserve">196.00</t>
        </is>
      </c>
      <c r="X823"/>
      <c r="Y823"/>
      <c r="Z823">
        <f>IFERROR(S823/W823,"")</f>
      </c>
      <c r="AA823">
        <f>IFERROR(INDEX(04_Area_Stats!$C$5:$C$7,MATCH(N823,04_Area_Stats!$A$5:$A$7,0)),"")</f>
      </c>
      <c r="AB823">
        <f>IFERROR((Z823-AA823)/AA823,"")</f>
      </c>
      <c r="AC823">
        <v>3</v>
      </c>
      <c r="AD823">
        <v>3</v>
      </c>
      <c r="AE823"/>
      <c r="AF823"/>
      <c r="AG823" t="inlineStr">
        <is>
          <t xml:space="preserve">Good</t>
        </is>
      </c>
      <c r="AH823"/>
      <c r="AI823"/>
      <c r="AJ823"/>
      <c r="AK823"/>
      <c r="AL823"/>
      <c r="AM823"/>
      <c r="AN823"/>
      <c r="AO823"/>
      <c r="AP823"/>
      <c r="AQ823"/>
      <c r="AR823"/>
      <c r="AS823"/>
      <c r="AT823">
        <f>IFERROR(INDEX(04_Area_Stats!$E$5:$E$7,MATCH(N823,04_Area_Stats!$A$5:$A$7,0)),"")</f>
      </c>
      <c r="AU823">
        <f>IFERROR(ROUND(W823*AT823,0),"")</f>
      </c>
      <c r="AV823">
        <f>IFERROR(AU823*12/S823,"")</f>
      </c>
      <c r="AW823">
        <f>IFERROR(ROUND(100*(03_Assumptions!$B$18*MIN(AV823/03_Assumptions!$B$13,1)+03_Assumptions!$B$19*MIN(MAX(-AB823/0.25,0),1)+03_Assumptions!$B$20*IFERROR(INDEX(03_Assumptions!$B$28:$B$33,MATCH(AG823,03_Assumptions!$A$28:$A$33,0)),0.5)+03_Assumptions!$B$21*MIN(V823/180,1)+03_Assumptions!$B$22*(COUNTIF(AI823:AQ823,"Y")/9)),0),"")</f>
      </c>
      <c r="AX823"/>
      <c r="AY823"/>
      <c r="AZ823"/>
      <c r="BA823" t="inlineStr">
        <is>
          <t xml:space="preserve">https://media.yaencontre.com/img/photo/w1024/42738/42738-57417302-1513947456.jpg</t>
        </is>
      </c>
      <c r="BB823"/>
      <c r="BC823">
        <v>1</v>
      </c>
      <c r="BD823"/>
      <c r="BE823">
        <v>0</v>
      </c>
      <c r="BF823"/>
      <c r="BG823"/>
      <c r="BH823"/>
      <c r="BI823"/>
      <c r="BJ823" t="inlineStr">
        <is>
          <t xml:space="preserve">COSMETIC</t>
        </is>
      </c>
      <c r="BK823"/>
      <c r="BL823" t="inlineStr">
        <is>
          <t xml:space="preserve">En helt renoverad 196 m² penthouse belägen i Nueva Andalucía, Marbellas gyllene mila, designad med sofistikerad modern elegans; beskrivningen är ofullständig, vilket gör det svårt att bedöma fastighetens alla egenskaper.</t>
        </is>
      </c>
      <c r="BM823"/>
      <c r="BN823"/>
    </row>
    <row r="824">
      <c r="A824" t="inlineStr">
        <is>
          <t xml:space="preserve">YAE-jht::real-estate::76507-112335374</t>
        </is>
      </c>
      <c r="B824" t="inlineStr">
        <is>
          <t xml:space="preserve">Yaencontre</t>
        </is>
      </c>
      <c r="C824" t="inlineStr">
        <is>
          <t xml:space="preserve">jht::real-estate::76507-112335374</t>
        </is>
      </c>
      <c r="D824" t="inlineStr">
        <is>
          <t xml:space="preserve">https://yaencontre.com/venta/piso/inmueble-76507-112335374</t>
        </is>
      </c>
      <c r="E824" t="inlineStr">
        <is>
          <t xml:space="preserve">2026-08-29</t>
        </is>
      </c>
      <c r="F824" t="inlineStr">
        <is>
          <t xml:space="preserve">2026-08-31</t>
        </is>
      </c>
      <c r="G824" t="inlineStr">
        <is>
          <t xml:space="preserve">New</t>
        </is>
      </c>
      <c r="H824" t="inlineStr">
        <is>
          <t xml:space="preserve">Piso en venta en urbanización Golf Río Real, Río Real en Rio Real-Los Monteros en Marbella</t>
        </is>
      </c>
      <c r="I824" t="inlineStr">
        <is>
          <t xml:space="preserve">Sale</t>
        </is>
      </c>
      <c r="J824" t="inlineStr">
        <is>
          <t xml:space="preserve">FLAT</t>
        </is>
      </c>
      <c r="K824" t="inlineStr">
        <is>
          <t xml:space="preserve">ES</t>
        </is>
      </c>
      <c r="L824"/>
      <c r="M824"/>
      <c r="N824" t="inlineStr">
        <is>
          <t xml:space="preserve">Marbella</t>
        </is>
      </c>
      <c r="O824" t="inlineStr">
        <is>
          <t xml:space="preserve">Rio Real-Los Monteros</t>
        </is>
      </c>
      <c r="P824"/>
      <c r="Q824" t="inlineStr">
        <is>
          <t xml:space="preserve">36.5139198</t>
        </is>
      </c>
      <c r="R824" t="inlineStr">
        <is>
          <t xml:space="preserve">-4.8410435</t>
        </is>
      </c>
      <c r="S824">
        <v>440000</v>
      </c>
      <c r="T824"/>
      <c r="U824">
        <f>IFERROR((S824-T824)/T824,"")</f>
      </c>
      <c r="V824">
        <v>3</v>
      </c>
      <c r="W824" t="inlineStr">
        <is>
          <t xml:space="preserve">109.00</t>
        </is>
      </c>
      <c r="X824"/>
      <c r="Y824"/>
      <c r="Z824">
        <f>IFERROR(S824/W824,"")</f>
      </c>
      <c r="AA824">
        <f>IFERROR(INDEX(04_Area_Stats!$C$5:$C$7,MATCH(N824,04_Area_Stats!$A$5:$A$7,0)),"")</f>
      </c>
      <c r="AB824">
        <f>IFERROR((Z824-AA824)/AA824,"")</f>
      </c>
      <c r="AC824">
        <v>2</v>
      </c>
      <c r="AD824">
        <v>1</v>
      </c>
      <c r="AE824"/>
      <c r="AF824"/>
      <c r="AG824"/>
      <c r="AH824"/>
      <c r="AI824" t="inlineStr">
        <is>
          <t xml:space="preserve">Y</t>
        </is>
      </c>
      <c r="AJ824" t="inlineStr">
        <is>
          <t xml:space="preserve">Y</t>
        </is>
      </c>
      <c r="AK824"/>
      <c r="AL824" t="inlineStr">
        <is>
          <t xml:space="preserve">Y</t>
        </is>
      </c>
      <c r="AM824" t="inlineStr">
        <is>
          <t xml:space="preserve">Y</t>
        </is>
      </c>
      <c r="AN824"/>
      <c r="AO824"/>
      <c r="AP824"/>
      <c r="AQ824"/>
      <c r="AR824"/>
      <c r="AS824"/>
      <c r="AT824">
        <f>IFERROR(INDEX(04_Area_Stats!$E$5:$E$7,MATCH(N824,04_Area_Stats!$A$5:$A$7,0)),"")</f>
      </c>
      <c r="AU824">
        <f>IFERROR(ROUND(W824*AT824,0),"")</f>
      </c>
      <c r="AV824">
        <f>IFERROR(AU824*12/S824,"")</f>
      </c>
      <c r="AW824">
        <f>IFERROR(ROUND(100*(03_Assumptions!$B$18*MIN(AV824/03_Assumptions!$B$13,1)+03_Assumptions!$B$19*MIN(MAX(-AB824/0.25,0),1)+03_Assumptions!$B$20*IFERROR(INDEX(03_Assumptions!$B$28:$B$33,MATCH(AG824,03_Assumptions!$A$28:$A$33,0)),0.5)+03_Assumptions!$B$21*MIN(V824/180,1)+03_Assumptions!$B$22*(COUNTIF(AI824:AQ824,"Y")/9)),0),"")</f>
      </c>
      <c r="AX824"/>
      <c r="AY824"/>
      <c r="AZ824"/>
      <c r="BA824" t="inlineStr">
        <is>
          <t xml:space="preserve">https://media.yaencontre.com/img/photo/w1024/76507/76507-57403634-1513256400.jpg</t>
        </is>
      </c>
      <c r="BB824"/>
      <c r="BC824">
        <v>1</v>
      </c>
      <c r="BD824"/>
      <c r="BE824">
        <v>0</v>
      </c>
      <c r="BF824"/>
      <c r="BG824"/>
      <c r="BH824"/>
      <c r="BI824"/>
      <c r="BJ824"/>
      <c r="BK824"/>
      <c r="BL824" t="inlineStr">
        <is>
          <t xml:space="preserve">En 2-rumlig lägenhet i Golf Río Real-urbaniseringen i Marbella med terrass, garage och tillgång till pool. Annonsen ger minimal information om skick, storlek eller pris.</t>
        </is>
      </c>
      <c r="BM824" t="inlineStr">
        <is>
          <t xml:space="preserve">terrace, pool, parking</t>
        </is>
      </c>
      <c r="BN824"/>
    </row>
    <row r="825">
      <c r="A825" t="inlineStr">
        <is>
          <t xml:space="preserve">YAE-jht::real-estate::42961-112310688</t>
        </is>
      </c>
      <c r="B825" t="inlineStr">
        <is>
          <t xml:space="preserve">Yaencontre</t>
        </is>
      </c>
      <c r="C825" t="inlineStr">
        <is>
          <t xml:space="preserve">jht::real-estate::42961-112310688</t>
        </is>
      </c>
      <c r="D825" t="inlineStr">
        <is>
          <t xml:space="preserve">https://yaencontre.com/venta/piso/inmueble-42961-112310688</t>
        </is>
      </c>
      <c r="E825" t="inlineStr">
        <is>
          <t xml:space="preserve">2026-08-29</t>
        </is>
      </c>
      <c r="F825" t="inlineStr">
        <is>
          <t xml:space="preserve">2026-08-31</t>
        </is>
      </c>
      <c r="G825" t="inlineStr">
        <is>
          <t xml:space="preserve">New</t>
        </is>
      </c>
      <c r="H825" t="inlineStr">
        <is>
          <t xml:space="preserve">Piso en venta en paseo Muelle Ribera Banus, Puerto Banús en Nueva Andalucía en Marbella</t>
        </is>
      </c>
      <c r="I825" t="inlineStr">
        <is>
          <t xml:space="preserve">Sale</t>
        </is>
      </c>
      <c r="J825" t="inlineStr">
        <is>
          <t xml:space="preserve">FLAT</t>
        </is>
      </c>
      <c r="K825" t="inlineStr">
        <is>
          <t xml:space="preserve">ES</t>
        </is>
      </c>
      <c r="L825"/>
      <c r="M825"/>
      <c r="N825" t="inlineStr">
        <is>
          <t xml:space="preserve">Marbella</t>
        </is>
      </c>
      <c r="O825" t="inlineStr">
        <is>
          <t xml:space="preserve">Nueva Andalucía</t>
        </is>
      </c>
      <c r="P825"/>
      <c r="Q825" t="inlineStr">
        <is>
          <t xml:space="preserve">36.4891845</t>
        </is>
      </c>
      <c r="R825" t="inlineStr">
        <is>
          <t xml:space="preserve">-4.9503204</t>
        </is>
      </c>
      <c r="S825">
        <v>656000</v>
      </c>
      <c r="T825"/>
      <c r="U825">
        <f>IFERROR((S825-T825)/T825,"")</f>
      </c>
      <c r="V825">
        <v>3</v>
      </c>
      <c r="W825" t="inlineStr">
        <is>
          <t xml:space="preserve">95.00</t>
        </is>
      </c>
      <c r="X825"/>
      <c r="Y825"/>
      <c r="Z825">
        <f>IFERROR(S825/W825,"")</f>
      </c>
      <c r="AA825">
        <f>IFERROR(INDEX(04_Area_Stats!$C$5:$C$7,MATCH(N825,04_Area_Stats!$A$5:$A$7,0)),"")</f>
      </c>
      <c r="AB825">
        <f>IFERROR((Z825-AA825)/AA825,"")</f>
      </c>
      <c r="AC825">
        <v>1</v>
      </c>
      <c r="AD825">
        <v>1</v>
      </c>
      <c r="AE825"/>
      <c r="AF825">
        <v>1970</v>
      </c>
      <c r="AG825"/>
      <c r="AH825"/>
      <c r="AI825"/>
      <c r="AJ825"/>
      <c r="AK825"/>
      <c r="AL825"/>
      <c r="AM825"/>
      <c r="AN825"/>
      <c r="AO825" t="inlineStr">
        <is>
          <t xml:space="preserve">Y</t>
        </is>
      </c>
      <c r="AP825"/>
      <c r="AQ825"/>
      <c r="AR825"/>
      <c r="AS825"/>
      <c r="AT825">
        <f>IFERROR(INDEX(04_Area_Stats!$E$5:$E$7,MATCH(N825,04_Area_Stats!$A$5:$A$7,0)),"")</f>
      </c>
      <c r="AU825">
        <f>IFERROR(ROUND(W825*AT825,0),"")</f>
      </c>
      <c r="AV825">
        <f>IFERROR(AU825*12/S825,"")</f>
      </c>
      <c r="AW825">
        <f>IFERROR(ROUND(100*(03_Assumptions!$B$18*MIN(AV825/03_Assumptions!$B$13,1)+03_Assumptions!$B$19*MIN(MAX(-AB825/0.25,0),1)+03_Assumptions!$B$20*IFERROR(INDEX(03_Assumptions!$B$28:$B$33,MATCH(AG825,03_Assumptions!$A$28:$A$33,0)),0.5)+03_Assumptions!$B$21*MIN(V825/180,1)+03_Assumptions!$B$22*(COUNTIF(AI825:AQ825,"Y")/9)),0),"")</f>
      </c>
      <c r="AX825"/>
      <c r="AY825"/>
      <c r="AZ825"/>
      <c r="BA825" t="inlineStr">
        <is>
          <t xml:space="preserve">https://media.yaencontre.com/img/photo/w1024/42961/42961-57388586-1512706927.jpg</t>
        </is>
      </c>
      <c r="BB825"/>
      <c r="BC825">
        <v>1</v>
      </c>
      <c r="BD825"/>
      <c r="BE825">
        <v>0</v>
      </c>
      <c r="BF825"/>
      <c r="BG825"/>
      <c r="BH825"/>
      <c r="BI825"/>
      <c r="BJ825" t="inlineStr">
        <is>
          <t xml:space="preserve">COSMETIC</t>
        </is>
      </c>
      <c r="BK825"/>
      <c r="BL825" t="inlineStr">
        <is>
          <t xml:space="preserve">Lägenhet med ett sovrum på stranden i Puerto Banús med utmärkta havsvy och central läge, byggd på 1970-talet och delvis renoverad. Fastigheten behöver uppdateras men drar nytta av sitt rymliga utförande och premiumläge vid stranden.</t>
        </is>
      </c>
      <c r="BM825"/>
      <c r="BN825"/>
    </row>
    <row r="826">
      <c r="A826" t="inlineStr">
        <is>
          <t xml:space="preserve">YAE-jht::real-estate::93151-112324095</t>
        </is>
      </c>
      <c r="B826" t="inlineStr">
        <is>
          <t xml:space="preserve">Yaencontre</t>
        </is>
      </c>
      <c r="C826" t="inlineStr">
        <is>
          <t xml:space="preserve">jht::real-estate::93151-112324095</t>
        </is>
      </c>
      <c r="D826" t="inlineStr">
        <is>
          <t xml:space="preserve">https://yaencontre.com/venta/piso/inmueble-93151-112324095</t>
        </is>
      </c>
      <c r="E826" t="inlineStr">
        <is>
          <t xml:space="preserve">2026-08-29</t>
        </is>
      </c>
      <c r="F826" t="inlineStr">
        <is>
          <t xml:space="preserve">2026-08-31</t>
        </is>
      </c>
      <c r="G826" t="inlineStr">
        <is>
          <t xml:space="preserve">New</t>
        </is>
      </c>
      <c r="H826" t="inlineStr">
        <is>
          <t xml:space="preserve">Dúplex en venta, La Dama de Noche-La Alzambra en Nueva Andalucía en Marbella</t>
        </is>
      </c>
      <c r="I826" t="inlineStr">
        <is>
          <t xml:space="preserve">Sale</t>
        </is>
      </c>
      <c r="J826" t="inlineStr">
        <is>
          <t xml:space="preserve">FLAT</t>
        </is>
      </c>
      <c r="K826" t="inlineStr">
        <is>
          <t xml:space="preserve">ES</t>
        </is>
      </c>
      <c r="L826"/>
      <c r="M826"/>
      <c r="N826" t="inlineStr">
        <is>
          <t xml:space="preserve">Marbella</t>
        </is>
      </c>
      <c r="O826" t="inlineStr">
        <is>
          <t xml:space="preserve">Nueva Andalucía</t>
        </is>
      </c>
      <c r="P826"/>
      <c r="Q826" t="inlineStr">
        <is>
          <t xml:space="preserve">36.5099504</t>
        </is>
      </c>
      <c r="R826" t="inlineStr">
        <is>
          <t xml:space="preserve">-4.9511405</t>
        </is>
      </c>
      <c r="S826">
        <v>395000</v>
      </c>
      <c r="T826"/>
      <c r="U826">
        <f>IFERROR((S826-T826)/T826,"")</f>
      </c>
      <c r="V826">
        <v>3</v>
      </c>
      <c r="W826" t="inlineStr">
        <is>
          <t xml:space="preserve">85.00</t>
        </is>
      </c>
      <c r="X826"/>
      <c r="Y826"/>
      <c r="Z826">
        <f>IFERROR(S826/W826,"")</f>
      </c>
      <c r="AA826">
        <f>IFERROR(INDEX(04_Area_Stats!$C$5:$C$7,MATCH(N826,04_Area_Stats!$A$5:$A$7,0)),"")</f>
      </c>
      <c r="AB826">
        <f>IFERROR((Z826-AA826)/AA826,"")</f>
      </c>
      <c r="AC826">
        <v>1</v>
      </c>
      <c r="AD826">
        <v>1</v>
      </c>
      <c r="AE826" t="inlineStr">
        <is>
          <t xml:space="preserve">Ático</t>
        </is>
      </c>
      <c r="AF826"/>
      <c r="AG826"/>
      <c r="AH826"/>
      <c r="AI826"/>
      <c r="AJ826" t="inlineStr">
        <is>
          <t xml:space="preserve">Y</t>
        </is>
      </c>
      <c r="AK826"/>
      <c r="AL826"/>
      <c r="AM826"/>
      <c r="AN826"/>
      <c r="AO826" t="inlineStr">
        <is>
          <t xml:space="preserve">Y</t>
        </is>
      </c>
      <c r="AP826"/>
      <c r="AQ826"/>
      <c r="AR826"/>
      <c r="AS826"/>
      <c r="AT826">
        <f>IFERROR(INDEX(04_Area_Stats!$E$5:$E$7,MATCH(N826,04_Area_Stats!$A$5:$A$7,0)),"")</f>
      </c>
      <c r="AU826">
        <f>IFERROR(ROUND(W826*AT826,0),"")</f>
      </c>
      <c r="AV826">
        <f>IFERROR(AU826*12/S826,"")</f>
      </c>
      <c r="AW826">
        <f>IFERROR(ROUND(100*(03_Assumptions!$B$18*MIN(AV826/03_Assumptions!$B$13,1)+03_Assumptions!$B$19*MIN(MAX(-AB826/0.25,0),1)+03_Assumptions!$B$20*IFERROR(INDEX(03_Assumptions!$B$28:$B$33,MATCH(AG826,03_Assumptions!$A$28:$A$33,0)),0.5)+03_Assumptions!$B$21*MIN(V826/180,1)+03_Assumptions!$B$22*(COUNTIF(AI826:AQ826,"Y")/9)),0),"")</f>
      </c>
      <c r="AX826"/>
      <c r="AY826"/>
      <c r="AZ826"/>
      <c r="BA826" t="inlineStr">
        <is>
          <t xml:space="preserve">https://media.yaencontre.com/img/photo/w1024/93151/93151-57396709-1513037956.jpg</t>
        </is>
      </c>
      <c r="BB826"/>
      <c r="BC826">
        <v>1</v>
      </c>
      <c r="BD826"/>
      <c r="BE826">
        <v>0</v>
      </c>
      <c r="BF826"/>
      <c r="BG826"/>
      <c r="BH826"/>
      <c r="BI826"/>
      <c r="BJ826"/>
      <c r="BK826"/>
      <c r="BL826" t="inlineStr">
        <is>
          <t xml:space="preserve">Ettbädds-taklägenhet i Nueva Andalucía, Marbella, med 85 m² byggyta och en 35 m² terrass vänd åt sydväst nära marina och havet. Beskrivningen är ofullständig och saknar kritiska detaljer om skick och faciliteter.</t>
        </is>
      </c>
      <c r="BM826" t="inlineStr">
        <is>
          <t xml:space="preserve">floor, terrace</t>
        </is>
      </c>
      <c r="BN826"/>
    </row>
    <row r="827">
      <c r="A827" t="inlineStr">
        <is>
          <t xml:space="preserve">YAE-jht::real-estate::43243-112377047</t>
        </is>
      </c>
      <c r="B827" t="inlineStr">
        <is>
          <t xml:space="preserve">Yaencontre</t>
        </is>
      </c>
      <c r="C827" t="inlineStr">
        <is>
          <t xml:space="preserve">jht::real-estate::43243-112377047</t>
        </is>
      </c>
      <c r="D827" t="inlineStr">
        <is>
          <t xml:space="preserve">https://yaencontre.com/venta/piso/inmueble-43243-112377047</t>
        </is>
      </c>
      <c r="E827" t="inlineStr">
        <is>
          <t xml:space="preserve">2026-08-29</t>
        </is>
      </c>
      <c r="F827" t="inlineStr">
        <is>
          <t xml:space="preserve">2026-08-31</t>
        </is>
      </c>
      <c r="G827" t="inlineStr">
        <is>
          <t xml:space="preserve">New</t>
        </is>
      </c>
      <c r="H827" t="inlineStr">
        <is>
          <t xml:space="preserve">Piso en venta, La Carolina-Guadalpín en Nagüeles-Milla de Oro en Marbella</t>
        </is>
      </c>
      <c r="I827" t="inlineStr">
        <is>
          <t xml:space="preserve">Sale</t>
        </is>
      </c>
      <c r="J827" t="inlineStr">
        <is>
          <t xml:space="preserve">FLAT</t>
        </is>
      </c>
      <c r="K827" t="inlineStr">
        <is>
          <t xml:space="preserve">ES</t>
        </is>
      </c>
      <c r="L827"/>
      <c r="M827"/>
      <c r="N827" t="inlineStr">
        <is>
          <t xml:space="preserve">Marbella</t>
        </is>
      </c>
      <c r="O827" t="inlineStr">
        <is>
          <t xml:space="preserve">Nagüeles-Milla de Oro</t>
        </is>
      </c>
      <c r="P827"/>
      <c r="Q827" t="inlineStr">
        <is>
          <t xml:space="preserve">36.5124961</t>
        </is>
      </c>
      <c r="R827" t="inlineStr">
        <is>
          <t xml:space="preserve">-4.9136109</t>
        </is>
      </c>
      <c r="S827">
        <v>320000</v>
      </c>
      <c r="T827"/>
      <c r="U827">
        <f>IFERROR((S827-T827)/T827,"")</f>
      </c>
      <c r="V827">
        <v>3</v>
      </c>
      <c r="W827" t="inlineStr">
        <is>
          <t xml:space="preserve">70.00</t>
        </is>
      </c>
      <c r="X827"/>
      <c r="Y827"/>
      <c r="Z827">
        <f>IFERROR(S827/W827,"")</f>
      </c>
      <c r="AA827">
        <f>IFERROR(INDEX(04_Area_Stats!$C$5:$C$7,MATCH(N827,04_Area_Stats!$A$5:$A$7,0)),"")</f>
      </c>
      <c r="AB827">
        <f>IFERROR((Z827-AA827)/AA827,"")</f>
      </c>
      <c r="AC827">
        <v>1</v>
      </c>
      <c r="AD827">
        <v>1</v>
      </c>
      <c r="AE827"/>
      <c r="AF827"/>
      <c r="AG827"/>
      <c r="AH827"/>
      <c r="AI827" t="inlineStr">
        <is>
          <t xml:space="preserve">Y</t>
        </is>
      </c>
      <c r="AJ827"/>
      <c r="AK827"/>
      <c r="AL827"/>
      <c r="AM827"/>
      <c r="AN827"/>
      <c r="AO827"/>
      <c r="AP827"/>
      <c r="AQ827"/>
      <c r="AR827"/>
      <c r="AS827"/>
      <c r="AT827">
        <f>IFERROR(INDEX(04_Area_Stats!$E$5:$E$7,MATCH(N827,04_Area_Stats!$A$5:$A$7,0)),"")</f>
      </c>
      <c r="AU827">
        <f>IFERROR(ROUND(W827*AT827,0),"")</f>
      </c>
      <c r="AV827">
        <f>IFERROR(AU827*12/S827,"")</f>
      </c>
      <c r="AW827">
        <f>IFERROR(ROUND(100*(03_Assumptions!$B$18*MIN(AV827/03_Assumptions!$B$13,1)+03_Assumptions!$B$19*MIN(MAX(-AB827/0.25,0),1)+03_Assumptions!$B$20*IFERROR(INDEX(03_Assumptions!$B$28:$B$33,MATCH(AG827,03_Assumptions!$A$28:$A$33,0)),0.5)+03_Assumptions!$B$21*MIN(V827/180,1)+03_Assumptions!$B$22*(COUNTIF(AI827:AQ827,"Y")/9)),0),"")</f>
      </c>
      <c r="AX827"/>
      <c r="AY827"/>
      <c r="AZ827"/>
      <c r="BA827" t="inlineStr">
        <is>
          <t xml:space="preserve">https://media.yaencontre.com/img/photo/w1024/43243/43243-57425666-1514472261.jpg</t>
        </is>
      </c>
      <c r="BB827"/>
      <c r="BC827">
        <v>1</v>
      </c>
      <c r="BD827"/>
      <c r="BE827">
        <v>0</v>
      </c>
      <c r="BF827"/>
      <c r="BG827"/>
      <c r="BH827"/>
      <c r="BI827" t="inlineStr">
        <is>
          <t xml:space="preserve">Gran Oportunidad</t>
        </is>
      </c>
      <c r="BJ827"/>
      <c r="BK827"/>
      <c r="BL827" t="inlineStr">
        <is>
          <t xml:space="preserve">Otillräcklig information tillgänglig; beskrivningen är ofullständig och avbryts mitt i en mening efter att ha nämnt de säkrade gemenskapens bekvämligheter.</t>
        </is>
      </c>
      <c r="BM827"/>
      <c r="BN827"/>
    </row>
    <row r="828">
      <c r="A828" t="inlineStr">
        <is>
          <t xml:space="preserve">YAE-jht::real-estate::86958-112340145</t>
        </is>
      </c>
      <c r="B828" t="inlineStr">
        <is>
          <t xml:space="preserve">Yaencontre</t>
        </is>
      </c>
      <c r="C828" t="inlineStr">
        <is>
          <t xml:space="preserve">jht::real-estate::86958-112340145</t>
        </is>
      </c>
      <c r="D828" t="inlineStr">
        <is>
          <t xml:space="preserve">https://yaencontre.com/venta/piso/inmueble-86958-112340145</t>
        </is>
      </c>
      <c r="E828" t="inlineStr">
        <is>
          <t xml:space="preserve">2026-08-29</t>
        </is>
      </c>
      <c r="F828" t="inlineStr">
        <is>
          <t xml:space="preserve">2026-08-31</t>
        </is>
      </c>
      <c r="G828" t="inlineStr">
        <is>
          <t xml:space="preserve">New</t>
        </is>
      </c>
      <c r="H828" t="inlineStr">
        <is>
          <t xml:space="preserve">Piso en venta en calle Santa Ana, La Merced en Marbella Pueblo en Marbella</t>
        </is>
      </c>
      <c r="I828" t="inlineStr">
        <is>
          <t xml:space="preserve">Sale</t>
        </is>
      </c>
      <c r="J828" t="inlineStr">
        <is>
          <t xml:space="preserve">FLAT</t>
        </is>
      </c>
      <c r="K828" t="inlineStr">
        <is>
          <t xml:space="preserve">ES</t>
        </is>
      </c>
      <c r="L828"/>
      <c r="M828"/>
      <c r="N828" t="inlineStr">
        <is>
          <t xml:space="preserve">Marbella</t>
        </is>
      </c>
      <c r="O828" t="inlineStr">
        <is>
          <t xml:space="preserve">Marbella Pueblo</t>
        </is>
      </c>
      <c r="P828"/>
      <c r="Q828" t="inlineStr">
        <is>
          <t xml:space="preserve">36.5154730</t>
        </is>
      </c>
      <c r="R828" t="inlineStr">
        <is>
          <t xml:space="preserve">-4.9029005</t>
        </is>
      </c>
      <c r="S828">
        <v>478000</v>
      </c>
      <c r="T828"/>
      <c r="U828">
        <f>IFERROR((S828-T828)/T828,"")</f>
      </c>
      <c r="V828">
        <v>3</v>
      </c>
      <c r="W828" t="inlineStr">
        <is>
          <t xml:space="preserve">120.00</t>
        </is>
      </c>
      <c r="X828"/>
      <c r="Y828"/>
      <c r="Z828">
        <f>IFERROR(S828/W828,"")</f>
      </c>
      <c r="AA828">
        <f>IFERROR(INDEX(04_Area_Stats!$C$5:$C$7,MATCH(N828,04_Area_Stats!$A$5:$A$7,0)),"")</f>
      </c>
      <c r="AB828">
        <f>IFERROR((Z828-AA828)/AA828,"")</f>
      </c>
      <c r="AC828">
        <v>2</v>
      </c>
      <c r="AD828">
        <v>2</v>
      </c>
      <c r="AE828"/>
      <c r="AF828"/>
      <c r="AG828" t="inlineStr">
        <is>
          <t xml:space="preserve">Renovated</t>
        </is>
      </c>
      <c r="AH828"/>
      <c r="AI828"/>
      <c r="AJ828"/>
      <c r="AK828"/>
      <c r="AL828"/>
      <c r="AM828"/>
      <c r="AN828"/>
      <c r="AO828" t="inlineStr">
        <is>
          <t xml:space="preserve">Y</t>
        </is>
      </c>
      <c r="AP828"/>
      <c r="AQ828" t="inlineStr">
        <is>
          <t xml:space="preserve">Y</t>
        </is>
      </c>
      <c r="AR828"/>
      <c r="AS828"/>
      <c r="AT828">
        <f>IFERROR(INDEX(04_Area_Stats!$E$5:$E$7,MATCH(N828,04_Area_Stats!$A$5:$A$7,0)),"")</f>
      </c>
      <c r="AU828">
        <f>IFERROR(ROUND(W828*AT828,0),"")</f>
      </c>
      <c r="AV828">
        <f>IFERROR(AU828*12/S828,"")</f>
      </c>
      <c r="AW828">
        <f>IFERROR(ROUND(100*(03_Assumptions!$B$18*MIN(AV828/03_Assumptions!$B$13,1)+03_Assumptions!$B$19*MIN(MAX(-AB828/0.25,0),1)+03_Assumptions!$B$20*IFERROR(INDEX(03_Assumptions!$B$28:$B$33,MATCH(AG828,03_Assumptions!$A$28:$A$33,0)),0.5)+03_Assumptions!$B$21*MIN(V828/180,1)+03_Assumptions!$B$22*(COUNTIF(AI828:AQ828,"Y")/9)),0),"")</f>
      </c>
      <c r="AX828"/>
      <c r="AY828"/>
      <c r="AZ828"/>
      <c r="BA828" t="inlineStr">
        <is>
          <t xml:space="preserve">https://media.yaencontre.com/img/photo/w1024/86958/86958-57406752-1513405546.jpg</t>
        </is>
      </c>
      <c r="BB828"/>
      <c r="BC828">
        <v>1</v>
      </c>
      <c r="BD828"/>
      <c r="BE828">
        <v>0</v>
      </c>
      <c r="BF828"/>
      <c r="BG828"/>
      <c r="BH828"/>
      <c r="BI828"/>
      <c r="BJ828" t="inlineStr">
        <is>
          <t xml:space="preserve">COSMETIC</t>
        </is>
      </c>
      <c r="BK828"/>
      <c r="BL828" t="inlineStr">
        <is>
          <t xml:space="preserve">Modernt renoverat loft på cirka 120 m² i Marbella Pueblo, helt möblerat och inrett i minimalistisk stil med vacker utsikt mot havet. Klart att flytta in eller att hyra ut omedelbar.</t>
        </is>
      </c>
      <c r="BM828" t="inlineStr">
        <is>
          <t xml:space="preserve">condition, furnished</t>
        </is>
      </c>
      <c r="BN828"/>
    </row>
    <row r="829">
      <c r="A829" t="inlineStr">
        <is>
          <t xml:space="preserve">YAE-jht::real-estate::42999-112381608</t>
        </is>
      </c>
      <c r="B829" t="inlineStr">
        <is>
          <t xml:space="preserve">Yaencontre</t>
        </is>
      </c>
      <c r="C829" t="inlineStr">
        <is>
          <t xml:space="preserve">jht::real-estate::42999-112381608</t>
        </is>
      </c>
      <c r="D829" t="inlineStr">
        <is>
          <t xml:space="preserve">https://yaencontre.com/venta/piso/inmueble-42999-112381608</t>
        </is>
      </c>
      <c r="E829" t="inlineStr">
        <is>
          <t xml:space="preserve">2026-08-29</t>
        </is>
      </c>
      <c r="F829" t="inlineStr">
        <is>
          <t xml:space="preserve">2026-08-31</t>
        </is>
      </c>
      <c r="G829" t="inlineStr">
        <is>
          <t xml:space="preserve">New</t>
        </is>
      </c>
      <c r="H829" t="inlineStr">
        <is>
          <t xml:space="preserve">Piso en venta en calle Las Mimosas, Puerto Banús en Nueva Andalucía en Marbella</t>
        </is>
      </c>
      <c r="I829" t="inlineStr">
        <is>
          <t xml:space="preserve">Sale</t>
        </is>
      </c>
      <c r="J829" t="inlineStr">
        <is>
          <t xml:space="preserve">FLAT</t>
        </is>
      </c>
      <c r="K829" t="inlineStr">
        <is>
          <t xml:space="preserve">ES</t>
        </is>
      </c>
      <c r="L829"/>
      <c r="M829"/>
      <c r="N829" t="inlineStr">
        <is>
          <t xml:space="preserve">Marbella</t>
        </is>
      </c>
      <c r="O829" t="inlineStr">
        <is>
          <t xml:space="preserve">Nueva Andalucía</t>
        </is>
      </c>
      <c r="P829"/>
      <c r="Q829" t="inlineStr">
        <is>
          <t xml:space="preserve">36.4834255</t>
        </is>
      </c>
      <c r="R829" t="inlineStr">
        <is>
          <t xml:space="preserve">-4.9681639</t>
        </is>
      </c>
      <c r="S829">
        <v>740340</v>
      </c>
      <c r="T829"/>
      <c r="U829">
        <f>IFERROR((S829-T829)/T829,"")</f>
      </c>
      <c r="V829">
        <v>3</v>
      </c>
      <c r="W829" t="inlineStr">
        <is>
          <t xml:space="preserve">160.00</t>
        </is>
      </c>
      <c r="X829"/>
      <c r="Y829"/>
      <c r="Z829">
        <f>IFERROR(S829/W829,"")</f>
      </c>
      <c r="AA829">
        <f>IFERROR(INDEX(04_Area_Stats!$C$5:$C$7,MATCH(N829,04_Area_Stats!$A$5:$A$7,0)),"")</f>
      </c>
      <c r="AB829">
        <f>IFERROR((Z829-AA829)/AA829,"")</f>
      </c>
      <c r="AC829">
        <v>2</v>
      </c>
      <c r="AD829">
        <v>2</v>
      </c>
      <c r="AE829" t="inlineStr">
        <is>
          <t xml:space="preserve">ground floor</t>
        </is>
      </c>
      <c r="AF829"/>
      <c r="AG829"/>
      <c r="AH829"/>
      <c r="AI829"/>
      <c r="AJ829"/>
      <c r="AK829" t="inlineStr">
        <is>
          <t xml:space="preserve">Y</t>
        </is>
      </c>
      <c r="AL829"/>
      <c r="AM829"/>
      <c r="AN829"/>
      <c r="AO829"/>
      <c r="AP829"/>
      <c r="AQ829"/>
      <c r="AR829"/>
      <c r="AS829"/>
      <c r="AT829">
        <f>IFERROR(INDEX(04_Area_Stats!$E$5:$E$7,MATCH(N829,04_Area_Stats!$A$5:$A$7,0)),"")</f>
      </c>
      <c r="AU829">
        <f>IFERROR(ROUND(W829*AT829,0),"")</f>
      </c>
      <c r="AV829">
        <f>IFERROR(AU829*12/S829,"")</f>
      </c>
      <c r="AW829">
        <f>IFERROR(ROUND(100*(03_Assumptions!$B$18*MIN(AV829/03_Assumptions!$B$13,1)+03_Assumptions!$B$19*MIN(MAX(-AB829/0.25,0),1)+03_Assumptions!$B$20*IFERROR(INDEX(03_Assumptions!$B$28:$B$33,MATCH(AG829,03_Assumptions!$A$28:$A$33,0)),0.5)+03_Assumptions!$B$21*MIN(V829/180,1)+03_Assumptions!$B$22*(COUNTIF(AI829:AQ829,"Y")/9)),0),"")</f>
      </c>
      <c r="AX829"/>
      <c r="AY829"/>
      <c r="AZ829"/>
      <c r="BA829" t="inlineStr">
        <is>
          <t xml:space="preserve">https://media.yaencontre.com/img/photo/w1024/42999/42999-57428149-1514566614.jpg</t>
        </is>
      </c>
      <c r="BB829"/>
      <c r="BC829">
        <v>1</v>
      </c>
      <c r="BD829"/>
      <c r="BE829">
        <v>0</v>
      </c>
      <c r="BF829"/>
      <c r="BG829"/>
      <c r="BH829"/>
      <c r="BI829"/>
      <c r="BJ829"/>
      <c r="BK829"/>
      <c r="BL829" t="inlineStr">
        <is>
          <t xml:space="preserve">Bottenvåning med privat trädgård och sydvästlig orientering i en prestigefull utveckling i Nueva Andalucía nära Puerto Banús, Marbella, bara meter från havet. Beskrivningen är ofullständig och saknar viktig information om storlek, skick och bekvämligheter.</t>
        </is>
      </c>
      <c r="BM829" t="inlineStr">
        <is>
          <t xml:space="preserve">floor, garden</t>
        </is>
      </c>
      <c r="BN829"/>
    </row>
    <row r="830">
      <c r="A830" t="inlineStr">
        <is>
          <t xml:space="preserve">YAE-jht::real-estate::83067-promo-5-112379344</t>
        </is>
      </c>
      <c r="B830" t="inlineStr">
        <is>
          <t xml:space="preserve">Yaencontre</t>
        </is>
      </c>
      <c r="C830" t="inlineStr">
        <is>
          <t xml:space="preserve">jht::real-estate::83067-promo-5-112379344</t>
        </is>
      </c>
      <c r="D830" t="inlineStr">
        <is>
          <t xml:space="preserve">https://yaencontre.com/venta/piso/inmueble-83067-Promo-5-112379344</t>
        </is>
      </c>
      <c r="E830" t="inlineStr">
        <is>
          <t xml:space="preserve">2026-08-29</t>
        </is>
      </c>
      <c r="F830" t="inlineStr">
        <is>
          <t xml:space="preserve">2026-08-31</t>
        </is>
      </c>
      <c r="G830" t="inlineStr">
        <is>
          <t xml:space="preserve">New</t>
        </is>
      </c>
      <c r="H830" t="inlineStr">
        <is>
          <t xml:space="preserve">Piso en venta en avenida Pablo Ruiz Picasso, San Pedro Pueblo en San Pedro de Alcántara en Marbella</t>
        </is>
      </c>
      <c r="I830" t="inlineStr">
        <is>
          <t xml:space="preserve">Sale</t>
        </is>
      </c>
      <c r="J830" t="inlineStr">
        <is>
          <t xml:space="preserve">FLAT</t>
        </is>
      </c>
      <c r="K830" t="inlineStr">
        <is>
          <t xml:space="preserve">ES</t>
        </is>
      </c>
      <c r="L830"/>
      <c r="M830"/>
      <c r="N830" t="inlineStr">
        <is>
          <t xml:space="preserve">Marbella</t>
        </is>
      </c>
      <c r="O830" t="inlineStr">
        <is>
          <t xml:space="preserve">San Pedro de Alcántara</t>
        </is>
      </c>
      <c r="P830"/>
      <c r="Q830" t="inlineStr">
        <is>
          <t xml:space="preserve">36.4913660</t>
        </is>
      </c>
      <c r="R830" t="inlineStr">
        <is>
          <t xml:space="preserve">-4.9923526</t>
        </is>
      </c>
      <c r="S830">
        <v>469200</v>
      </c>
      <c r="T830"/>
      <c r="U830">
        <f>IFERROR((S830-T830)/T830,"")</f>
      </c>
      <c r="V830">
        <v>3</v>
      </c>
      <c r="W830" t="inlineStr">
        <is>
          <t xml:space="preserve">113.00</t>
        </is>
      </c>
      <c r="X830"/>
      <c r="Y830"/>
      <c r="Z830">
        <f>IFERROR(S830/W830,"")</f>
      </c>
      <c r="AA830">
        <f>IFERROR(INDEX(04_Area_Stats!$C$5:$C$7,MATCH(N830,04_Area_Stats!$A$5:$A$7,0)),"")</f>
      </c>
      <c r="AB830">
        <f>IFERROR((Z830-AA830)/AA830,"")</f>
      </c>
      <c r="AC830">
        <v>3</v>
      </c>
      <c r="AD830">
        <v>2</v>
      </c>
      <c r="AE830"/>
      <c r="AF830"/>
      <c r="AG830" t="inlineStr">
        <is>
          <t xml:space="preserve">New build</t>
        </is>
      </c>
      <c r="AH830"/>
      <c r="AI830" t="inlineStr">
        <is>
          <t xml:space="preserve">Y</t>
        </is>
      </c>
      <c r="AJ830"/>
      <c r="AK830"/>
      <c r="AL830"/>
      <c r="AM830"/>
      <c r="AN830"/>
      <c r="AO830"/>
      <c r="AP830"/>
      <c r="AQ830"/>
      <c r="AR830"/>
      <c r="AS830"/>
      <c r="AT830">
        <f>IFERROR(INDEX(04_Area_Stats!$E$5:$E$7,MATCH(N830,04_Area_Stats!$A$5:$A$7,0)),"")</f>
      </c>
      <c r="AU830">
        <f>IFERROR(ROUND(W830*AT830,0),"")</f>
      </c>
      <c r="AV830">
        <f>IFERROR(AU830*12/S830,"")</f>
      </c>
      <c r="AW830">
        <f>IFERROR(ROUND(100*(03_Assumptions!$B$18*MIN(AV830/03_Assumptions!$B$13,1)+03_Assumptions!$B$19*MIN(MAX(-AB830/0.25,0),1)+03_Assumptions!$B$20*IFERROR(INDEX(03_Assumptions!$B$28:$B$33,MATCH(AG830,03_Assumptions!$A$28:$A$33,0)),0.5)+03_Assumptions!$B$21*MIN(V830/180,1)+03_Assumptions!$B$22*(COUNTIF(AI830:AQ830,"Y")/9)),0),"")</f>
      </c>
      <c r="AX830"/>
      <c r="AY830"/>
      <c r="AZ830"/>
      <c r="BA830" t="inlineStr">
        <is>
          <t xml:space="preserve">https://media.yaencontre.com/img/photo/w1024/promo_83067-5/files/83067-57427753-1514554162.jpg</t>
        </is>
      </c>
      <c r="BB830"/>
      <c r="BC830">
        <v>1</v>
      </c>
      <c r="BD830"/>
      <c r="BE830">
        <v>0</v>
      </c>
      <c r="BF830"/>
      <c r="BG830"/>
      <c r="BH830"/>
      <c r="BI830"/>
      <c r="BJ830"/>
      <c r="BK830"/>
      <c r="BL830"/>
      <c r="BM830"/>
      <c r="BN830"/>
    </row>
    <row r="831">
      <c r="A831" t="inlineStr">
        <is>
          <t xml:space="preserve">YAE-jht::real-estate::56963-112385280</t>
        </is>
      </c>
      <c r="B831" t="inlineStr">
        <is>
          <t xml:space="preserve">Yaencontre</t>
        </is>
      </c>
      <c r="C831" t="inlineStr">
        <is>
          <t xml:space="preserve">jht::real-estate::56963-112385280</t>
        </is>
      </c>
      <c r="D831" t="inlineStr">
        <is>
          <t xml:space="preserve">https://yaencontre.com/venta/piso/inmueble-56963-112385280</t>
        </is>
      </c>
      <c r="E831" t="inlineStr">
        <is>
          <t xml:space="preserve">2026-08-29</t>
        </is>
      </c>
      <c r="F831" t="inlineStr">
        <is>
          <t xml:space="preserve">2026-08-29</t>
        </is>
      </c>
      <c r="G831" t="inlineStr">
        <is>
          <t xml:space="preserve">New</t>
        </is>
      </c>
      <c r="H831" t="inlineStr">
        <is>
          <t xml:space="preserve">Piso en venta en calle Malaga, Casco Antiguo en Marbella Pueblo en Marbella</t>
        </is>
      </c>
      <c r="I831" t="inlineStr">
        <is>
          <t xml:space="preserve">Sale</t>
        </is>
      </c>
      <c r="J831" t="inlineStr">
        <is>
          <t xml:space="preserve">FLAT</t>
        </is>
      </c>
      <c r="K831" t="inlineStr">
        <is>
          <t xml:space="preserve">ES</t>
        </is>
      </c>
      <c r="L831"/>
      <c r="M831"/>
      <c r="N831" t="inlineStr">
        <is>
          <t xml:space="preserve">Marbella</t>
        </is>
      </c>
      <c r="O831" t="inlineStr">
        <is>
          <t xml:space="preserve">Marbella Pueblo</t>
        </is>
      </c>
      <c r="P831"/>
      <c r="Q831" t="inlineStr">
        <is>
          <t xml:space="preserve">36.5093721</t>
        </is>
      </c>
      <c r="R831" t="inlineStr">
        <is>
          <t xml:space="preserve">-4.8802783</t>
        </is>
      </c>
      <c r="S831">
        <v>420000</v>
      </c>
      <c r="T831"/>
      <c r="U831">
        <f>IFERROR((S831-T831)/T831,"")</f>
      </c>
      <c r="V831">
        <v>3</v>
      </c>
      <c r="W831" t="inlineStr">
        <is>
          <t xml:space="preserve">118.00</t>
        </is>
      </c>
      <c r="X831"/>
      <c r="Y831"/>
      <c r="Z831">
        <f>IFERROR(S831/W831,"")</f>
      </c>
      <c r="AA831">
        <f>IFERROR(INDEX(04_Area_Stats!$C$5:$C$7,MATCH(N831,04_Area_Stats!$A$5:$A$7,0)),"")</f>
      </c>
      <c r="AB831">
        <f>IFERROR((Z831-AA831)/AA831,"")</f>
      </c>
      <c r="AC831">
        <v>3</v>
      </c>
      <c r="AD831">
        <v>2</v>
      </c>
      <c r="AE831"/>
      <c r="AF831"/>
      <c r="AG831"/>
      <c r="AH831"/>
      <c r="AI831"/>
      <c r="AJ831"/>
      <c r="AK831"/>
      <c r="AL831"/>
      <c r="AM831"/>
      <c r="AN831"/>
      <c r="AO831"/>
      <c r="AP831"/>
      <c r="AQ831"/>
      <c r="AR831"/>
      <c r="AS831"/>
      <c r="AT831">
        <f>IFERROR(INDEX(04_Area_Stats!$E$5:$E$7,MATCH(N831,04_Area_Stats!$A$5:$A$7,0)),"")</f>
      </c>
      <c r="AU831">
        <f>IFERROR(ROUND(W831*AT831,0),"")</f>
      </c>
      <c r="AV831">
        <f>IFERROR(AU831*12/S831,"")</f>
      </c>
      <c r="AW831">
        <f>IFERROR(ROUND(100*(03_Assumptions!$B$18*MIN(AV831/03_Assumptions!$B$13,1)+03_Assumptions!$B$19*MIN(MAX(-AB831/0.25,0),1)+03_Assumptions!$B$20*IFERROR(INDEX(03_Assumptions!$B$28:$B$33,MATCH(AG831,03_Assumptions!$A$28:$A$33,0)),0.5)+03_Assumptions!$B$21*MIN(V831/180,1)+03_Assumptions!$B$22*(COUNTIF(AI831:AQ831,"Y")/9)),0),"")</f>
      </c>
      <c r="AX831"/>
      <c r="AY831"/>
      <c r="AZ831"/>
      <c r="BA831" t="inlineStr">
        <is>
          <t xml:space="preserve">https://media.yaencontre.com/img/photo/w1024/56963/56963-57430352-1514701302.jpg</t>
        </is>
      </c>
      <c r="BB831"/>
      <c r="BC831">
        <v>1</v>
      </c>
      <c r="BD831"/>
      <c r="BE831">
        <v>0</v>
      </c>
      <c r="BF831"/>
      <c r="BG831"/>
      <c r="BH831"/>
      <c r="BI831"/>
      <c r="BJ831"/>
      <c r="BK831"/>
      <c r="BL831"/>
      <c r="BM831"/>
      <c r="BN831"/>
    </row>
    <row r="832">
      <c r="A832" t="inlineStr">
        <is>
          <t xml:space="preserve">YAE-jht::real-estate::92341-112370686</t>
        </is>
      </c>
      <c r="B832" t="inlineStr">
        <is>
          <t xml:space="preserve">Yaencontre</t>
        </is>
      </c>
      <c r="C832" t="inlineStr">
        <is>
          <t xml:space="preserve">jht::real-estate::92341-112370686</t>
        </is>
      </c>
      <c r="D832" t="inlineStr">
        <is>
          <t xml:space="preserve">https://yaencontre.com/venta/piso/inmueble-92341-112370686</t>
        </is>
      </c>
      <c r="E832" t="inlineStr">
        <is>
          <t xml:space="preserve">2026-08-29</t>
        </is>
      </c>
      <c r="F832" t="inlineStr">
        <is>
          <t xml:space="preserve">2026-08-31</t>
        </is>
      </c>
      <c r="G832" t="inlineStr">
        <is>
          <t xml:space="preserve">New</t>
        </is>
      </c>
      <c r="H832" t="inlineStr">
        <is>
          <t xml:space="preserve">Piso en venta en calle Manuel de Falla, Linda Vista-Nueva Alcántara-Cortijo Blanco en San Pedro de Alcántara en Marbella</t>
        </is>
      </c>
      <c r="I832" t="inlineStr">
        <is>
          <t xml:space="preserve">Sale</t>
        </is>
      </c>
      <c r="J832" t="inlineStr">
        <is>
          <t xml:space="preserve">FLAT</t>
        </is>
      </c>
      <c r="K832" t="inlineStr">
        <is>
          <t xml:space="preserve">ES</t>
        </is>
      </c>
      <c r="L832"/>
      <c r="M832"/>
      <c r="N832" t="inlineStr">
        <is>
          <t xml:space="preserve">Marbella</t>
        </is>
      </c>
      <c r="O832" t="inlineStr">
        <is>
          <t xml:space="preserve">San Pedro de Alcántara</t>
        </is>
      </c>
      <c r="P832"/>
      <c r="Q832" t="inlineStr">
        <is>
          <t xml:space="preserve">36.4849043</t>
        </is>
      </c>
      <c r="R832" t="inlineStr">
        <is>
          <t xml:space="preserve">-4.9788671</t>
        </is>
      </c>
      <c r="S832">
        <v>342000</v>
      </c>
      <c r="T832"/>
      <c r="U832">
        <f>IFERROR((S832-T832)/T832,"")</f>
      </c>
      <c r="V832">
        <v>3</v>
      </c>
      <c r="W832" t="inlineStr">
        <is>
          <t xml:space="preserve">59.00</t>
        </is>
      </c>
      <c r="X832"/>
      <c r="Y832"/>
      <c r="Z832">
        <f>IFERROR(S832/W832,"")</f>
      </c>
      <c r="AA832">
        <f>IFERROR(INDEX(04_Area_Stats!$C$5:$C$7,MATCH(N832,04_Area_Stats!$A$5:$A$7,0)),"")</f>
      </c>
      <c r="AB832">
        <f>IFERROR((Z832-AA832)/AA832,"")</f>
      </c>
      <c r="AC832">
        <v>1</v>
      </c>
      <c r="AD832">
        <v>1</v>
      </c>
      <c r="AE832"/>
      <c r="AF832"/>
      <c r="AG832" t="inlineStr">
        <is>
          <t xml:space="preserve">Good</t>
        </is>
      </c>
      <c r="AH832"/>
      <c r="AI832"/>
      <c r="AJ832" t="inlineStr">
        <is>
          <t xml:space="preserve">Y</t>
        </is>
      </c>
      <c r="AK832" t="inlineStr">
        <is>
          <t xml:space="preserve">Y</t>
        </is>
      </c>
      <c r="AL832" t="inlineStr">
        <is>
          <t xml:space="preserve">Y</t>
        </is>
      </c>
      <c r="AM832"/>
      <c r="AN832"/>
      <c r="AO832" t="inlineStr">
        <is>
          <t xml:space="preserve">N</t>
        </is>
      </c>
      <c r="AP832"/>
      <c r="AQ832"/>
      <c r="AR832"/>
      <c r="AS832"/>
      <c r="AT832">
        <f>IFERROR(INDEX(04_Area_Stats!$E$5:$E$7,MATCH(N832,04_Area_Stats!$A$5:$A$7,0)),"")</f>
      </c>
      <c r="AU832">
        <f>IFERROR(ROUND(W832*AT832,0),"")</f>
      </c>
      <c r="AV832">
        <f>IFERROR(AU832*12/S832,"")</f>
      </c>
      <c r="AW832">
        <f>IFERROR(ROUND(100*(03_Assumptions!$B$18*MIN(AV832/03_Assumptions!$B$13,1)+03_Assumptions!$B$19*MIN(MAX(-AB832/0.25,0),1)+03_Assumptions!$B$20*IFERROR(INDEX(03_Assumptions!$B$28:$B$33,MATCH(AG832,03_Assumptions!$A$28:$A$33,0)),0.5)+03_Assumptions!$B$21*MIN(V832/180,1)+03_Assumptions!$B$22*(COUNTIF(AI832:AQ832,"Y")/9)),0),"")</f>
      </c>
      <c r="AX832"/>
      <c r="AY832"/>
      <c r="AZ832"/>
      <c r="BA832" t="inlineStr">
        <is>
          <t xml:space="preserve">https://media.yaencontre.com/img/photo/w1024/92341/92341-57422172-1514281809.jpg</t>
        </is>
      </c>
      <c r="BB832"/>
      <c r="BC832">
        <v>1</v>
      </c>
      <c r="BD832"/>
      <c r="BE832">
        <v>0</v>
      </c>
      <c r="BF832"/>
      <c r="BG832"/>
      <c r="BH832"/>
      <c r="BI832"/>
      <c r="BJ832"/>
      <c r="BK832"/>
      <c r="BL832" t="inlineStr">
        <is>
          <t xml:space="preserve">Lägenhet i Cortijo Blanco, Marbella, nära Puerto Banús med gemensam pool, trädgård och bergsvy, bara 3 minuter från havet. Den tillhandahållna beskrivningen är ofullständig, vilket begränsar den detaljerade bedömningen av storlek, skick och andra viktiga egenskaper.</t>
        </is>
      </c>
      <c r="BM832" t="inlineStr">
        <is>
          <t xml:space="preserve">terrace, pool, garden</t>
        </is>
      </c>
      <c r="BN832"/>
    </row>
    <row r="833">
      <c r="A833" t="inlineStr">
        <is>
          <t xml:space="preserve">YAE-jht::real-estate::43125-112314085</t>
        </is>
      </c>
      <c r="B833" t="inlineStr">
        <is>
          <t xml:space="preserve">Yaencontre</t>
        </is>
      </c>
      <c r="C833" t="inlineStr">
        <is>
          <t xml:space="preserve">jht::real-estate::43125-112314085</t>
        </is>
      </c>
      <c r="D833" t="inlineStr">
        <is>
          <t xml:space="preserve">https://yaencontre.com/venta/piso/inmueble-43125-112314085</t>
        </is>
      </c>
      <c r="E833" t="inlineStr">
        <is>
          <t xml:space="preserve">2026-08-29</t>
        </is>
      </c>
      <c r="F833" t="inlineStr">
        <is>
          <t xml:space="preserve">2026-08-31</t>
        </is>
      </c>
      <c r="G833" t="inlineStr">
        <is>
          <t xml:space="preserve">New</t>
        </is>
      </c>
      <c r="H833" t="inlineStr">
        <is>
          <t xml:space="preserve">Piso en venta en avenida De Barcelona, Linda Vista-Nueva Alcántara-Cortijo Blanco en San Pedro de Alcántara en Marbella</t>
        </is>
      </c>
      <c r="I833" t="inlineStr">
        <is>
          <t xml:space="preserve">Sale</t>
        </is>
      </c>
      <c r="J833" t="inlineStr">
        <is>
          <t xml:space="preserve">FLAT</t>
        </is>
      </c>
      <c r="K833" t="inlineStr">
        <is>
          <t xml:space="preserve">ES</t>
        </is>
      </c>
      <c r="L833"/>
      <c r="M833"/>
      <c r="N833" t="inlineStr">
        <is>
          <t xml:space="preserve">Marbella</t>
        </is>
      </c>
      <c r="O833" t="inlineStr">
        <is>
          <t xml:space="preserve">San Pedro de Alcántara</t>
        </is>
      </c>
      <c r="P833"/>
      <c r="Q833" t="inlineStr">
        <is>
          <t xml:space="preserve">36.4816754</t>
        </is>
      </c>
      <c r="R833" t="inlineStr">
        <is>
          <t xml:space="preserve">-4.9861415</t>
        </is>
      </c>
      <c r="S833">
        <v>470000</v>
      </c>
      <c r="T833"/>
      <c r="U833">
        <f>IFERROR((S833-T833)/T833,"")</f>
      </c>
      <c r="V833">
        <v>3</v>
      </c>
      <c r="W833" t="inlineStr">
        <is>
          <t xml:space="preserve">110.00</t>
        </is>
      </c>
      <c r="X833"/>
      <c r="Y833"/>
      <c r="Z833">
        <f>IFERROR(S833/W833,"")</f>
      </c>
      <c r="AA833">
        <f>IFERROR(INDEX(04_Area_Stats!$C$5:$C$7,MATCH(N833,04_Area_Stats!$A$5:$A$7,0)),"")</f>
      </c>
      <c r="AB833">
        <f>IFERROR((Z833-AA833)/AA833,"")</f>
      </c>
      <c r="AC833">
        <v>2</v>
      </c>
      <c r="AD833">
        <v>2</v>
      </c>
      <c r="AE833"/>
      <c r="AF833"/>
      <c r="AG833"/>
      <c r="AH833"/>
      <c r="AI833"/>
      <c r="AJ833"/>
      <c r="AK833"/>
      <c r="AL833"/>
      <c r="AM833"/>
      <c r="AN833"/>
      <c r="AO833"/>
      <c r="AP833"/>
      <c r="AQ833"/>
      <c r="AR833"/>
      <c r="AS833"/>
      <c r="AT833">
        <f>IFERROR(INDEX(04_Area_Stats!$E$5:$E$7,MATCH(N833,04_Area_Stats!$A$5:$A$7,0)),"")</f>
      </c>
      <c r="AU833">
        <f>IFERROR(ROUND(W833*AT833,0),"")</f>
      </c>
      <c r="AV833">
        <f>IFERROR(AU833*12/S833,"")</f>
      </c>
      <c r="AW833">
        <f>IFERROR(ROUND(100*(03_Assumptions!$B$18*MIN(AV833/03_Assumptions!$B$13,1)+03_Assumptions!$B$19*MIN(MAX(-AB833/0.25,0),1)+03_Assumptions!$B$20*IFERROR(INDEX(03_Assumptions!$B$28:$B$33,MATCH(AG833,03_Assumptions!$A$28:$A$33,0)),0.5)+03_Assumptions!$B$21*MIN(V833/180,1)+03_Assumptions!$B$22*(COUNTIF(AI833:AQ833,"Y")/9)),0),"")</f>
      </c>
      <c r="AX833"/>
      <c r="AY833"/>
      <c r="AZ833"/>
      <c r="BA833" t="inlineStr">
        <is>
          <t xml:space="preserve">https://media.yaencontre.com/img/photo/w1024/43125/43125-57390324-1512767915.jpg</t>
        </is>
      </c>
      <c r="BB833"/>
      <c r="BC833">
        <v>1</v>
      </c>
      <c r="BD833"/>
      <c r="BE833">
        <v>0</v>
      </c>
      <c r="BF833"/>
      <c r="BG833"/>
      <c r="BH833"/>
      <c r="BI833"/>
      <c r="BJ833"/>
      <c r="BK833"/>
      <c r="BL833"/>
      <c r="BM833"/>
      <c r="BN833"/>
    </row>
    <row r="834">
      <c r="A834" t="inlineStr">
        <is>
          <t xml:space="preserve">YAE-jht::real-estate::48145-112329718</t>
        </is>
      </c>
      <c r="B834" t="inlineStr">
        <is>
          <t xml:space="preserve">Yaencontre</t>
        </is>
      </c>
      <c r="C834" t="inlineStr">
        <is>
          <t xml:space="preserve">jht::real-estate::48145-112329718</t>
        </is>
      </c>
      <c r="D834" t="inlineStr">
        <is>
          <t xml:space="preserve">https://yaencontre.com/venta/piso/inmueble-48145-112329718</t>
        </is>
      </c>
      <c r="E834" t="inlineStr">
        <is>
          <t xml:space="preserve">2026-08-29</t>
        </is>
      </c>
      <c r="F834" t="inlineStr">
        <is>
          <t xml:space="preserve">2026-08-31</t>
        </is>
      </c>
      <c r="G834" t="inlineStr">
        <is>
          <t xml:space="preserve">New</t>
        </is>
      </c>
      <c r="H834" t="inlineStr">
        <is>
          <t xml:space="preserve">Ático en venta, Sierra Blanca en Nagüeles-Milla de Oro en Marbella</t>
        </is>
      </c>
      <c r="I834" t="inlineStr">
        <is>
          <t xml:space="preserve">Sale</t>
        </is>
      </c>
      <c r="J834" t="inlineStr">
        <is>
          <t xml:space="preserve">FLAT</t>
        </is>
      </c>
      <c r="K834" t="inlineStr">
        <is>
          <t xml:space="preserve">ES</t>
        </is>
      </c>
      <c r="L834"/>
      <c r="M834"/>
      <c r="N834" t="inlineStr">
        <is>
          <t xml:space="preserve">Marbella</t>
        </is>
      </c>
      <c r="O834" t="inlineStr">
        <is>
          <t xml:space="preserve">Nagüeles-Milla de Oro</t>
        </is>
      </c>
      <c r="P834"/>
      <c r="Q834" t="inlineStr">
        <is>
          <t xml:space="preserve">36.5240383</t>
        </is>
      </c>
      <c r="R834" t="inlineStr">
        <is>
          <t xml:space="preserve">-4.9150272</t>
        </is>
      </c>
      <c r="S834">
        <v>1595000</v>
      </c>
      <c r="T834"/>
      <c r="U834">
        <f>IFERROR((S834-T834)/T834,"")</f>
      </c>
      <c r="V834">
        <v>3</v>
      </c>
      <c r="W834" t="inlineStr">
        <is>
          <t xml:space="preserve">401.00</t>
        </is>
      </c>
      <c r="X834"/>
      <c r="Y834"/>
      <c r="Z834">
        <f>IFERROR(S834/W834,"")</f>
      </c>
      <c r="AA834">
        <f>IFERROR(INDEX(04_Area_Stats!$C$5:$C$7,MATCH(N834,04_Area_Stats!$A$5:$A$7,0)),"")</f>
      </c>
      <c r="AB834">
        <f>IFERROR((Z834-AA834)/AA834,"")</f>
      </c>
      <c r="AC834">
        <v>3</v>
      </c>
      <c r="AD834">
        <v>4</v>
      </c>
      <c r="AE834" t="inlineStr">
        <is>
          <t xml:space="preserve">Ático</t>
        </is>
      </c>
      <c r="AF834"/>
      <c r="AG834" t="inlineStr">
        <is>
          <t xml:space="preserve">Good</t>
        </is>
      </c>
      <c r="AH834"/>
      <c r="AI834"/>
      <c r="AJ834" t="inlineStr">
        <is>
          <t xml:space="preserve">Y</t>
        </is>
      </c>
      <c r="AK834"/>
      <c r="AL834"/>
      <c r="AM834"/>
      <c r="AN834"/>
      <c r="AO834"/>
      <c r="AP834"/>
      <c r="AQ834"/>
      <c r="AR834"/>
      <c r="AS834"/>
      <c r="AT834">
        <f>IFERROR(INDEX(04_Area_Stats!$E$5:$E$7,MATCH(N834,04_Area_Stats!$A$5:$A$7,0)),"")</f>
      </c>
      <c r="AU834">
        <f>IFERROR(ROUND(W834*AT834,0),"")</f>
      </c>
      <c r="AV834">
        <f>IFERROR(AU834*12/S834,"")</f>
      </c>
      <c r="AW834">
        <f>IFERROR(ROUND(100*(03_Assumptions!$B$18*MIN(AV834/03_Assumptions!$B$13,1)+03_Assumptions!$B$19*MIN(MAX(-AB834/0.25,0),1)+03_Assumptions!$B$20*IFERROR(INDEX(03_Assumptions!$B$28:$B$33,MATCH(AG834,03_Assumptions!$A$28:$A$33,0)),0.5)+03_Assumptions!$B$21*MIN(V834/180,1)+03_Assumptions!$B$22*(COUNTIF(AI834:AQ834,"Y")/9)),0),"")</f>
      </c>
      <c r="AX834"/>
      <c r="AY834"/>
      <c r="AZ834"/>
      <c r="BA834" t="inlineStr">
        <is>
          <t xml:space="preserve">https://media.yaencontre.com/img/photo/w1024/48145/48145-57400652-1513149068.jpg</t>
        </is>
      </c>
      <c r="BB834"/>
      <c r="BC834">
        <v>1</v>
      </c>
      <c r="BD834"/>
      <c r="BE834">
        <v>0</v>
      </c>
      <c r="BF834"/>
      <c r="BG834"/>
      <c r="BH834"/>
      <c r="BI834"/>
      <c r="BJ834"/>
      <c r="BK834"/>
      <c r="BL834" t="inlineStr">
        <is>
          <t xml:space="preserve">Elegant 3-sovrum duplex-penthouse i den gated-komplexet Lagos de Sierra Blanca i det prestigefulla Milla de Oro-området i Marbella. Mycket begränsad information är tillgänglig; beskrivningen är ofullständig.</t>
        </is>
      </c>
      <c r="BM834" t="inlineStr">
        <is>
          <t xml:space="preserve">floor, condition, terrace</t>
        </is>
      </c>
      <c r="BN834"/>
    </row>
    <row r="835">
      <c r="A835" t="inlineStr">
        <is>
          <t xml:space="preserve">YAE-jht::real-estate::76452-112367122</t>
        </is>
      </c>
      <c r="B835" t="inlineStr">
        <is>
          <t xml:space="preserve">Yaencontre</t>
        </is>
      </c>
      <c r="C835" t="inlineStr">
        <is>
          <t xml:space="preserve">jht::real-estate::76452-112367122</t>
        </is>
      </c>
      <c r="D835" t="inlineStr">
        <is>
          <t xml:space="preserve">https://yaencontre.com/venta/piso/inmueble-76452-112367122</t>
        </is>
      </c>
      <c r="E835" t="inlineStr">
        <is>
          <t xml:space="preserve">2026-08-29</t>
        </is>
      </c>
      <c r="F835" t="inlineStr">
        <is>
          <t xml:space="preserve">2026-08-31</t>
        </is>
      </c>
      <c r="G835" t="inlineStr">
        <is>
          <t xml:space="preserve">New</t>
        </is>
      </c>
      <c r="H835" t="inlineStr">
        <is>
          <t xml:space="preserve">Ático en venta, Las Chapas-Alicate Playa en Las Chapas-El Rosario en Marbella</t>
        </is>
      </c>
      <c r="I835" t="inlineStr">
        <is>
          <t xml:space="preserve">Sale</t>
        </is>
      </c>
      <c r="J835" t="inlineStr">
        <is>
          <t xml:space="preserve">FLAT</t>
        </is>
      </c>
      <c r="K835" t="inlineStr">
        <is>
          <t xml:space="preserve">ES</t>
        </is>
      </c>
      <c r="L835"/>
      <c r="M835"/>
      <c r="N835" t="inlineStr">
        <is>
          <t xml:space="preserve">Marbella</t>
        </is>
      </c>
      <c r="O835" t="inlineStr">
        <is>
          <t xml:space="preserve">Las Chapas-El Rosario</t>
        </is>
      </c>
      <c r="P835"/>
      <c r="Q835" t="inlineStr">
        <is>
          <t xml:space="preserve">36.5017453</t>
        </is>
      </c>
      <c r="R835" t="inlineStr">
        <is>
          <t xml:space="preserve">-4.8091130</t>
        </is>
      </c>
      <c r="S835">
        <v>750000</v>
      </c>
      <c r="T835"/>
      <c r="U835">
        <f>IFERROR((S835-T835)/T835,"")</f>
      </c>
      <c r="V835">
        <v>3</v>
      </c>
      <c r="W835" t="inlineStr">
        <is>
          <t xml:space="preserve">123.00</t>
        </is>
      </c>
      <c r="X835"/>
      <c r="Y835"/>
      <c r="Z835">
        <f>IFERROR(S835/W835,"")</f>
      </c>
      <c r="AA835">
        <f>IFERROR(INDEX(04_Area_Stats!$C$5:$C$7,MATCH(N835,04_Area_Stats!$A$5:$A$7,0)),"")</f>
      </c>
      <c r="AB835">
        <f>IFERROR((Z835-AA835)/AA835,"")</f>
      </c>
      <c r="AC835">
        <v>2</v>
      </c>
      <c r="AD835">
        <v>2</v>
      </c>
      <c r="AE835" t="inlineStr">
        <is>
          <t xml:space="preserve">Penthouse</t>
        </is>
      </c>
      <c r="AF835"/>
      <c r="AG835" t="inlineStr">
        <is>
          <t xml:space="preserve">Renovated</t>
        </is>
      </c>
      <c r="AH835"/>
      <c r="AI835"/>
      <c r="AJ835"/>
      <c r="AK835"/>
      <c r="AL835"/>
      <c r="AM835"/>
      <c r="AN835"/>
      <c r="AO835" t="inlineStr">
        <is>
          <t xml:space="preserve">Y</t>
        </is>
      </c>
      <c r="AP835" t="inlineStr">
        <is>
          <t xml:space="preserve">Y</t>
        </is>
      </c>
      <c r="AQ835"/>
      <c r="AR835"/>
      <c r="AS835"/>
      <c r="AT835">
        <f>IFERROR(INDEX(04_Area_Stats!$E$5:$E$7,MATCH(N835,04_Area_Stats!$A$5:$A$7,0)),"")</f>
      </c>
      <c r="AU835">
        <f>IFERROR(ROUND(W835*AT835,0),"")</f>
      </c>
      <c r="AV835">
        <f>IFERROR(AU835*12/S835,"")</f>
      </c>
      <c r="AW835">
        <f>IFERROR(ROUND(100*(03_Assumptions!$B$18*MIN(AV835/03_Assumptions!$B$13,1)+03_Assumptions!$B$19*MIN(MAX(-AB835/0.25,0),1)+03_Assumptions!$B$20*IFERROR(INDEX(03_Assumptions!$B$28:$B$33,MATCH(AG835,03_Assumptions!$A$28:$A$33,0)),0.5)+03_Assumptions!$B$21*MIN(V835/180,1)+03_Assumptions!$B$22*(COUNTIF(AI835:AQ835,"Y")/9)),0),"")</f>
      </c>
      <c r="AX835"/>
      <c r="AY835"/>
      <c r="AZ835"/>
      <c r="BA835" t="inlineStr">
        <is>
          <t xml:space="preserve">https://media.yaencontre.com/img/photo/w1024/76452/76452-57420446-1514197636.jpg</t>
        </is>
      </c>
      <c r="BB835"/>
      <c r="BC835">
        <v>1</v>
      </c>
      <c r="BD835"/>
      <c r="BE835">
        <v>0</v>
      </c>
      <c r="BF835"/>
      <c r="BG835"/>
      <c r="BH835"/>
      <c r="BI835"/>
      <c r="BJ835" t="inlineStr">
        <is>
          <t xml:space="preserve">COSMETIC</t>
        </is>
      </c>
      <c r="BK835"/>
      <c r="BL835" t="inlineStr">
        <is>
          <t xml:space="preserve">En helt ombyggd penthouse-lägenhet belägen endast 100 meter från Alicate strand i det exklusiva området Marbella Este. Fastigheten erbjuder sofistikerad kustlevnad med havsutsikt, men annonsbeskrivningen är ofullständig och viktiga detaljer såsom antal rum, storlek och bekvämligheter saknas.</t>
        </is>
      </c>
      <c r="BM835" t="inlineStr">
        <is>
          <t xml:space="preserve">floor, condition</t>
        </is>
      </c>
      <c r="BN835"/>
    </row>
    <row r="836">
      <c r="A836" t="inlineStr">
        <is>
          <t xml:space="preserve">YAE-jht::real-estate::30996-112383269</t>
        </is>
      </c>
      <c r="B836" t="inlineStr">
        <is>
          <t xml:space="preserve">Yaencontre</t>
        </is>
      </c>
      <c r="C836" t="inlineStr">
        <is>
          <t xml:space="preserve">jht::real-estate::30996-112383269</t>
        </is>
      </c>
      <c r="D836" t="inlineStr">
        <is>
          <t xml:space="preserve">https://yaencontre.com/venta/piso/inmueble-30996-112383269</t>
        </is>
      </c>
      <c r="E836" t="inlineStr">
        <is>
          <t xml:space="preserve">2026-08-29</t>
        </is>
      </c>
      <c r="F836" t="inlineStr">
        <is>
          <t xml:space="preserve">2026-08-31</t>
        </is>
      </c>
      <c r="G836" t="inlineStr">
        <is>
          <t xml:space="preserve">New</t>
        </is>
      </c>
      <c r="H836" t="inlineStr">
        <is>
          <t xml:space="preserve">Piso en venta, Santa Clara en Las Chapas-El Rosario en Marbella</t>
        </is>
      </c>
      <c r="I836" t="inlineStr">
        <is>
          <t xml:space="preserve">Sale</t>
        </is>
      </c>
      <c r="J836" t="inlineStr">
        <is>
          <t xml:space="preserve">FLAT</t>
        </is>
      </c>
      <c r="K836" t="inlineStr">
        <is>
          <t xml:space="preserve">ES</t>
        </is>
      </c>
      <c r="L836"/>
      <c r="M836"/>
      <c r="N836" t="inlineStr">
        <is>
          <t xml:space="preserve">Marbella</t>
        </is>
      </c>
      <c r="O836" t="inlineStr">
        <is>
          <t xml:space="preserve">Las Chapas-El Rosario</t>
        </is>
      </c>
      <c r="P836"/>
      <c r="Q836" t="inlineStr">
        <is>
          <t xml:space="preserve">36.5116307</t>
        </is>
      </c>
      <c r="R836" t="inlineStr">
        <is>
          <t xml:space="preserve">-4.8236939</t>
        </is>
      </c>
      <c r="S836">
        <v>1695000</v>
      </c>
      <c r="T836"/>
      <c r="U836">
        <f>IFERROR((S836-T836)/T836,"")</f>
      </c>
      <c r="V836">
        <v>3</v>
      </c>
      <c r="W836" t="inlineStr">
        <is>
          <t xml:space="preserve">239.00</t>
        </is>
      </c>
      <c r="X836"/>
      <c r="Y836"/>
      <c r="Z836">
        <f>IFERROR(S836/W836,"")</f>
      </c>
      <c r="AA836">
        <f>IFERROR(INDEX(04_Area_Stats!$C$5:$C$7,MATCH(N836,04_Area_Stats!$A$5:$A$7,0)),"")</f>
      </c>
      <c r="AB836">
        <f>IFERROR((Z836-AA836)/AA836,"")</f>
      </c>
      <c r="AC836">
        <v>4</v>
      </c>
      <c r="AD836">
        <v>5</v>
      </c>
      <c r="AE836"/>
      <c r="AF836"/>
      <c r="AG836" t="inlineStr">
        <is>
          <t xml:space="preserve">Good</t>
        </is>
      </c>
      <c r="AH836"/>
      <c r="AI836" t="inlineStr">
        <is>
          <t xml:space="preserve">Y</t>
        </is>
      </c>
      <c r="AJ836"/>
      <c r="AK836"/>
      <c r="AL836"/>
      <c r="AM836"/>
      <c r="AN836"/>
      <c r="AO836"/>
      <c r="AP836"/>
      <c r="AQ836"/>
      <c r="AR836"/>
      <c r="AS836"/>
      <c r="AT836">
        <f>IFERROR(INDEX(04_Area_Stats!$E$5:$E$7,MATCH(N836,04_Area_Stats!$A$5:$A$7,0)),"")</f>
      </c>
      <c r="AU836">
        <f>IFERROR(ROUND(W836*AT836,0),"")</f>
      </c>
      <c r="AV836">
        <f>IFERROR(AU836*12/S836,"")</f>
      </c>
      <c r="AW836">
        <f>IFERROR(ROUND(100*(03_Assumptions!$B$18*MIN(AV836/03_Assumptions!$B$13,1)+03_Assumptions!$B$19*MIN(MAX(-AB836/0.25,0),1)+03_Assumptions!$B$20*IFERROR(INDEX(03_Assumptions!$B$28:$B$33,MATCH(AG836,03_Assumptions!$A$28:$A$33,0)),0.5)+03_Assumptions!$B$21*MIN(V836/180,1)+03_Assumptions!$B$22*(COUNTIF(AI836:AQ836,"Y")/9)),0),"")</f>
      </c>
      <c r="AX836"/>
      <c r="AY836"/>
      <c r="AZ836"/>
      <c r="BA836" t="inlineStr">
        <is>
          <t xml:space="preserve">https://media.yaencontre.com/img/photo/w1024/30996/30996-57428977-1514645341.jpg</t>
        </is>
      </c>
      <c r="BB836"/>
      <c r="BC836">
        <v>1</v>
      </c>
      <c r="BD836"/>
      <c r="BE836">
        <v>0</v>
      </c>
      <c r="BF836"/>
      <c r="BG836"/>
      <c r="BH836"/>
      <c r="BI836" t="inlineStr">
        <is>
          <t xml:space="preserve">una rara oportunidad de poseer algo que ofrece lo mejor de ambos mundos</t>
        </is>
      </c>
      <c r="BJ836"/>
      <c r="BK836"/>
      <c r="BL836" t="inlineStr">
        <is>
          <t xml:space="preserve">En lyxig lägenhet i östra Marbella (Santa Clara, Las Chapas) som kombinerar villastil, privat utomhusutrymme med säkerhet och bekvämligheter från ett gated community. Beskrivningen är ofullständig, så fullständiga fastighetsdetaljer saknas.</t>
        </is>
      </c>
      <c r="BM836"/>
      <c r="BN836"/>
    </row>
    <row r="837">
      <c r="A837" t="inlineStr">
        <is>
          <t xml:space="preserve">YAE-jht::real-estate::50799-112327615</t>
        </is>
      </c>
      <c r="B837" t="inlineStr">
        <is>
          <t xml:space="preserve">Yaencontre</t>
        </is>
      </c>
      <c r="C837" t="inlineStr">
        <is>
          <t xml:space="preserve">jht::real-estate::50799-112327615</t>
        </is>
      </c>
      <c r="D837" t="inlineStr">
        <is>
          <t xml:space="preserve">https://yaencontre.com/venta/piso/inmueble-50799-112327615</t>
        </is>
      </c>
      <c r="E837" t="inlineStr">
        <is>
          <t xml:space="preserve">2026-08-29</t>
        </is>
      </c>
      <c r="F837" t="inlineStr">
        <is>
          <t xml:space="preserve">2026-08-31</t>
        </is>
      </c>
      <c r="G837" t="inlineStr">
        <is>
          <t xml:space="preserve">New</t>
        </is>
      </c>
      <c r="H837" t="inlineStr">
        <is>
          <t xml:space="preserve">Ático en venta, Aloha en Nueva Andalucía en Marbella</t>
        </is>
      </c>
      <c r="I837" t="inlineStr">
        <is>
          <t xml:space="preserve">Sale</t>
        </is>
      </c>
      <c r="J837" t="inlineStr">
        <is>
          <t xml:space="preserve">FLAT</t>
        </is>
      </c>
      <c r="K837" t="inlineStr">
        <is>
          <t xml:space="preserve">ES</t>
        </is>
      </c>
      <c r="L837"/>
      <c r="M837"/>
      <c r="N837" t="inlineStr">
        <is>
          <t xml:space="preserve">Marbella</t>
        </is>
      </c>
      <c r="O837" t="inlineStr">
        <is>
          <t xml:space="preserve">Nueva Andalucía</t>
        </is>
      </c>
      <c r="P837"/>
      <c r="Q837" t="inlineStr">
        <is>
          <t xml:space="preserve">36.5047309</t>
        </is>
      </c>
      <c r="R837" t="inlineStr">
        <is>
          <t xml:space="preserve">-4.9622783</t>
        </is>
      </c>
      <c r="S837">
        <v>945000</v>
      </c>
      <c r="T837"/>
      <c r="U837">
        <f>IFERROR((S837-T837)/T837,"")</f>
      </c>
      <c r="V837">
        <v>3</v>
      </c>
      <c r="W837" t="inlineStr">
        <is>
          <t xml:space="preserve">109.00</t>
        </is>
      </c>
      <c r="X837"/>
      <c r="Y837"/>
      <c r="Z837">
        <f>IFERROR(S837/W837,"")</f>
      </c>
      <c r="AA837">
        <f>IFERROR(INDEX(04_Area_Stats!$C$5:$C$7,MATCH(N837,04_Area_Stats!$A$5:$A$7,0)),"")</f>
      </c>
      <c r="AB837">
        <f>IFERROR((Z837-AA837)/AA837,"")</f>
      </c>
      <c r="AC837">
        <v>2</v>
      </c>
      <c r="AD837">
        <v>2</v>
      </c>
      <c r="AE837" t="inlineStr">
        <is>
          <t xml:space="preserve">Ático</t>
        </is>
      </c>
      <c r="AF837"/>
      <c r="AG837" t="inlineStr">
        <is>
          <t xml:space="preserve">Good</t>
        </is>
      </c>
      <c r="AH837"/>
      <c r="AI837"/>
      <c r="AJ837"/>
      <c r="AK837"/>
      <c r="AL837"/>
      <c r="AM837"/>
      <c r="AN837"/>
      <c r="AO837"/>
      <c r="AP837"/>
      <c r="AQ837"/>
      <c r="AR837"/>
      <c r="AS837"/>
      <c r="AT837">
        <f>IFERROR(INDEX(04_Area_Stats!$E$5:$E$7,MATCH(N837,04_Area_Stats!$A$5:$A$7,0)),"")</f>
      </c>
      <c r="AU837">
        <f>IFERROR(ROUND(W837*AT837,0),"")</f>
      </c>
      <c r="AV837">
        <f>IFERROR(AU837*12/S837,"")</f>
      </c>
      <c r="AW837">
        <f>IFERROR(ROUND(100*(03_Assumptions!$B$18*MIN(AV837/03_Assumptions!$B$13,1)+03_Assumptions!$B$19*MIN(MAX(-AB837/0.25,0),1)+03_Assumptions!$B$20*IFERROR(INDEX(03_Assumptions!$B$28:$B$33,MATCH(AG837,03_Assumptions!$A$28:$A$33,0)),0.5)+03_Assumptions!$B$21*MIN(V837/180,1)+03_Assumptions!$B$22*(COUNTIF(AI837:AQ837,"Y")/9)),0),"")</f>
      </c>
      <c r="AX837"/>
      <c r="AY837"/>
      <c r="AZ837"/>
      <c r="BA837" t="inlineStr">
        <is>
          <t xml:space="preserve">https://media.yaencontre.com/img/photo/w1024/50799/50799-57399828-1513122007.jpg</t>
        </is>
      </c>
      <c r="BB837"/>
      <c r="BC837">
        <v>1</v>
      </c>
      <c r="BD837"/>
      <c r="BE837">
        <v>0</v>
      </c>
      <c r="BF837"/>
      <c r="BG837"/>
      <c r="BH837"/>
      <c r="BI837"/>
      <c r="BJ837"/>
      <c r="BK837"/>
      <c r="BL837" t="inlineStr">
        <is>
          <t xml:space="preserve">Beskrivningen är ofullständig och avslutas mitt i en mening, vilket ger otillräcklig information för att karakterisera egendomen bortom dess läge i det prestigefulla Aloha-området i Nueva Andalucía, Marbella, och att det är en renoverad bysbostad. Inget rumantal, dimensioner, pris eller andra särskilda egenskaper är tillgängliga.</t>
        </is>
      </c>
      <c r="BM837" t="inlineStr">
        <is>
          <t xml:space="preserve">floor</t>
        </is>
      </c>
      <c r="BN837"/>
    </row>
    <row r="838">
      <c r="A838" t="inlineStr">
        <is>
          <t xml:space="preserve">YAE-jht::real-estate::93070-112339371</t>
        </is>
      </c>
      <c r="B838" t="inlineStr">
        <is>
          <t xml:space="preserve">Yaencontre</t>
        </is>
      </c>
      <c r="C838" t="inlineStr">
        <is>
          <t xml:space="preserve">jht::real-estate::93070-112339371</t>
        </is>
      </c>
      <c r="D838" t="inlineStr">
        <is>
          <t xml:space="preserve">https://yaencontre.com/venta/piso/inmueble-93070-112339371</t>
        </is>
      </c>
      <c r="E838" t="inlineStr">
        <is>
          <t xml:space="preserve">2026-08-29</t>
        </is>
      </c>
      <c r="F838" t="inlineStr">
        <is>
          <t xml:space="preserve">2026-08-31</t>
        </is>
      </c>
      <c r="G838" t="inlineStr">
        <is>
          <t xml:space="preserve">New</t>
        </is>
      </c>
      <c r="H838" t="inlineStr">
        <is>
          <t xml:space="preserve">Piso en venta en urbanización Monte Paraíso, Lomas de Marbella Club en Nagüeles-Milla de Oro en Marbella</t>
        </is>
      </c>
      <c r="I838" t="inlineStr">
        <is>
          <t xml:space="preserve">Sale</t>
        </is>
      </c>
      <c r="J838" t="inlineStr">
        <is>
          <t xml:space="preserve">FLAT</t>
        </is>
      </c>
      <c r="K838" t="inlineStr">
        <is>
          <t xml:space="preserve">ES</t>
        </is>
      </c>
      <c r="L838"/>
      <c r="M838"/>
      <c r="N838" t="inlineStr">
        <is>
          <t xml:space="preserve">Marbella</t>
        </is>
      </c>
      <c r="O838" t="inlineStr">
        <is>
          <t xml:space="preserve">Nagüeles-Milla de Oro</t>
        </is>
      </c>
      <c r="P838"/>
      <c r="Q838" t="inlineStr">
        <is>
          <t xml:space="preserve">36.5095360</t>
        </is>
      </c>
      <c r="R838" t="inlineStr">
        <is>
          <t xml:space="preserve">-4.9319059</t>
        </is>
      </c>
      <c r="S838">
        <v>1700000</v>
      </c>
      <c r="T838"/>
      <c r="U838">
        <f>IFERROR((S838-T838)/T838,"")</f>
      </c>
      <c r="V838">
        <v>3</v>
      </c>
      <c r="W838" t="inlineStr">
        <is>
          <t xml:space="preserve">169.00</t>
        </is>
      </c>
      <c r="X838"/>
      <c r="Y838"/>
      <c r="Z838">
        <f>IFERROR(S838/W838,"")</f>
      </c>
      <c r="AA838">
        <f>IFERROR(INDEX(04_Area_Stats!$C$5:$C$7,MATCH(N838,04_Area_Stats!$A$5:$A$7,0)),"")</f>
      </c>
      <c r="AB838">
        <f>IFERROR((Z838-AA838)/AA838,"")</f>
      </c>
      <c r="AC838">
        <v>4</v>
      </c>
      <c r="AD838">
        <v>4</v>
      </c>
      <c r="AE838"/>
      <c r="AF838"/>
      <c r="AG838"/>
      <c r="AH838"/>
      <c r="AI838"/>
      <c r="AJ838" t="inlineStr">
        <is>
          <t xml:space="preserve">Y</t>
        </is>
      </c>
      <c r="AK838" t="inlineStr">
        <is>
          <t xml:space="preserve">Y</t>
        </is>
      </c>
      <c r="AL838" t="inlineStr">
        <is>
          <t xml:space="preserve">Y</t>
        </is>
      </c>
      <c r="AM838"/>
      <c r="AN838"/>
      <c r="AO838"/>
      <c r="AP838"/>
      <c r="AQ838"/>
      <c r="AR838"/>
      <c r="AS838"/>
      <c r="AT838">
        <f>IFERROR(INDEX(04_Area_Stats!$E$5:$E$7,MATCH(N838,04_Area_Stats!$A$5:$A$7,0)),"")</f>
      </c>
      <c r="AU838">
        <f>IFERROR(ROUND(W838*AT838,0),"")</f>
      </c>
      <c r="AV838">
        <f>IFERROR(AU838*12/S838,"")</f>
      </c>
      <c r="AW838">
        <f>IFERROR(ROUND(100*(03_Assumptions!$B$18*MIN(AV838/03_Assumptions!$B$13,1)+03_Assumptions!$B$19*MIN(MAX(-AB838/0.25,0),1)+03_Assumptions!$B$20*IFERROR(INDEX(03_Assumptions!$B$28:$B$33,MATCH(AG838,03_Assumptions!$A$28:$A$33,0)),0.5)+03_Assumptions!$B$21*MIN(V838/180,1)+03_Assumptions!$B$22*(COUNTIF(AI838:AQ838,"Y")/9)),0),"")</f>
      </c>
      <c r="AX838"/>
      <c r="AY838"/>
      <c r="AZ838"/>
      <c r="BA838" t="inlineStr">
        <is>
          <t xml:space="preserve">https://media.yaencontre.com/img/photo/w1024/93070/93070-57406294-1514219418.jpg</t>
        </is>
      </c>
      <c r="BB838"/>
      <c r="BC838">
        <v>1</v>
      </c>
      <c r="BD838"/>
      <c r="BE838">
        <v>0</v>
      </c>
      <c r="BF838"/>
      <c r="BG838"/>
      <c r="BH838"/>
      <c r="BI838"/>
      <c r="BJ838" t="inlineStr">
        <is>
          <t xml:space="preserve">COSMETIC</t>
        </is>
      </c>
      <c r="BK838"/>
      <c r="BL838" t="inlineStr">
        <is>
          <t xml:space="preserve">En helt renoverad lägenhet på 169 m² i Marbellas prestiösa Milla de Oro, med en privat terrass på 41 m² med direkt tillgång till gemensamma trädgårdar och pool. Fastigheten är väl belägen nära stranden och service, även om beskrivningen är ofullständig.</t>
        </is>
      </c>
      <c r="BM838" t="inlineStr">
        <is>
          <t xml:space="preserve">terrace, pool, garden</t>
        </is>
      </c>
      <c r="BN838"/>
    </row>
    <row r="839">
      <c r="A839" t="inlineStr">
        <is>
          <t xml:space="preserve">YAE-jht::real-estate::83067-promo-5-112379436</t>
        </is>
      </c>
      <c r="B839" t="inlineStr">
        <is>
          <t xml:space="preserve">Yaencontre</t>
        </is>
      </c>
      <c r="C839" t="inlineStr">
        <is>
          <t xml:space="preserve">jht::real-estate::83067-promo-5-112379436</t>
        </is>
      </c>
      <c r="D839" t="inlineStr">
        <is>
          <t xml:space="preserve">https://yaencontre.com/venta/piso/inmueble-83067-Promo-5-112379436</t>
        </is>
      </c>
      <c r="E839" t="inlineStr">
        <is>
          <t xml:space="preserve">2026-08-29</t>
        </is>
      </c>
      <c r="F839" t="inlineStr">
        <is>
          <t xml:space="preserve">2026-08-31</t>
        </is>
      </c>
      <c r="G839" t="inlineStr">
        <is>
          <t xml:space="preserve">New</t>
        </is>
      </c>
      <c r="H839" t="inlineStr">
        <is>
          <t xml:space="preserve">Piso en venta en avenida Pablo Ruiz Picasso, San Pedro Pueblo en San Pedro de Alcántara en Marbella</t>
        </is>
      </c>
      <c r="I839" t="inlineStr">
        <is>
          <t xml:space="preserve">Sale</t>
        </is>
      </c>
      <c r="J839" t="inlineStr">
        <is>
          <t xml:space="preserve">FLAT</t>
        </is>
      </c>
      <c r="K839" t="inlineStr">
        <is>
          <t xml:space="preserve">ES</t>
        </is>
      </c>
      <c r="L839"/>
      <c r="M839"/>
      <c r="N839" t="inlineStr">
        <is>
          <t xml:space="preserve">Marbella</t>
        </is>
      </c>
      <c r="O839" t="inlineStr">
        <is>
          <t xml:space="preserve">San Pedro de Alcántara</t>
        </is>
      </c>
      <c r="P839"/>
      <c r="Q839" t="inlineStr">
        <is>
          <t xml:space="preserve">36.4913660</t>
        </is>
      </c>
      <c r="R839" t="inlineStr">
        <is>
          <t xml:space="preserve">-4.9923526</t>
        </is>
      </c>
      <c r="S839">
        <v>607500</v>
      </c>
      <c r="T839"/>
      <c r="U839">
        <f>IFERROR((S839-T839)/T839,"")</f>
      </c>
      <c r="V839">
        <v>3</v>
      </c>
      <c r="W839" t="inlineStr">
        <is>
          <t xml:space="preserve">119.00</t>
        </is>
      </c>
      <c r="X839"/>
      <c r="Y839"/>
      <c r="Z839">
        <f>IFERROR(S839/W839,"")</f>
      </c>
      <c r="AA839">
        <f>IFERROR(INDEX(04_Area_Stats!$C$5:$C$7,MATCH(N839,04_Area_Stats!$A$5:$A$7,0)),"")</f>
      </c>
      <c r="AB839">
        <f>IFERROR((Z839-AA839)/AA839,"")</f>
      </c>
      <c r="AC839">
        <v>3</v>
      </c>
      <c r="AD839">
        <v>2</v>
      </c>
      <c r="AE839"/>
      <c r="AF839"/>
      <c r="AG839" t="inlineStr">
        <is>
          <t xml:space="preserve">New build</t>
        </is>
      </c>
      <c r="AH839"/>
      <c r="AI839" t="inlineStr">
        <is>
          <t xml:space="preserve">Y</t>
        </is>
      </c>
      <c r="AJ839"/>
      <c r="AK839"/>
      <c r="AL839"/>
      <c r="AM839"/>
      <c r="AN839" t="inlineStr">
        <is>
          <t xml:space="preserve">Y</t>
        </is>
      </c>
      <c r="AO839"/>
      <c r="AP839"/>
      <c r="AQ839"/>
      <c r="AR839"/>
      <c r="AS839"/>
      <c r="AT839">
        <f>IFERROR(INDEX(04_Area_Stats!$E$5:$E$7,MATCH(N839,04_Area_Stats!$A$5:$A$7,0)),"")</f>
      </c>
      <c r="AU839">
        <f>IFERROR(ROUND(W839*AT839,0),"")</f>
      </c>
      <c r="AV839">
        <f>IFERROR(AU839*12/S839,"")</f>
      </c>
      <c r="AW839">
        <f>IFERROR(ROUND(100*(03_Assumptions!$B$18*MIN(AV839/03_Assumptions!$B$13,1)+03_Assumptions!$B$19*MIN(MAX(-AB839/0.25,0),1)+03_Assumptions!$B$20*IFERROR(INDEX(03_Assumptions!$B$28:$B$33,MATCH(AG839,03_Assumptions!$A$28:$A$33,0)),0.5)+03_Assumptions!$B$21*MIN(V839/180,1)+03_Assumptions!$B$22*(COUNTIF(AI839:AQ839,"Y")/9)),0),"")</f>
      </c>
      <c r="AX839"/>
      <c r="AY839"/>
      <c r="AZ839"/>
      <c r="BA839" t="inlineStr">
        <is>
          <t xml:space="preserve">https://media.yaencontre.com/img/photo/w1024/promo_83067-5/files/83067-57427757-1514554168.jpg</t>
        </is>
      </c>
      <c r="BB839"/>
      <c r="BC839">
        <v>1</v>
      </c>
      <c r="BD839"/>
      <c r="BE839">
        <v>0</v>
      </c>
      <c r="BF839"/>
      <c r="BG839"/>
      <c r="BH839"/>
      <c r="BI839"/>
      <c r="BJ839"/>
      <c r="BK839"/>
      <c r="BL839" t="inlineStr">
        <is>
          <t xml:space="preserve">En lägenhet i bostadskomplexet ARMONÍA i San Pedro de Alcántara, Marbella, som ingår i en ny flerfamiljsutveckling med garage och förråd. Nästan ingen information ges om den enskilda enheten.</t>
        </is>
      </c>
      <c r="BM839" t="inlineStr">
        <is>
          <t xml:space="preserve">storage</t>
        </is>
      </c>
      <c r="BN839"/>
    </row>
    <row r="840">
      <c r="A840" t="inlineStr">
        <is>
          <t xml:space="preserve">YAE-jht::real-estate::43414-112343638</t>
        </is>
      </c>
      <c r="B840" t="inlineStr">
        <is>
          <t xml:space="preserve">Yaencontre</t>
        </is>
      </c>
      <c r="C840" t="inlineStr">
        <is>
          <t xml:space="preserve">jht::real-estate::43414-112343638</t>
        </is>
      </c>
      <c r="D840" t="inlineStr">
        <is>
          <t xml:space="preserve">https://yaencontre.com/venta/piso/inmueble-43414-112343638</t>
        </is>
      </c>
      <c r="E840" t="inlineStr">
        <is>
          <t xml:space="preserve">2026-08-29</t>
        </is>
      </c>
      <c r="F840" t="inlineStr">
        <is>
          <t xml:space="preserve">2026-08-31</t>
        </is>
      </c>
      <c r="G840" t="inlineStr">
        <is>
          <t xml:space="preserve">New</t>
        </is>
      </c>
      <c r="H840" t="inlineStr">
        <is>
          <t xml:space="preserve">Ático en venta, Linda Vista-Nueva Alcántara-Cortijo Blanco en San Pedro de Alcántara en Marbella</t>
        </is>
      </c>
      <c r="I840" t="inlineStr">
        <is>
          <t xml:space="preserve">Sale</t>
        </is>
      </c>
      <c r="J840" t="inlineStr">
        <is>
          <t xml:space="preserve">FLAT</t>
        </is>
      </c>
      <c r="K840" t="inlineStr">
        <is>
          <t xml:space="preserve">ES</t>
        </is>
      </c>
      <c r="L840"/>
      <c r="M840"/>
      <c r="N840" t="inlineStr">
        <is>
          <t xml:space="preserve">Marbella</t>
        </is>
      </c>
      <c r="O840" t="inlineStr">
        <is>
          <t xml:space="preserve">San Pedro de Alcántara</t>
        </is>
      </c>
      <c r="P840"/>
      <c r="Q840" t="inlineStr">
        <is>
          <t xml:space="preserve">36.4765678</t>
        </is>
      </c>
      <c r="R840" t="inlineStr">
        <is>
          <t xml:space="preserve">-4.9790433</t>
        </is>
      </c>
      <c r="S840">
        <v>1350000</v>
      </c>
      <c r="T840"/>
      <c r="U840">
        <f>IFERROR((S840-T840)/T840,"")</f>
      </c>
      <c r="V840">
        <v>3</v>
      </c>
      <c r="W840" t="inlineStr">
        <is>
          <t xml:space="preserve">89.00</t>
        </is>
      </c>
      <c r="X840"/>
      <c r="Y840"/>
      <c r="Z840">
        <f>IFERROR(S840/W840,"")</f>
      </c>
      <c r="AA840">
        <f>IFERROR(INDEX(04_Area_Stats!$C$5:$C$7,MATCH(N840,04_Area_Stats!$A$5:$A$7,0)),"")</f>
      </c>
      <c r="AB840">
        <f>IFERROR((Z840-AA840)/AA840,"")</f>
      </c>
      <c r="AC840">
        <v>2</v>
      </c>
      <c r="AD840">
        <v>2</v>
      </c>
      <c r="AE840"/>
      <c r="AF840"/>
      <c r="AG840" t="inlineStr">
        <is>
          <t xml:space="preserve">Renovated</t>
        </is>
      </c>
      <c r="AH840"/>
      <c r="AI840"/>
      <c r="AJ840"/>
      <c r="AK840"/>
      <c r="AL840"/>
      <c r="AM840"/>
      <c r="AN840"/>
      <c r="AO840" t="inlineStr">
        <is>
          <t xml:space="preserve">Y</t>
        </is>
      </c>
      <c r="AP840"/>
      <c r="AQ840"/>
      <c r="AR840"/>
      <c r="AS840"/>
      <c r="AT840">
        <f>IFERROR(INDEX(04_Area_Stats!$E$5:$E$7,MATCH(N840,04_Area_Stats!$A$5:$A$7,0)),"")</f>
      </c>
      <c r="AU840">
        <f>IFERROR(ROUND(W840*AT840,0),"")</f>
      </c>
      <c r="AV840">
        <f>IFERROR(AU840*12/S840,"")</f>
      </c>
      <c r="AW840">
        <f>IFERROR(ROUND(100*(03_Assumptions!$B$18*MIN(AV840/03_Assumptions!$B$13,1)+03_Assumptions!$B$19*MIN(MAX(-AB840/0.25,0),1)+03_Assumptions!$B$20*IFERROR(INDEX(03_Assumptions!$B$28:$B$33,MATCH(AG840,03_Assumptions!$A$28:$A$33,0)),0.5)+03_Assumptions!$B$21*MIN(V840/180,1)+03_Assumptions!$B$22*(COUNTIF(AI840:AQ840,"Y")/9)),0),"")</f>
      </c>
      <c r="AX840"/>
      <c r="AY840"/>
      <c r="AZ840"/>
      <c r="BA840" t="inlineStr">
        <is>
          <t xml:space="preserve">https://media.yaencontre.com/img/photo/w1024/43414/43414-57409993-1513597852.jpg</t>
        </is>
      </c>
      <c r="BB840"/>
      <c r="BC840">
        <v>1</v>
      </c>
      <c r="BD840"/>
      <c r="BE840">
        <v>0</v>
      </c>
      <c r="BF840"/>
      <c r="BG840"/>
      <c r="BH840"/>
      <c r="BI840"/>
      <c r="BJ840"/>
      <c r="BK840"/>
      <c r="BL840" t="inlineStr">
        <is>
          <t xml:space="preserve">En helt renoverad lägenhet med 2 sovrum och 2 badrum i Puerto Banús, Marbella, med imponerade utsikter och ett ljust vardagsrum med stora fönster. Begränsad information tillgänglig från den trunkerad beskrivningen.</t>
        </is>
      </c>
      <c r="BM840" t="inlineStr">
        <is>
          <t xml:space="preserve">condition</t>
        </is>
      </c>
      <c r="BN840"/>
    </row>
    <row r="841">
      <c r="A841" t="inlineStr">
        <is>
          <t xml:space="preserve">YAE-jht::real-estate::53046-112319416</t>
        </is>
      </c>
      <c r="B841" t="inlineStr">
        <is>
          <t xml:space="preserve">Yaencontre</t>
        </is>
      </c>
      <c r="C841" t="inlineStr">
        <is>
          <t xml:space="preserve">jht::real-estate::53046-112319416</t>
        </is>
      </c>
      <c r="D841" t="inlineStr">
        <is>
          <t xml:space="preserve">https://yaencontre.com/venta/piso/inmueble-53046-112319416</t>
        </is>
      </c>
      <c r="E841" t="inlineStr">
        <is>
          <t xml:space="preserve">2026-08-29</t>
        </is>
      </c>
      <c r="F841" t="inlineStr">
        <is>
          <t xml:space="preserve">2026-08-31</t>
        </is>
      </c>
      <c r="G841" t="inlineStr">
        <is>
          <t xml:space="preserve">New</t>
        </is>
      </c>
      <c r="H841" t="inlineStr">
        <is>
          <t xml:space="preserve">Piso en venta, La Puya - La Ermita en Marbella Pueblo en Marbella</t>
        </is>
      </c>
      <c r="I841" t="inlineStr">
        <is>
          <t xml:space="preserve">Sale</t>
        </is>
      </c>
      <c r="J841" t="inlineStr">
        <is>
          <t xml:space="preserve">FLAT</t>
        </is>
      </c>
      <c r="K841" t="inlineStr">
        <is>
          <t xml:space="preserve">ES</t>
        </is>
      </c>
      <c r="L841"/>
      <c r="M841"/>
      <c r="N841" t="inlineStr">
        <is>
          <t xml:space="preserve">Marbella</t>
        </is>
      </c>
      <c r="O841" t="inlineStr">
        <is>
          <t xml:space="preserve">Marbella Pueblo</t>
        </is>
      </c>
      <c r="P841"/>
      <c r="Q841" t="inlineStr">
        <is>
          <t xml:space="preserve">36.5171447</t>
        </is>
      </c>
      <c r="R841" t="inlineStr">
        <is>
          <t xml:space="preserve">-4.8726884</t>
        </is>
      </c>
      <c r="S841">
        <v>251000</v>
      </c>
      <c r="T841"/>
      <c r="U841">
        <f>IFERROR((S841-T841)/T841,"")</f>
      </c>
      <c r="V841">
        <v>3</v>
      </c>
      <c r="W841" t="inlineStr">
        <is>
          <t xml:space="preserve">67.00</t>
        </is>
      </c>
      <c r="X841"/>
      <c r="Y841"/>
      <c r="Z841">
        <f>IFERROR(S841/W841,"")</f>
      </c>
      <c r="AA841">
        <f>IFERROR(INDEX(04_Area_Stats!$C$5:$C$7,MATCH(N841,04_Area_Stats!$A$5:$A$7,0)),"")</f>
      </c>
      <c r="AB841">
        <f>IFERROR((Z841-AA841)/AA841,"")</f>
      </c>
      <c r="AC841">
        <v>2</v>
      </c>
      <c r="AD841">
        <v>1</v>
      </c>
      <c r="AE841"/>
      <c r="AF841"/>
      <c r="AG841"/>
      <c r="AH841"/>
      <c r="AI841" t="inlineStr">
        <is>
          <t xml:space="preserve">Y</t>
        </is>
      </c>
      <c r="AJ841"/>
      <c r="AK841"/>
      <c r="AL841"/>
      <c r="AM841"/>
      <c r="AN841"/>
      <c r="AO841"/>
      <c r="AP841"/>
      <c r="AQ841"/>
      <c r="AR841"/>
      <c r="AS841"/>
      <c r="AT841">
        <f>IFERROR(INDEX(04_Area_Stats!$E$5:$E$7,MATCH(N841,04_Area_Stats!$A$5:$A$7,0)),"")</f>
      </c>
      <c r="AU841">
        <f>IFERROR(ROUND(W841*AT841,0),"")</f>
      </c>
      <c r="AV841">
        <f>IFERROR(AU841*12/S841,"")</f>
      </c>
      <c r="AW841">
        <f>IFERROR(ROUND(100*(03_Assumptions!$B$18*MIN(AV841/03_Assumptions!$B$13,1)+03_Assumptions!$B$19*MIN(MAX(-AB841/0.25,0),1)+03_Assumptions!$B$20*IFERROR(INDEX(03_Assumptions!$B$28:$B$33,MATCH(AG841,03_Assumptions!$A$28:$A$33,0)),0.5)+03_Assumptions!$B$21*MIN(V841/180,1)+03_Assumptions!$B$22*(COUNTIF(AI841:AQ841,"Y")/9)),0),"")</f>
      </c>
      <c r="AX841"/>
      <c r="AY841"/>
      <c r="AZ841"/>
      <c r="BA841" t="inlineStr">
        <is>
          <t xml:space="preserve">https://media.yaencontre.com/img/photo/w1024/53046/53046-57394151-1512913180.jpg</t>
        </is>
      </c>
      <c r="BB841"/>
      <c r="BC841">
        <v>1</v>
      </c>
      <c r="BD841"/>
      <c r="BE841">
        <v>0</v>
      </c>
      <c r="BF841"/>
      <c r="BG841" t="inlineStr">
        <is>
          <t xml:space="preserve">TENANTED</t>
        </is>
      </c>
      <c r="BH841" t="inlineStr">
        <is>
          <t xml:space="preserve">Negotiable</t>
        </is>
      </c>
      <c r="BI841" t="inlineStr">
        <is>
          <t xml:space="preserve">OPORTUNIDAD PARA INVERSORES</t>
        </is>
      </c>
      <c r="BJ841"/>
      <c r="BK841"/>
      <c r="BL841" t="inlineStr">
        <is>
          <t xml:space="preserve">En lägenhet i Marbella Pueblo säljs för närvarande utläggd till hyresgäster, marknadsförd som en investeringsmöjlighet. Listningen är ofullständig och saknar detaljer om storlek, skick eller bekvämligheter.</t>
        </is>
      </c>
      <c r="BM841"/>
      <c r="BN841"/>
    </row>
    <row r="842">
      <c r="A842" t="inlineStr">
        <is>
          <t xml:space="preserve">YAE-jht::real-estate::90143-112342129</t>
        </is>
      </c>
      <c r="B842" t="inlineStr">
        <is>
          <t xml:space="preserve">Yaencontre</t>
        </is>
      </c>
      <c r="C842" t="inlineStr">
        <is>
          <t xml:space="preserve">jht::real-estate::90143-112342129</t>
        </is>
      </c>
      <c r="D842" t="inlineStr">
        <is>
          <t xml:space="preserve">https://yaencontre.com/venta/piso/inmueble-90143-112342129</t>
        </is>
      </c>
      <c r="E842" t="inlineStr">
        <is>
          <t xml:space="preserve">2026-08-29</t>
        </is>
      </c>
      <c r="F842" t="inlineStr">
        <is>
          <t xml:space="preserve">2026-08-31</t>
        </is>
      </c>
      <c r="G842" t="inlineStr">
        <is>
          <t xml:space="preserve">New</t>
        </is>
      </c>
      <c r="H842" t="inlineStr">
        <is>
          <t xml:space="preserve">Piso en venta en calle Romano, Puente Romano en Nagüeles-Milla de Oro en Marbella</t>
        </is>
      </c>
      <c r="I842" t="inlineStr">
        <is>
          <t xml:space="preserve">Sale</t>
        </is>
      </c>
      <c r="J842" t="inlineStr">
        <is>
          <t xml:space="preserve">FLAT</t>
        </is>
      </c>
      <c r="K842" t="inlineStr">
        <is>
          <t xml:space="preserve">ES</t>
        </is>
      </c>
      <c r="L842"/>
      <c r="M842"/>
      <c r="N842" t="inlineStr">
        <is>
          <t xml:space="preserve">Marbella</t>
        </is>
      </c>
      <c r="O842" t="inlineStr">
        <is>
          <t xml:space="preserve">Nagüeles-Milla de Oro</t>
        </is>
      </c>
      <c r="P842"/>
      <c r="Q842" t="inlineStr">
        <is>
          <t xml:space="preserve">36.5020257</t>
        </is>
      </c>
      <c r="R842" t="inlineStr">
        <is>
          <t xml:space="preserve">-4.9229702</t>
        </is>
      </c>
      <c r="S842">
        <v>4650000</v>
      </c>
      <c r="T842"/>
      <c r="U842">
        <f>IFERROR((S842-T842)/T842,"")</f>
      </c>
      <c r="V842">
        <v>3</v>
      </c>
      <c r="W842" t="inlineStr">
        <is>
          <t xml:space="preserve">188.00</t>
        </is>
      </c>
      <c r="X842"/>
      <c r="Y842"/>
      <c r="Z842">
        <f>IFERROR(S842/W842,"")</f>
      </c>
      <c r="AA842">
        <f>IFERROR(INDEX(04_Area_Stats!$C$5:$C$7,MATCH(N842,04_Area_Stats!$A$5:$A$7,0)),"")</f>
      </c>
      <c r="AB842">
        <f>IFERROR((Z842-AA842)/AA842,"")</f>
      </c>
      <c r="AC842">
        <v>3</v>
      </c>
      <c r="AD842">
        <v>3</v>
      </c>
      <c r="AE842"/>
      <c r="AF842"/>
      <c r="AG842" t="inlineStr">
        <is>
          <t xml:space="preserve">Good</t>
        </is>
      </c>
      <c r="AH842"/>
      <c r="AI842"/>
      <c r="AJ842"/>
      <c r="AK842"/>
      <c r="AL842"/>
      <c r="AM842"/>
      <c r="AN842"/>
      <c r="AO842"/>
      <c r="AP842"/>
      <c r="AQ842"/>
      <c r="AR842"/>
      <c r="AS842"/>
      <c r="AT842">
        <f>IFERROR(INDEX(04_Area_Stats!$E$5:$E$7,MATCH(N842,04_Area_Stats!$A$5:$A$7,0)),"")</f>
      </c>
      <c r="AU842">
        <f>IFERROR(ROUND(W842*AT842,0),"")</f>
      </c>
      <c r="AV842">
        <f>IFERROR(AU842*12/S842,"")</f>
      </c>
      <c r="AW842">
        <f>IFERROR(ROUND(100*(03_Assumptions!$B$18*MIN(AV842/03_Assumptions!$B$13,1)+03_Assumptions!$B$19*MIN(MAX(-AB842/0.25,0),1)+03_Assumptions!$B$20*IFERROR(INDEX(03_Assumptions!$B$28:$B$33,MATCH(AG842,03_Assumptions!$A$28:$A$33,0)),0.5)+03_Assumptions!$B$21*MIN(V842/180,1)+03_Assumptions!$B$22*(COUNTIF(AI842:AQ842,"Y")/9)),0),"")</f>
      </c>
      <c r="AX842"/>
      <c r="AY842"/>
      <c r="AZ842"/>
      <c r="BA842" t="inlineStr">
        <is>
          <t xml:space="preserve">https://media.yaencontre.com/img/photo/w1024/90143/90143-57408023-1513461707.jpg</t>
        </is>
      </c>
      <c r="BB842"/>
      <c r="BC842">
        <v>1</v>
      </c>
      <c r="BD842"/>
      <c r="BE842">
        <v>0</v>
      </c>
      <c r="BF842"/>
      <c r="BG842"/>
      <c r="BH842"/>
      <c r="BI842"/>
      <c r="BJ842"/>
      <c r="BK842"/>
      <c r="BL842"/>
      <c r="BM842"/>
      <c r="BN842"/>
    </row>
    <row r="843">
      <c r="A843" t="inlineStr">
        <is>
          <t xml:space="preserve">YAE-jht::real-estate::42815-112390552</t>
        </is>
      </c>
      <c r="B843" t="inlineStr">
        <is>
          <t xml:space="preserve">Yaencontre</t>
        </is>
      </c>
      <c r="C843" t="inlineStr">
        <is>
          <t xml:space="preserve">jht::real-estate::42815-112390552</t>
        </is>
      </c>
      <c r="D843" t="inlineStr">
        <is>
          <t xml:space="preserve">https://yaencontre.com/venta/piso/inmueble-42815-112390552</t>
        </is>
      </c>
      <c r="E843" t="inlineStr">
        <is>
          <t xml:space="preserve">2026-08-29</t>
        </is>
      </c>
      <c r="F843" t="inlineStr">
        <is>
          <t xml:space="preserve">2026-08-31</t>
        </is>
      </c>
      <c r="G843" t="inlineStr">
        <is>
          <t xml:space="preserve">New</t>
        </is>
      </c>
      <c r="H843" t="inlineStr">
        <is>
          <t xml:space="preserve">Piso en venta, Puerto Banús en Nueva Andalucía en Marbella</t>
        </is>
      </c>
      <c r="I843" t="inlineStr">
        <is>
          <t xml:space="preserve">Sale</t>
        </is>
      </c>
      <c r="J843" t="inlineStr">
        <is>
          <t xml:space="preserve">FLAT</t>
        </is>
      </c>
      <c r="K843" t="inlineStr">
        <is>
          <t xml:space="preserve">ES</t>
        </is>
      </c>
      <c r="L843"/>
      <c r="M843"/>
      <c r="N843" t="inlineStr">
        <is>
          <t xml:space="preserve">Marbella</t>
        </is>
      </c>
      <c r="O843" t="inlineStr">
        <is>
          <t xml:space="preserve">Nueva Andalucía</t>
        </is>
      </c>
      <c r="P843"/>
      <c r="Q843" t="inlineStr">
        <is>
          <t xml:space="preserve">36.4890767</t>
        </is>
      </c>
      <c r="R843" t="inlineStr">
        <is>
          <t xml:space="preserve">-4.9610944</t>
        </is>
      </c>
      <c r="S843">
        <v>779000</v>
      </c>
      <c r="T843"/>
      <c r="U843">
        <f>IFERROR((S843-T843)/T843,"")</f>
      </c>
      <c r="V843">
        <v>3</v>
      </c>
      <c r="W843" t="inlineStr">
        <is>
          <t xml:space="preserve">120.00</t>
        </is>
      </c>
      <c r="X843"/>
      <c r="Y843"/>
      <c r="Z843">
        <f>IFERROR(S843/W843,"")</f>
      </c>
      <c r="AA843">
        <f>IFERROR(INDEX(04_Area_Stats!$C$5:$C$7,MATCH(N843,04_Area_Stats!$A$5:$A$7,0)),"")</f>
      </c>
      <c r="AB843">
        <f>IFERROR((Z843-AA843)/AA843,"")</f>
      </c>
      <c r="AC843">
        <v>2</v>
      </c>
      <c r="AD843">
        <v>2</v>
      </c>
      <c r="AE843"/>
      <c r="AF843"/>
      <c r="AG843" t="inlineStr">
        <is>
          <t xml:space="preserve">Good</t>
        </is>
      </c>
      <c r="AH843"/>
      <c r="AI843"/>
      <c r="AJ843"/>
      <c r="AK843"/>
      <c r="AL843"/>
      <c r="AM843"/>
      <c r="AN843"/>
      <c r="AO843"/>
      <c r="AP843"/>
      <c r="AQ843"/>
      <c r="AR843"/>
      <c r="AS843"/>
      <c r="AT843">
        <f>IFERROR(INDEX(04_Area_Stats!$E$5:$E$7,MATCH(N843,04_Area_Stats!$A$5:$A$7,0)),"")</f>
      </c>
      <c r="AU843">
        <f>IFERROR(ROUND(W843*AT843,0),"")</f>
      </c>
      <c r="AV843">
        <f>IFERROR(AU843*12/S843,"")</f>
      </c>
      <c r="AW843">
        <f>IFERROR(ROUND(100*(03_Assumptions!$B$18*MIN(AV843/03_Assumptions!$B$13,1)+03_Assumptions!$B$19*MIN(MAX(-AB843/0.25,0),1)+03_Assumptions!$B$20*IFERROR(INDEX(03_Assumptions!$B$28:$B$33,MATCH(AG843,03_Assumptions!$A$28:$A$33,0)),0.5)+03_Assumptions!$B$21*MIN(V843/180,1)+03_Assumptions!$B$22*(COUNTIF(AI843:AQ843,"Y")/9)),0),"")</f>
      </c>
      <c r="AX843"/>
      <c r="AY843"/>
      <c r="AZ843"/>
      <c r="BA843" t="inlineStr">
        <is>
          <t xml:space="preserve">https://media.yaencontre.com/img/photo/w1024/42815/42815-57433348-1514836705.jpg</t>
        </is>
      </c>
      <c r="BB843"/>
      <c r="BC843">
        <v>1</v>
      </c>
      <c r="BD843"/>
      <c r="BE843">
        <v>0</v>
      </c>
      <c r="BF843"/>
      <c r="BG843"/>
      <c r="BH843"/>
      <c r="BI843"/>
      <c r="BJ843"/>
      <c r="BK843"/>
      <c r="BL843" t="inlineStr">
        <is>
          <t xml:space="preserve">Ofullständig annons: Beskrivningen är avbruten mitt i meningen ('...') med endast plats och marknadsföringsinledning, vilket lämnar alla fastighetsspecifikationer okända.</t>
        </is>
      </c>
      <c r="BM843"/>
      <c r="BN843"/>
    </row>
    <row r="844">
      <c r="A844" t="inlineStr">
        <is>
          <t xml:space="preserve">YAE-jht::real-estate::79746-112321809</t>
        </is>
      </c>
      <c r="B844" t="inlineStr">
        <is>
          <t xml:space="preserve">Yaencontre</t>
        </is>
      </c>
      <c r="C844" t="inlineStr">
        <is>
          <t xml:space="preserve">jht::real-estate::79746-112321809</t>
        </is>
      </c>
      <c r="D844" t="inlineStr">
        <is>
          <t xml:space="preserve">https://yaencontre.com/venta/piso/inmueble-79746-112321809</t>
        </is>
      </c>
      <c r="E844" t="inlineStr">
        <is>
          <t xml:space="preserve">2026-08-29</t>
        </is>
      </c>
      <c r="F844" t="inlineStr">
        <is>
          <t xml:space="preserve">2026-08-31</t>
        </is>
      </c>
      <c r="G844" t="inlineStr">
        <is>
          <t xml:space="preserve">New</t>
        </is>
      </c>
      <c r="H844" t="inlineStr">
        <is>
          <t xml:space="preserve">Piso en venta, Playa de la Fontanilla en Marbella Pueblo en Marbella</t>
        </is>
      </c>
      <c r="I844" t="inlineStr">
        <is>
          <t xml:space="preserve">Sale</t>
        </is>
      </c>
      <c r="J844" t="inlineStr">
        <is>
          <t xml:space="preserve">FLAT</t>
        </is>
      </c>
      <c r="K844" t="inlineStr">
        <is>
          <t xml:space="preserve">ES</t>
        </is>
      </c>
      <c r="L844"/>
      <c r="M844"/>
      <c r="N844" t="inlineStr">
        <is>
          <t xml:space="preserve">Marbella</t>
        </is>
      </c>
      <c r="O844" t="inlineStr">
        <is>
          <t xml:space="preserve">Marbella Pueblo</t>
        </is>
      </c>
      <c r="P844"/>
      <c r="Q844" t="inlineStr">
        <is>
          <t xml:space="preserve">36.5070114</t>
        </is>
      </c>
      <c r="R844" t="inlineStr">
        <is>
          <t xml:space="preserve">-4.9020195</t>
        </is>
      </c>
      <c r="S844">
        <v>2200000</v>
      </c>
      <c r="T844"/>
      <c r="U844">
        <f>IFERROR((S844-T844)/T844,"")</f>
      </c>
      <c r="V844">
        <v>3</v>
      </c>
      <c r="W844" t="inlineStr">
        <is>
          <t xml:space="preserve">217.00</t>
        </is>
      </c>
      <c r="X844"/>
      <c r="Y844"/>
      <c r="Z844">
        <f>IFERROR(S844/W844,"")</f>
      </c>
      <c r="AA844">
        <f>IFERROR(INDEX(04_Area_Stats!$C$5:$C$7,MATCH(N844,04_Area_Stats!$A$5:$A$7,0)),"")</f>
      </c>
      <c r="AB844">
        <f>IFERROR((Z844-AA844)/AA844,"")</f>
      </c>
      <c r="AC844">
        <v>3</v>
      </c>
      <c r="AD844">
        <v>5</v>
      </c>
      <c r="AE844"/>
      <c r="AF844"/>
      <c r="AG844" t="inlineStr">
        <is>
          <t xml:space="preserve">Good</t>
        </is>
      </c>
      <c r="AH844"/>
      <c r="AI844"/>
      <c r="AJ844"/>
      <c r="AK844"/>
      <c r="AL844"/>
      <c r="AM844"/>
      <c r="AN844"/>
      <c r="AO844"/>
      <c r="AP844"/>
      <c r="AQ844"/>
      <c r="AR844"/>
      <c r="AS844"/>
      <c r="AT844">
        <f>IFERROR(INDEX(04_Area_Stats!$E$5:$E$7,MATCH(N844,04_Area_Stats!$A$5:$A$7,0)),"")</f>
      </c>
      <c r="AU844">
        <f>IFERROR(ROUND(W844*AT844,0),"")</f>
      </c>
      <c r="AV844">
        <f>IFERROR(AU844*12/S844,"")</f>
      </c>
      <c r="AW844">
        <f>IFERROR(ROUND(100*(03_Assumptions!$B$18*MIN(AV844/03_Assumptions!$B$13,1)+03_Assumptions!$B$19*MIN(MAX(-AB844/0.25,0),1)+03_Assumptions!$B$20*IFERROR(INDEX(03_Assumptions!$B$28:$B$33,MATCH(AG844,03_Assumptions!$A$28:$A$33,0)),0.5)+03_Assumptions!$B$21*MIN(V844/180,1)+03_Assumptions!$B$22*(COUNTIF(AI844:AQ844,"Y")/9)),0),"")</f>
      </c>
      <c r="AX844"/>
      <c r="AY844"/>
      <c r="AZ844"/>
      <c r="BA844" t="inlineStr">
        <is>
          <t xml:space="preserve">https://media.yaencontre.com/img/photo/w1024/79746/79746-57395509-1512966152.jpg</t>
        </is>
      </c>
      <c r="BB844"/>
      <c r="BC844">
        <v>1</v>
      </c>
      <c r="BD844"/>
      <c r="BE844">
        <v>0</v>
      </c>
      <c r="BF844"/>
      <c r="BG844"/>
      <c r="BH844"/>
      <c r="BI844"/>
      <c r="BJ844"/>
      <c r="BK844"/>
      <c r="BL844" t="inlineStr">
        <is>
          <t xml:space="preserve">Annonsen ger minimal information: det är en lägenhet till salu i Playa de la Fontanilla, Marbella Pueblo, presenterad av Virtualhouse by MTM som en elegant egendom för köpare som söker utrymme, integritet och design på en privilegierad plats på Costa del Sol. Beskrivningen är dock ofullständig och saknar kritiska uppgifter som antal rum, badrum, storlek och skick.</t>
        </is>
      </c>
      <c r="BM844"/>
      <c r="BN844"/>
    </row>
    <row r="845">
      <c r="A845" t="inlineStr">
        <is>
          <t xml:space="preserve">YAE-jht::real-estate::57053-112333624</t>
        </is>
      </c>
      <c r="B845" t="inlineStr">
        <is>
          <t xml:space="preserve">Yaencontre</t>
        </is>
      </c>
      <c r="C845" t="inlineStr">
        <is>
          <t xml:space="preserve">jht::real-estate::57053-112333624</t>
        </is>
      </c>
      <c r="D845" t="inlineStr">
        <is>
          <t xml:space="preserve">https://yaencontre.com/venta/piso/inmueble-57053-112333624</t>
        </is>
      </c>
      <c r="E845" t="inlineStr">
        <is>
          <t xml:space="preserve">2026-08-29</t>
        </is>
      </c>
      <c r="F845" t="inlineStr">
        <is>
          <t xml:space="preserve">2026-08-31</t>
        </is>
      </c>
      <c r="G845" t="inlineStr">
        <is>
          <t xml:space="preserve">New</t>
        </is>
      </c>
      <c r="H845" t="inlineStr">
        <is>
          <t xml:space="preserve">Piso en venta, Nueva Andalucía en Nueva Andalucía en Marbella</t>
        </is>
      </c>
      <c r="I845" t="inlineStr">
        <is>
          <t xml:space="preserve">Sale</t>
        </is>
      </c>
      <c r="J845" t="inlineStr">
        <is>
          <t xml:space="preserve">FLAT</t>
        </is>
      </c>
      <c r="K845" t="inlineStr">
        <is>
          <t xml:space="preserve">ES</t>
        </is>
      </c>
      <c r="L845"/>
      <c r="M845"/>
      <c r="N845" t="inlineStr">
        <is>
          <t xml:space="preserve">Marbella</t>
        </is>
      </c>
      <c r="O845" t="inlineStr">
        <is>
          <t xml:space="preserve">Nueva Andalucía</t>
        </is>
      </c>
      <c r="P845"/>
      <c r="Q845" t="inlineStr">
        <is>
          <t xml:space="preserve">36.4951821</t>
        </is>
      </c>
      <c r="R845" t="inlineStr">
        <is>
          <t xml:space="preserve">-4.9611514</t>
        </is>
      </c>
      <c r="S845">
        <v>530000</v>
      </c>
      <c r="T845"/>
      <c r="U845">
        <f>IFERROR((S845-T845)/T845,"")</f>
      </c>
      <c r="V845">
        <v>3</v>
      </c>
      <c r="W845" t="inlineStr">
        <is>
          <t xml:space="preserve">97.00</t>
        </is>
      </c>
      <c r="X845"/>
      <c r="Y845"/>
      <c r="Z845">
        <f>IFERROR(S845/W845,"")</f>
      </c>
      <c r="AA845">
        <f>IFERROR(INDEX(04_Area_Stats!$C$5:$C$7,MATCH(N845,04_Area_Stats!$A$5:$A$7,0)),"")</f>
      </c>
      <c r="AB845">
        <f>IFERROR((Z845-AA845)/AA845,"")</f>
      </c>
      <c r="AC845">
        <v>1</v>
      </c>
      <c r="AD845">
        <v>1</v>
      </c>
      <c r="AE845" t="inlineStr">
        <is>
          <t xml:space="preserve">Ground floor</t>
        </is>
      </c>
      <c r="AF845"/>
      <c r="AG845"/>
      <c r="AH845"/>
      <c r="AI845"/>
      <c r="AJ845"/>
      <c r="AK845"/>
      <c r="AL845"/>
      <c r="AM845"/>
      <c r="AN845"/>
      <c r="AO845"/>
      <c r="AP845" t="inlineStr">
        <is>
          <t xml:space="preserve">Y</t>
        </is>
      </c>
      <c r="AQ845"/>
      <c r="AR845"/>
      <c r="AS845"/>
      <c r="AT845">
        <f>IFERROR(INDEX(04_Area_Stats!$E$5:$E$7,MATCH(N845,04_Area_Stats!$A$5:$A$7,0)),"")</f>
      </c>
      <c r="AU845">
        <f>IFERROR(ROUND(W845*AT845,0),"")</f>
      </c>
      <c r="AV845">
        <f>IFERROR(AU845*12/S845,"")</f>
      </c>
      <c r="AW845">
        <f>IFERROR(ROUND(100*(03_Assumptions!$B$18*MIN(AV845/03_Assumptions!$B$13,1)+03_Assumptions!$B$19*MIN(MAX(-AB845/0.25,0),1)+03_Assumptions!$B$20*IFERROR(INDEX(03_Assumptions!$B$28:$B$33,MATCH(AG845,03_Assumptions!$A$28:$A$33,0)),0.5)+03_Assumptions!$B$21*MIN(V845/180,1)+03_Assumptions!$B$22*(COUNTIF(AI845:AQ845,"Y")/9)),0),"")</f>
      </c>
      <c r="AX845"/>
      <c r="AY845"/>
      <c r="AZ845"/>
      <c r="BA845" t="inlineStr">
        <is>
          <t xml:space="preserve">https://media.yaencontre.com/img/photo/w1024/57053/57053-57402615-1513218814.jpg</t>
        </is>
      </c>
      <c r="BB845"/>
      <c r="BC845">
        <v>1</v>
      </c>
      <c r="BD845"/>
      <c r="BE845">
        <v>0</v>
      </c>
      <c r="BF845"/>
      <c r="BG845"/>
      <c r="BH845"/>
      <c r="BI845"/>
      <c r="BJ845"/>
      <c r="BK845"/>
      <c r="BL845" t="inlineStr">
        <is>
          <t xml:space="preserve">Lägenhet på bottenvåning i ett gated community i Nueva Andalucía, Marbella, med 24-timmars säkerhet; annonsen visar en pilotmodell men beskrivningen är trunkerad och saknar viktiga detaljer.</t>
        </is>
      </c>
      <c r="BM845" t="inlineStr">
        <is>
          <t xml:space="preserve">floor</t>
        </is>
      </c>
      <c r="BN845"/>
    </row>
    <row r="846">
      <c r="A846" t="inlineStr">
        <is>
          <t xml:space="preserve">YAE-jht::real-estate::74472-112322875</t>
        </is>
      </c>
      <c r="B846" t="inlineStr">
        <is>
          <t xml:space="preserve">Yaencontre</t>
        </is>
      </c>
      <c r="C846" t="inlineStr">
        <is>
          <t xml:space="preserve">jht::real-estate::74472-112322875</t>
        </is>
      </c>
      <c r="D846" t="inlineStr">
        <is>
          <t xml:space="preserve">https://yaencontre.com/venta/piso/inmueble-74472-112322875</t>
        </is>
      </c>
      <c r="E846" t="inlineStr">
        <is>
          <t xml:space="preserve">2026-08-29</t>
        </is>
      </c>
      <c r="F846" t="inlineStr">
        <is>
          <t xml:space="preserve">2026-08-31</t>
        </is>
      </c>
      <c r="G846" t="inlineStr">
        <is>
          <t xml:space="preserve">New</t>
        </is>
      </c>
      <c r="H846" t="inlineStr">
        <is>
          <t xml:space="preserve">Ático en venta, Lomas de Marbella Club en Nagüeles-Milla de Oro en Marbella</t>
        </is>
      </c>
      <c r="I846" t="inlineStr">
        <is>
          <t xml:space="preserve">Sale</t>
        </is>
      </c>
      <c r="J846" t="inlineStr">
        <is>
          <t xml:space="preserve">FLAT</t>
        </is>
      </c>
      <c r="K846" t="inlineStr">
        <is>
          <t xml:space="preserve">ES</t>
        </is>
      </c>
      <c r="L846"/>
      <c r="M846"/>
      <c r="N846" t="inlineStr">
        <is>
          <t xml:space="preserve">Marbella</t>
        </is>
      </c>
      <c r="O846" t="inlineStr">
        <is>
          <t xml:space="preserve">Nagüeles-Milla de Oro</t>
        </is>
      </c>
      <c r="P846"/>
      <c r="Q846" t="inlineStr">
        <is>
          <t xml:space="preserve">36.5107722</t>
        </is>
      </c>
      <c r="R846" t="inlineStr">
        <is>
          <t xml:space="preserve">-4.9285618</t>
        </is>
      </c>
      <c r="S846">
        <v>5350000</v>
      </c>
      <c r="T846"/>
      <c r="U846">
        <f>IFERROR((S846-T846)/T846,"")</f>
      </c>
      <c r="V846">
        <v>3</v>
      </c>
      <c r="W846" t="inlineStr">
        <is>
          <t xml:space="preserve">307.00</t>
        </is>
      </c>
      <c r="X846"/>
      <c r="Y846"/>
      <c r="Z846">
        <f>IFERROR(S846/W846,"")</f>
      </c>
      <c r="AA846">
        <f>IFERROR(INDEX(04_Area_Stats!$C$5:$C$7,MATCH(N846,04_Area_Stats!$A$5:$A$7,0)),"")</f>
      </c>
      <c r="AB846">
        <f>IFERROR((Z846-AA846)/AA846,"")</f>
      </c>
      <c r="AC846">
        <v>4</v>
      </c>
      <c r="AD846">
        <v>5</v>
      </c>
      <c r="AE846"/>
      <c r="AF846"/>
      <c r="AG846"/>
      <c r="AH846"/>
      <c r="AI846"/>
      <c r="AJ846"/>
      <c r="AK846"/>
      <c r="AL846"/>
      <c r="AM846"/>
      <c r="AN846"/>
      <c r="AO846"/>
      <c r="AP846" t="inlineStr">
        <is>
          <t xml:space="preserve">Y</t>
        </is>
      </c>
      <c r="AQ846"/>
      <c r="AR846"/>
      <c r="AS846"/>
      <c r="AT846">
        <f>IFERROR(INDEX(04_Area_Stats!$E$5:$E$7,MATCH(N846,04_Area_Stats!$A$5:$A$7,0)),"")</f>
      </c>
      <c r="AU846">
        <f>IFERROR(ROUND(W846*AT846,0),"")</f>
      </c>
      <c r="AV846">
        <f>IFERROR(AU846*12/S846,"")</f>
      </c>
      <c r="AW846">
        <f>IFERROR(ROUND(100*(03_Assumptions!$B$18*MIN(AV846/03_Assumptions!$B$13,1)+03_Assumptions!$B$19*MIN(MAX(-AB846/0.25,0),1)+03_Assumptions!$B$20*IFERROR(INDEX(03_Assumptions!$B$28:$B$33,MATCH(AG846,03_Assumptions!$A$28:$A$33,0)),0.5)+03_Assumptions!$B$21*MIN(V846/180,1)+03_Assumptions!$B$22*(COUNTIF(AI846:AQ846,"Y")/9)),0),"")</f>
      </c>
      <c r="AX846"/>
      <c r="AY846"/>
      <c r="AZ846"/>
      <c r="BA846" t="inlineStr">
        <is>
          <t xml:space="preserve">https://media.yaencontre.com/img/photo/w1024/74472/74472-57426596-1514512308.jpg</t>
        </is>
      </c>
      <c r="BB846"/>
      <c r="BC846">
        <v>1</v>
      </c>
      <c r="BD846"/>
      <c r="BE846">
        <v>0</v>
      </c>
      <c r="BF846"/>
      <c r="BG846"/>
      <c r="BH846"/>
      <c r="BI846"/>
      <c r="BJ846"/>
      <c r="BK846"/>
      <c r="BL846" t="inlineStr">
        <is>
          <t xml:space="preserve">Lyxig penthouseduplex på 307 m² i den exklusiva Lomas de Marbella Club vid Marbellas guldkust, modern och ljus, färdig att bo i. Fastigheten sträcker sig över två nivåer med ett imponerande vardagsrum på huvudvåningen och kombinerar samtida design med ett förstklassigt läge.</t>
        </is>
      </c>
      <c r="BM846"/>
      <c r="BN846"/>
    </row>
    <row r="847">
      <c r="A847" t="inlineStr">
        <is>
          <t xml:space="preserve">YAE-jht::real-estate::47694-112384355</t>
        </is>
      </c>
      <c r="B847" t="inlineStr">
        <is>
          <t xml:space="preserve">Yaencontre</t>
        </is>
      </c>
      <c r="C847" t="inlineStr">
        <is>
          <t xml:space="preserve">jht::real-estate::47694-112384355</t>
        </is>
      </c>
      <c r="D847" t="inlineStr">
        <is>
          <t xml:space="preserve">https://yaencontre.com/venta/piso/inmueble-47694-112384355</t>
        </is>
      </c>
      <c r="E847" t="inlineStr">
        <is>
          <t xml:space="preserve">2026-08-29</t>
        </is>
      </c>
      <c r="F847" t="inlineStr">
        <is>
          <t xml:space="preserve">2026-08-31</t>
        </is>
      </c>
      <c r="G847" t="inlineStr">
        <is>
          <t xml:space="preserve">New</t>
        </is>
      </c>
      <c r="H847" t="inlineStr">
        <is>
          <t xml:space="preserve">Piso en venta, Miraflores en Marbella Pueblo en Marbella</t>
        </is>
      </c>
      <c r="I847" t="inlineStr">
        <is>
          <t xml:space="preserve">Sale</t>
        </is>
      </c>
      <c r="J847" t="inlineStr">
        <is>
          <t xml:space="preserve">FLAT</t>
        </is>
      </c>
      <c r="K847" t="inlineStr">
        <is>
          <t xml:space="preserve">ES</t>
        </is>
      </c>
      <c r="L847"/>
      <c r="M847"/>
      <c r="N847" t="inlineStr">
        <is>
          <t xml:space="preserve">Marbella</t>
        </is>
      </c>
      <c r="O847" t="inlineStr">
        <is>
          <t xml:space="preserve">Marbella Pueblo</t>
        </is>
      </c>
      <c r="P847"/>
      <c r="Q847" t="inlineStr">
        <is>
          <t xml:space="preserve">36.5162405</t>
        </is>
      </c>
      <c r="R847" t="inlineStr">
        <is>
          <t xml:space="preserve">-4.8868602</t>
        </is>
      </c>
      <c r="S847">
        <v>244000</v>
      </c>
      <c r="T847"/>
      <c r="U847">
        <f>IFERROR((S847-T847)/T847,"")</f>
      </c>
      <c r="V847">
        <v>3</v>
      </c>
      <c r="W847" t="inlineStr">
        <is>
          <t xml:space="preserve">71.00</t>
        </is>
      </c>
      <c r="X847"/>
      <c r="Y847"/>
      <c r="Z847">
        <f>IFERROR(S847/W847,"")</f>
      </c>
      <c r="AA847">
        <f>IFERROR(INDEX(04_Area_Stats!$C$5:$C$7,MATCH(N847,04_Area_Stats!$A$5:$A$7,0)),"")</f>
      </c>
      <c r="AB847">
        <f>IFERROR((Z847-AA847)/AA847,"")</f>
      </c>
      <c r="AC847">
        <v>2</v>
      </c>
      <c r="AD847">
        <v>1</v>
      </c>
      <c r="AE847"/>
      <c r="AF847"/>
      <c r="AG847" t="inlineStr">
        <is>
          <t xml:space="preserve">Good</t>
        </is>
      </c>
      <c r="AH847"/>
      <c r="AI847"/>
      <c r="AJ847"/>
      <c r="AK847"/>
      <c r="AL847"/>
      <c r="AM847"/>
      <c r="AN847"/>
      <c r="AO847"/>
      <c r="AP847"/>
      <c r="AQ847"/>
      <c r="AR847"/>
      <c r="AS847"/>
      <c r="AT847">
        <f>IFERROR(INDEX(04_Area_Stats!$E$5:$E$7,MATCH(N847,04_Area_Stats!$A$5:$A$7,0)),"")</f>
      </c>
      <c r="AU847">
        <f>IFERROR(ROUND(W847*AT847,0),"")</f>
      </c>
      <c r="AV847">
        <f>IFERROR(AU847*12/S847,"")</f>
      </c>
      <c r="AW847">
        <f>IFERROR(ROUND(100*(03_Assumptions!$B$18*MIN(AV847/03_Assumptions!$B$13,1)+03_Assumptions!$B$19*MIN(MAX(-AB847/0.25,0),1)+03_Assumptions!$B$20*IFERROR(INDEX(03_Assumptions!$B$28:$B$33,MATCH(AG847,03_Assumptions!$A$28:$A$33,0)),0.5)+03_Assumptions!$B$21*MIN(V847/180,1)+03_Assumptions!$B$22*(COUNTIF(AI847:AQ847,"Y")/9)),0),"")</f>
      </c>
      <c r="AX847"/>
      <c r="AY847"/>
      <c r="AZ847"/>
      <c r="BA847" t="inlineStr">
        <is>
          <t xml:space="preserve">https://media.yaencontre.com/img/photo/w1024/47694/47694-57429832-1514679941.jpg</t>
        </is>
      </c>
      <c r="BB847"/>
      <c r="BC847">
        <v>1</v>
      </c>
      <c r="BD847"/>
      <c r="BE847">
        <v>0</v>
      </c>
      <c r="BF847"/>
      <c r="BG847" t="inlineStr">
        <is>
          <t xml:space="preserve">TENANTED</t>
        </is>
      </c>
      <c r="BH847" t="inlineStr">
        <is>
          <t xml:space="preserve">Negotiable</t>
        </is>
      </c>
      <c r="BI847" t="inlineStr">
        <is>
          <t xml:space="preserve">¡OPORTUNIDAD SOLO PARA INVERSORES!</t>
        </is>
      </c>
      <c r="BJ847"/>
      <c r="BK847"/>
      <c r="BL847" t="inlineStr">
        <is>
          <t xml:space="preserve">71 m² lägenhet i Marbella Pueblo, för närvarande uthyrd och såld enbart som investeringsfastighet; begränsad information på grund av åtkomstbegränsningar.</t>
        </is>
      </c>
      <c r="BM847"/>
      <c r="BN847"/>
    </row>
    <row r="848">
      <c r="A848" t="inlineStr">
        <is>
          <t xml:space="preserve">YAE-jht::real-estate::42996-112320824</t>
        </is>
      </c>
      <c r="B848" t="inlineStr">
        <is>
          <t xml:space="preserve">Yaencontre</t>
        </is>
      </c>
      <c r="C848" t="inlineStr">
        <is>
          <t xml:space="preserve">jht::real-estate::42996-112320824</t>
        </is>
      </c>
      <c r="D848" t="inlineStr">
        <is>
          <t xml:space="preserve">https://yaencontre.com/venta/piso/inmueble-42996-112320824</t>
        </is>
      </c>
      <c r="E848" t="inlineStr">
        <is>
          <t xml:space="preserve">2026-08-29</t>
        </is>
      </c>
      <c r="F848" t="inlineStr">
        <is>
          <t xml:space="preserve">2026-08-31</t>
        </is>
      </c>
      <c r="G848" t="inlineStr">
        <is>
          <t xml:space="preserve">New</t>
        </is>
      </c>
      <c r="H848" t="inlineStr">
        <is>
          <t xml:space="preserve">Dúplex en venta, Santa María en Elviria-Cabopino en Marbella</t>
        </is>
      </c>
      <c r="I848" t="inlineStr">
        <is>
          <t xml:space="preserve">Sale</t>
        </is>
      </c>
      <c r="J848" t="inlineStr">
        <is>
          <t xml:space="preserve">FLAT</t>
        </is>
      </c>
      <c r="K848" t="inlineStr">
        <is>
          <t xml:space="preserve">ES</t>
        </is>
      </c>
      <c r="L848"/>
      <c r="M848"/>
      <c r="N848" t="inlineStr">
        <is>
          <t xml:space="preserve">Marbella</t>
        </is>
      </c>
      <c r="O848" t="inlineStr">
        <is>
          <t xml:space="preserve">Elviria-Cabopino</t>
        </is>
      </c>
      <c r="P848"/>
      <c r="Q848" t="inlineStr">
        <is>
          <t xml:space="preserve">36.5066098</t>
        </is>
      </c>
      <c r="R848" t="inlineStr">
        <is>
          <t xml:space="preserve">-4.7875414</t>
        </is>
      </c>
      <c r="S848">
        <v>1350000</v>
      </c>
      <c r="T848"/>
      <c r="U848">
        <f>IFERROR((S848-T848)/T848,"")</f>
      </c>
      <c r="V848">
        <v>3</v>
      </c>
      <c r="W848" t="inlineStr">
        <is>
          <t xml:space="preserve">326.00</t>
        </is>
      </c>
      <c r="X848"/>
      <c r="Y848"/>
      <c r="Z848">
        <f>IFERROR(S848/W848,"")</f>
      </c>
      <c r="AA848">
        <f>IFERROR(INDEX(04_Area_Stats!$C$5:$C$7,MATCH(N848,04_Area_Stats!$A$5:$A$7,0)),"")</f>
      </c>
      <c r="AB848">
        <f>IFERROR((Z848-AA848)/AA848,"")</f>
      </c>
      <c r="AC848">
        <v>3</v>
      </c>
      <c r="AD848">
        <v>2</v>
      </c>
      <c r="AE848"/>
      <c r="AF848"/>
      <c r="AG848"/>
      <c r="AH848"/>
      <c r="AI848"/>
      <c r="AJ848"/>
      <c r="AK848"/>
      <c r="AL848"/>
      <c r="AM848"/>
      <c r="AN848"/>
      <c r="AO848"/>
      <c r="AP848"/>
      <c r="AQ848"/>
      <c r="AR848"/>
      <c r="AS848"/>
      <c r="AT848">
        <f>IFERROR(INDEX(04_Area_Stats!$E$5:$E$7,MATCH(N848,04_Area_Stats!$A$5:$A$7,0)),"")</f>
      </c>
      <c r="AU848">
        <f>IFERROR(ROUND(W848*AT848,0),"")</f>
      </c>
      <c r="AV848">
        <f>IFERROR(AU848*12/S848,"")</f>
      </c>
      <c r="AW848">
        <f>IFERROR(ROUND(100*(03_Assumptions!$B$18*MIN(AV848/03_Assumptions!$B$13,1)+03_Assumptions!$B$19*MIN(MAX(-AB848/0.25,0),1)+03_Assumptions!$B$20*IFERROR(INDEX(03_Assumptions!$B$28:$B$33,MATCH(AG848,03_Assumptions!$A$28:$A$33,0)),0.5)+03_Assumptions!$B$21*MIN(V848/180,1)+03_Assumptions!$B$22*(COUNTIF(AI848:AQ848,"Y")/9)),0),"")</f>
      </c>
      <c r="AX848"/>
      <c r="AY848"/>
      <c r="AZ848"/>
      <c r="BA848" t="inlineStr">
        <is>
          <t xml:space="preserve">https://media.yaencontre.com/img/photo/w1024/42996/42996-57394960-1512946384.jpg</t>
        </is>
      </c>
      <c r="BB848"/>
      <c r="BC848">
        <v>1</v>
      </c>
      <c r="BD848"/>
      <c r="BE848">
        <v>0</v>
      </c>
      <c r="BF848"/>
      <c r="BG848"/>
      <c r="BH848"/>
      <c r="BI848"/>
      <c r="BJ848"/>
      <c r="BK848"/>
      <c r="BL848" t="inlineStr">
        <is>
          <t xml:space="preserve">Beskrivningen är ofullständig och avbryts mitt i en mening, utan att ge tillräcklig information för att karakterisera lägenheten bortom dess läge (ZEW Elviria West, Marbella Este) och nordvästlig orientering med bergsutsikt. Ingen data finns tillgänglig om storlek, skick, egenskaper eller pris.</t>
        </is>
      </c>
      <c r="BM848"/>
      <c r="BN848"/>
    </row>
    <row r="849">
      <c r="A849" t="inlineStr">
        <is>
          <t xml:space="preserve">YAE-jht::real-estate::93070-112331657</t>
        </is>
      </c>
      <c r="B849" t="inlineStr">
        <is>
          <t xml:space="preserve">Yaencontre</t>
        </is>
      </c>
      <c r="C849" t="inlineStr">
        <is>
          <t xml:space="preserve">jht::real-estate::93070-112331657</t>
        </is>
      </c>
      <c r="D849" t="inlineStr">
        <is>
          <t xml:space="preserve">https://yaencontre.com/venta/piso/inmueble-93070-112331657</t>
        </is>
      </c>
      <c r="E849" t="inlineStr">
        <is>
          <t xml:space="preserve">2026-08-29</t>
        </is>
      </c>
      <c r="F849" t="inlineStr">
        <is>
          <t xml:space="preserve">2026-08-31</t>
        </is>
      </c>
      <c r="G849" t="inlineStr">
        <is>
          <t xml:space="preserve">New</t>
        </is>
      </c>
      <c r="H849" t="inlineStr">
        <is>
          <t xml:space="preserve">Piso en venta en urbanización Monte Paraíso, Lomas de Marbella Club en Nagüeles-Milla de Oro en Marbella</t>
        </is>
      </c>
      <c r="I849" t="inlineStr">
        <is>
          <t xml:space="preserve">Sale</t>
        </is>
      </c>
      <c r="J849" t="inlineStr">
        <is>
          <t xml:space="preserve">FLAT</t>
        </is>
      </c>
      <c r="K849" t="inlineStr">
        <is>
          <t xml:space="preserve">ES</t>
        </is>
      </c>
      <c r="L849"/>
      <c r="M849"/>
      <c r="N849" t="inlineStr">
        <is>
          <t xml:space="preserve">Marbella</t>
        </is>
      </c>
      <c r="O849" t="inlineStr">
        <is>
          <t xml:space="preserve">Nagüeles-Milla de Oro</t>
        </is>
      </c>
      <c r="P849"/>
      <c r="Q849" t="inlineStr">
        <is>
          <t xml:space="preserve">36.5095360</t>
        </is>
      </c>
      <c r="R849" t="inlineStr">
        <is>
          <t xml:space="preserve">-4.9319059</t>
        </is>
      </c>
      <c r="S849">
        <v>1650000</v>
      </c>
      <c r="T849"/>
      <c r="U849">
        <f>IFERROR((S849-T849)/T849,"")</f>
      </c>
      <c r="V849">
        <v>3</v>
      </c>
      <c r="W849" t="inlineStr">
        <is>
          <t xml:space="preserve">168.00</t>
        </is>
      </c>
      <c r="X849"/>
      <c r="Y849"/>
      <c r="Z849">
        <f>IFERROR(S849/W849,"")</f>
      </c>
      <c r="AA849">
        <f>IFERROR(INDEX(04_Area_Stats!$C$5:$C$7,MATCH(N849,04_Area_Stats!$A$5:$A$7,0)),"")</f>
      </c>
      <c r="AB849">
        <f>IFERROR((Z849-AA849)/AA849,"")</f>
      </c>
      <c r="AC849">
        <v>3</v>
      </c>
      <c r="AD849">
        <v>2</v>
      </c>
      <c r="AE849"/>
      <c r="AF849"/>
      <c r="AG849" t="inlineStr">
        <is>
          <t xml:space="preserve">Good</t>
        </is>
      </c>
      <c r="AH849"/>
      <c r="AI849"/>
      <c r="AJ849" t="inlineStr">
        <is>
          <t xml:space="preserve">Y</t>
        </is>
      </c>
      <c r="AK849"/>
      <c r="AL849"/>
      <c r="AM849"/>
      <c r="AN849"/>
      <c r="AO849"/>
      <c r="AP849"/>
      <c r="AQ849"/>
      <c r="AR849"/>
      <c r="AS849"/>
      <c r="AT849">
        <f>IFERROR(INDEX(04_Area_Stats!$E$5:$E$7,MATCH(N849,04_Area_Stats!$A$5:$A$7,0)),"")</f>
      </c>
      <c r="AU849">
        <f>IFERROR(ROUND(W849*AT849,0),"")</f>
      </c>
      <c r="AV849">
        <f>IFERROR(AU849*12/S849,"")</f>
      </c>
      <c r="AW849">
        <f>IFERROR(ROUND(100*(03_Assumptions!$B$18*MIN(AV849/03_Assumptions!$B$13,1)+03_Assumptions!$B$19*MIN(MAX(-AB849/0.25,0),1)+03_Assumptions!$B$20*IFERROR(INDEX(03_Assumptions!$B$28:$B$33,MATCH(AG849,03_Assumptions!$A$28:$A$33,0)),0.5)+03_Assumptions!$B$21*MIN(V849/180,1)+03_Assumptions!$B$22*(COUNTIF(AI849:AQ849,"Y")/9)),0),"")</f>
      </c>
      <c r="AX849"/>
      <c r="AY849"/>
      <c r="AZ849"/>
      <c r="BA849" t="inlineStr">
        <is>
          <t xml:space="preserve">https://media.yaencontre.com/img/photo/w1024/93070/93070-57401789-1513191751.jpg</t>
        </is>
      </c>
      <c r="BB849"/>
      <c r="BC849">
        <v>1</v>
      </c>
      <c r="BD849"/>
      <c r="BE849">
        <v>0</v>
      </c>
      <c r="BF849"/>
      <c r="BG849"/>
      <c r="BH849"/>
      <c r="BI849"/>
      <c r="BJ849"/>
      <c r="BK849"/>
      <c r="BL849" t="inlineStr">
        <is>
          <t xml:space="preserve">Lägenhet i det gated community Monte Paraíso på Marbellas Guldkust med 168 m² invändigt område och en 40 m² terrass för helårsmässig användning nära stranden. Begränsad information tillgänglig; viktiga detaljer om skick, sovrum och bekvämligheter saknas.</t>
        </is>
      </c>
      <c r="BM849" t="inlineStr">
        <is>
          <t xml:space="preserve">terrace</t>
        </is>
      </c>
      <c r="BN849"/>
    </row>
    <row r="850">
      <c r="A850" t="inlineStr">
        <is>
          <t xml:space="preserve">YAE-jht::real-estate::83067-promo-5-112379402</t>
        </is>
      </c>
      <c r="B850" t="inlineStr">
        <is>
          <t xml:space="preserve">Yaencontre</t>
        </is>
      </c>
      <c r="C850" t="inlineStr">
        <is>
          <t xml:space="preserve">jht::real-estate::83067-promo-5-112379402</t>
        </is>
      </c>
      <c r="D850" t="inlineStr">
        <is>
          <t xml:space="preserve">https://yaencontre.com/venta/piso/inmueble-83067-Promo-5-112379402</t>
        </is>
      </c>
      <c r="E850" t="inlineStr">
        <is>
          <t xml:space="preserve">2026-08-29</t>
        </is>
      </c>
      <c r="F850" t="inlineStr">
        <is>
          <t xml:space="preserve">2026-08-31</t>
        </is>
      </c>
      <c r="G850" t="inlineStr">
        <is>
          <t xml:space="preserve">New</t>
        </is>
      </c>
      <c r="H850" t="inlineStr">
        <is>
          <t xml:space="preserve">Piso en venta en avenida Pablo Ruiz Picasso, San Pedro Pueblo en San Pedro de Alcántara en Marbella</t>
        </is>
      </c>
      <c r="I850" t="inlineStr">
        <is>
          <t xml:space="preserve">Sale</t>
        </is>
      </c>
      <c r="J850" t="inlineStr">
        <is>
          <t xml:space="preserve">FLAT</t>
        </is>
      </c>
      <c r="K850" t="inlineStr">
        <is>
          <t xml:space="preserve">ES</t>
        </is>
      </c>
      <c r="L850"/>
      <c r="M850"/>
      <c r="N850" t="inlineStr">
        <is>
          <t xml:space="preserve">Marbella</t>
        </is>
      </c>
      <c r="O850" t="inlineStr">
        <is>
          <t xml:space="preserve">San Pedro de Alcántara</t>
        </is>
      </c>
      <c r="P850"/>
      <c r="Q850" t="inlineStr">
        <is>
          <t xml:space="preserve">36.4913660</t>
        </is>
      </c>
      <c r="R850" t="inlineStr">
        <is>
          <t xml:space="preserve">-4.9923526</t>
        </is>
      </c>
      <c r="S850">
        <v>692500</v>
      </c>
      <c r="T850"/>
      <c r="U850">
        <f>IFERROR((S850-T850)/T850,"")</f>
      </c>
      <c r="V850">
        <v>3</v>
      </c>
      <c r="W850" t="inlineStr">
        <is>
          <t xml:space="preserve">122.00</t>
        </is>
      </c>
      <c r="X850"/>
      <c r="Y850"/>
      <c r="Z850">
        <f>IFERROR(S850/W850,"")</f>
      </c>
      <c r="AA850">
        <f>IFERROR(INDEX(04_Area_Stats!$C$5:$C$7,MATCH(N850,04_Area_Stats!$A$5:$A$7,0)),"")</f>
      </c>
      <c r="AB850">
        <f>IFERROR((Z850-AA850)/AA850,"")</f>
      </c>
      <c r="AC850">
        <v>3</v>
      </c>
      <c r="AD850">
        <v>2</v>
      </c>
      <c r="AE850"/>
      <c r="AF850"/>
      <c r="AG850" t="inlineStr">
        <is>
          <t xml:space="preserve">New build</t>
        </is>
      </c>
      <c r="AH850"/>
      <c r="AI850" t="inlineStr">
        <is>
          <t xml:space="preserve">Y</t>
        </is>
      </c>
      <c r="AJ850"/>
      <c r="AK850"/>
      <c r="AL850"/>
      <c r="AM850"/>
      <c r="AN850"/>
      <c r="AO850"/>
      <c r="AP850"/>
      <c r="AQ850"/>
      <c r="AR850"/>
      <c r="AS850"/>
      <c r="AT850">
        <f>IFERROR(INDEX(04_Area_Stats!$E$5:$E$7,MATCH(N850,04_Area_Stats!$A$5:$A$7,0)),"")</f>
      </c>
      <c r="AU850">
        <f>IFERROR(ROUND(W850*AT850,0),"")</f>
      </c>
      <c r="AV850">
        <f>IFERROR(AU850*12/S850,"")</f>
      </c>
      <c r="AW850">
        <f>IFERROR(ROUND(100*(03_Assumptions!$B$18*MIN(AV850/03_Assumptions!$B$13,1)+03_Assumptions!$B$19*MIN(MAX(-AB850/0.25,0),1)+03_Assumptions!$B$20*IFERROR(INDEX(03_Assumptions!$B$28:$B$33,MATCH(AG850,03_Assumptions!$A$28:$A$33,0)),0.5)+03_Assumptions!$B$21*MIN(V850/180,1)+03_Assumptions!$B$22*(COUNTIF(AI850:AQ850,"Y")/9)),0),"")</f>
      </c>
      <c r="AX850"/>
      <c r="AY850"/>
      <c r="AZ850"/>
      <c r="BA850" t="inlineStr">
        <is>
          <t xml:space="preserve">https://media.yaencontre.com/img/photo/w1024/promo_83067-5/files/83067-57427756-1514554167.jpg</t>
        </is>
      </c>
      <c r="BB850"/>
      <c r="BC850">
        <v>1</v>
      </c>
      <c r="BD850"/>
      <c r="BE850">
        <v>0</v>
      </c>
      <c r="BF850"/>
      <c r="BG850"/>
      <c r="BH850"/>
      <c r="BI850"/>
      <c r="BJ850"/>
      <c r="BK850"/>
      <c r="BL850" t="inlineStr">
        <is>
          <t xml:space="preserve">Beskrivningen är en projektöversikt för Armonía, ett bostadskomplex med 35 lägenheter i San Pedro de Alcántara, Marbella, men ger nästan ingen information om den enskilda lägenhetens försäljning. Mycket lite information är tillgänglig utöver byggnadens grundläggande sammansättning och faciliteter.</t>
        </is>
      </c>
      <c r="BM850"/>
      <c r="BN850"/>
    </row>
    <row r="851">
      <c r="A851" t="inlineStr">
        <is>
          <t xml:space="preserve">YAE-jht::real-estate::92341-112364491</t>
        </is>
      </c>
      <c r="B851" t="inlineStr">
        <is>
          <t xml:space="preserve">Yaencontre</t>
        </is>
      </c>
      <c r="C851" t="inlineStr">
        <is>
          <t xml:space="preserve">jht::real-estate::92341-112364491</t>
        </is>
      </c>
      <c r="D851" t="inlineStr">
        <is>
          <t xml:space="preserve">https://yaencontre.com/venta/piso/inmueble-92341-112364491</t>
        </is>
      </c>
      <c r="E851" t="inlineStr">
        <is>
          <t xml:space="preserve">2026-08-29</t>
        </is>
      </c>
      <c r="F851" t="inlineStr">
        <is>
          <t xml:space="preserve">2026-08-31</t>
        </is>
      </c>
      <c r="G851" t="inlineStr">
        <is>
          <t xml:space="preserve">New</t>
        </is>
      </c>
      <c r="H851" t="inlineStr">
        <is>
          <t xml:space="preserve">Piso en venta en calle Peñuelas, Divina Pastora en Marbella Pueblo en Marbella</t>
        </is>
      </c>
      <c r="I851" t="inlineStr">
        <is>
          <t xml:space="preserve">Sale</t>
        </is>
      </c>
      <c r="J851" t="inlineStr">
        <is>
          <t xml:space="preserve">FLAT</t>
        </is>
      </c>
      <c r="K851" t="inlineStr">
        <is>
          <t xml:space="preserve">ES</t>
        </is>
      </c>
      <c r="L851"/>
      <c r="M851"/>
      <c r="N851" t="inlineStr">
        <is>
          <t xml:space="preserve">Marbella</t>
        </is>
      </c>
      <c r="O851" t="inlineStr">
        <is>
          <t xml:space="preserve">Marbella Pueblo</t>
        </is>
      </c>
      <c r="P851"/>
      <c r="Q851" t="inlineStr">
        <is>
          <t xml:space="preserve">36.5115802</t>
        </is>
      </c>
      <c r="R851" t="inlineStr">
        <is>
          <t xml:space="preserve">-4.8807292</t>
        </is>
      </c>
      <c r="S851">
        <v>477000</v>
      </c>
      <c r="T851"/>
      <c r="U851">
        <f>IFERROR((S851-T851)/T851,"")</f>
      </c>
      <c r="V851">
        <v>3</v>
      </c>
      <c r="W851" t="inlineStr">
        <is>
          <t xml:space="preserve">110.00</t>
        </is>
      </c>
      <c r="X851"/>
      <c r="Y851"/>
      <c r="Z851">
        <f>IFERROR(S851/W851,"")</f>
      </c>
      <c r="AA851">
        <f>IFERROR(INDEX(04_Area_Stats!$C$5:$C$7,MATCH(N851,04_Area_Stats!$A$5:$A$7,0)),"")</f>
      </c>
      <c r="AB851">
        <f>IFERROR((Z851-AA851)/AA851,"")</f>
      </c>
      <c r="AC851">
        <v>4</v>
      </c>
      <c r="AD851">
        <v>2</v>
      </c>
      <c r="AE851"/>
      <c r="AF851"/>
      <c r="AG851" t="inlineStr">
        <is>
          <t xml:space="preserve">Good</t>
        </is>
      </c>
      <c r="AH851"/>
      <c r="AI851"/>
      <c r="AJ851"/>
      <c r="AK851"/>
      <c r="AL851"/>
      <c r="AM851"/>
      <c r="AN851"/>
      <c r="AO851" t="inlineStr">
        <is>
          <t xml:space="preserve">Y</t>
        </is>
      </c>
      <c r="AP851"/>
      <c r="AQ851"/>
      <c r="AR851"/>
      <c r="AS851"/>
      <c r="AT851">
        <f>IFERROR(INDEX(04_Area_Stats!$E$5:$E$7,MATCH(N851,04_Area_Stats!$A$5:$A$7,0)),"")</f>
      </c>
      <c r="AU851">
        <f>IFERROR(ROUND(W851*AT851,0),"")</f>
      </c>
      <c r="AV851">
        <f>IFERROR(AU851*12/S851,"")</f>
      </c>
      <c r="AW851">
        <f>IFERROR(ROUND(100*(03_Assumptions!$B$18*MIN(AV851/03_Assumptions!$B$13,1)+03_Assumptions!$B$19*MIN(MAX(-AB851/0.25,0),1)+03_Assumptions!$B$20*IFERROR(INDEX(03_Assumptions!$B$28:$B$33,MATCH(AG851,03_Assumptions!$A$28:$A$33,0)),0.5)+03_Assumptions!$B$21*MIN(V851/180,1)+03_Assumptions!$B$22*(COUNTIF(AI851:AQ851,"Y")/9)),0),"")</f>
      </c>
      <c r="AX851"/>
      <c r="AY851"/>
      <c r="AZ851"/>
      <c r="BA851" t="inlineStr">
        <is>
          <t xml:space="preserve">https://media.yaencontre.com/img/photo/w1024/92341/92341-57419233-1514107221.jpg</t>
        </is>
      </c>
      <c r="BB851"/>
      <c r="BC851">
        <v>1</v>
      </c>
      <c r="BD851"/>
      <c r="BE851">
        <v>0</v>
      </c>
      <c r="BF851"/>
      <c r="BG851"/>
      <c r="BH851"/>
      <c r="BI851"/>
      <c r="BJ851"/>
      <c r="BK851"/>
      <c r="BL851" t="inlineStr">
        <is>
          <t xml:space="preserve">Fyrarumsmets lägenhet med två badrum i centrala Marbella Pueblo med imponerande utsikt över havet och berget samt balkong. Fastigheten är i gott skick och ligger vid fotbollsstadion i den gamla stan.</t>
        </is>
      </c>
      <c r="BM851" t="inlineStr">
        <is>
          <t xml:space="preserve">condition, balcony</t>
        </is>
      </c>
      <c r="BN851"/>
    </row>
    <row r="852">
      <c r="A852" t="inlineStr">
        <is>
          <t xml:space="preserve">YAE-jht::real-estate::91389-112357964</t>
        </is>
      </c>
      <c r="B852" t="inlineStr">
        <is>
          <t xml:space="preserve">Yaencontre</t>
        </is>
      </c>
      <c r="C852" t="inlineStr">
        <is>
          <t xml:space="preserve">jht::real-estate::91389-112357964</t>
        </is>
      </c>
      <c r="D852" t="inlineStr">
        <is>
          <t xml:space="preserve">https://yaencontre.com/venta/piso/inmueble-91389-112357964</t>
        </is>
      </c>
      <c r="E852" t="inlineStr">
        <is>
          <t xml:space="preserve">2026-08-29</t>
        </is>
      </c>
      <c r="F852" t="inlineStr">
        <is>
          <t xml:space="preserve">2026-08-31</t>
        </is>
      </c>
      <c r="G852" t="inlineStr">
        <is>
          <t xml:space="preserve">New</t>
        </is>
      </c>
      <c r="H852" t="inlineStr">
        <is>
          <t xml:space="preserve">Ático en venta, Casco Antiguo en Marbella Pueblo en Marbella</t>
        </is>
      </c>
      <c r="I852" t="inlineStr">
        <is>
          <t xml:space="preserve">Sale</t>
        </is>
      </c>
      <c r="J852" t="inlineStr">
        <is>
          <t xml:space="preserve">FLAT</t>
        </is>
      </c>
      <c r="K852" t="inlineStr">
        <is>
          <t xml:space="preserve">ES</t>
        </is>
      </c>
      <c r="L852"/>
      <c r="M852"/>
      <c r="N852" t="inlineStr">
        <is>
          <t xml:space="preserve">Marbella</t>
        </is>
      </c>
      <c r="O852" t="inlineStr">
        <is>
          <t xml:space="preserve">Marbella Pueblo</t>
        </is>
      </c>
      <c r="P852"/>
      <c r="Q852" t="inlineStr">
        <is>
          <t xml:space="preserve">36.5108856</t>
        </is>
      </c>
      <c r="R852" t="inlineStr">
        <is>
          <t xml:space="preserve">-4.8868394</t>
        </is>
      </c>
      <c r="S852">
        <v>680000</v>
      </c>
      <c r="T852"/>
      <c r="U852">
        <f>IFERROR((S852-T852)/T852,"")</f>
      </c>
      <c r="V852">
        <v>3</v>
      </c>
      <c r="W852" t="inlineStr">
        <is>
          <t xml:space="preserve">130.00</t>
        </is>
      </c>
      <c r="X852"/>
      <c r="Y852"/>
      <c r="Z852">
        <f>IFERROR(S852/W852,"")</f>
      </c>
      <c r="AA852">
        <f>IFERROR(INDEX(04_Area_Stats!$C$5:$C$7,MATCH(N852,04_Area_Stats!$A$5:$A$7,0)),"")</f>
      </c>
      <c r="AB852">
        <f>IFERROR((Z852-AA852)/AA852,"")</f>
      </c>
      <c r="AC852">
        <v>2</v>
      </c>
      <c r="AD852">
        <v>2</v>
      </c>
      <c r="AE852"/>
      <c r="AF852"/>
      <c r="AG852"/>
      <c r="AH852"/>
      <c r="AI852"/>
      <c r="AJ852"/>
      <c r="AK852"/>
      <c r="AL852"/>
      <c r="AM852"/>
      <c r="AN852"/>
      <c r="AO852"/>
      <c r="AP852"/>
      <c r="AQ852"/>
      <c r="AR852"/>
      <c r="AS852"/>
      <c r="AT852">
        <f>IFERROR(INDEX(04_Area_Stats!$E$5:$E$7,MATCH(N852,04_Area_Stats!$A$5:$A$7,0)),"")</f>
      </c>
      <c r="AU852">
        <f>IFERROR(ROUND(W852*AT852,0),"")</f>
      </c>
      <c r="AV852">
        <f>IFERROR(AU852*12/S852,"")</f>
      </c>
      <c r="AW852">
        <f>IFERROR(ROUND(100*(03_Assumptions!$B$18*MIN(AV852/03_Assumptions!$B$13,1)+03_Assumptions!$B$19*MIN(MAX(-AB852/0.25,0),1)+03_Assumptions!$B$20*IFERROR(INDEX(03_Assumptions!$B$28:$B$33,MATCH(AG852,03_Assumptions!$A$28:$A$33,0)),0.5)+03_Assumptions!$B$21*MIN(V852/180,1)+03_Assumptions!$B$22*(COUNTIF(AI852:AQ852,"Y")/9)),0),"")</f>
      </c>
      <c r="AX852"/>
      <c r="AY852"/>
      <c r="AZ852"/>
      <c r="BA852" t="inlineStr">
        <is>
          <t xml:space="preserve">https://media.yaencontre.com/img/photo/w1024/91389/91389-57415896-1513892758.jpg</t>
        </is>
      </c>
      <c r="BB852"/>
      <c r="BC852">
        <v>1</v>
      </c>
      <c r="BD852"/>
      <c r="BE852">
        <v>0</v>
      </c>
      <c r="BF852"/>
      <c r="BG852"/>
      <c r="BH852"/>
      <c r="BI852"/>
      <c r="BJ852"/>
      <c r="BK852"/>
      <c r="BL852" t="inlineStr">
        <is>
          <t xml:space="preserve">Annonsen innehåller otillräcklig information för att fastställa fastighetens specifikationer. Endast fastighetstypen (lyxig loft-takvåning), läget (Las Lomas del Marbella Club, Marbella) och en allmän beskrivning av lyx nämns, med texten som avbryts mitt i meningen.</t>
        </is>
      </c>
      <c r="BM852"/>
      <c r="BN852"/>
    </row>
    <row r="853">
      <c r="A853" t="inlineStr">
        <is>
          <t xml:space="preserve">YAE-jht::real-estate::83067-promo-5-112379444</t>
        </is>
      </c>
      <c r="B853" t="inlineStr">
        <is>
          <t xml:space="preserve">Yaencontre</t>
        </is>
      </c>
      <c r="C853" t="inlineStr">
        <is>
          <t xml:space="preserve">jht::real-estate::83067-promo-5-112379444</t>
        </is>
      </c>
      <c r="D853" t="inlineStr">
        <is>
          <t xml:space="preserve">https://yaencontre.com/venta/piso/inmueble-83067-Promo-5-112379444</t>
        </is>
      </c>
      <c r="E853" t="inlineStr">
        <is>
          <t xml:space="preserve">2026-08-29</t>
        </is>
      </c>
      <c r="F853" t="inlineStr">
        <is>
          <t xml:space="preserve">2026-08-31</t>
        </is>
      </c>
      <c r="G853" t="inlineStr">
        <is>
          <t xml:space="preserve">New</t>
        </is>
      </c>
      <c r="H853" t="inlineStr">
        <is>
          <t xml:space="preserve">Piso en venta en avenida Pablo Ruiz Picasso, San Pedro Pueblo en San Pedro de Alcántara en Marbella</t>
        </is>
      </c>
      <c r="I853" t="inlineStr">
        <is>
          <t xml:space="preserve">Sale</t>
        </is>
      </c>
      <c r="J853" t="inlineStr">
        <is>
          <t xml:space="preserve">FLAT</t>
        </is>
      </c>
      <c r="K853" t="inlineStr">
        <is>
          <t xml:space="preserve">ES</t>
        </is>
      </c>
      <c r="L853"/>
      <c r="M853"/>
      <c r="N853" t="inlineStr">
        <is>
          <t xml:space="preserve">Marbella</t>
        </is>
      </c>
      <c r="O853" t="inlineStr">
        <is>
          <t xml:space="preserve">San Pedro de Alcántara</t>
        </is>
      </c>
      <c r="P853"/>
      <c r="Q853" t="inlineStr">
        <is>
          <t xml:space="preserve">36.4913660</t>
        </is>
      </c>
      <c r="R853" t="inlineStr">
        <is>
          <t xml:space="preserve">-4.9923526</t>
        </is>
      </c>
      <c r="S853">
        <v>907500</v>
      </c>
      <c r="T853"/>
      <c r="U853">
        <f>IFERROR((S853-T853)/T853,"")</f>
      </c>
      <c r="V853">
        <v>3</v>
      </c>
      <c r="W853" t="inlineStr">
        <is>
          <t xml:space="preserve">130.00</t>
        </is>
      </c>
      <c r="X853"/>
      <c r="Y853"/>
      <c r="Z853">
        <f>IFERROR(S853/W853,"")</f>
      </c>
      <c r="AA853">
        <f>IFERROR(INDEX(04_Area_Stats!$C$5:$C$7,MATCH(N853,04_Area_Stats!$A$5:$A$7,0)),"")</f>
      </c>
      <c r="AB853">
        <f>IFERROR((Z853-AA853)/AA853,"")</f>
      </c>
      <c r="AC853">
        <v>3</v>
      </c>
      <c r="AD853">
        <v>2</v>
      </c>
      <c r="AE853"/>
      <c r="AF853"/>
      <c r="AG853" t="inlineStr">
        <is>
          <t xml:space="preserve">New build</t>
        </is>
      </c>
      <c r="AH853"/>
      <c r="AI853" t="inlineStr">
        <is>
          <t xml:space="preserve">Y</t>
        </is>
      </c>
      <c r="AJ853"/>
      <c r="AK853"/>
      <c r="AL853"/>
      <c r="AM853"/>
      <c r="AN853"/>
      <c r="AO853"/>
      <c r="AP853"/>
      <c r="AQ853"/>
      <c r="AR853"/>
      <c r="AS853"/>
      <c r="AT853">
        <f>IFERROR(INDEX(04_Area_Stats!$E$5:$E$7,MATCH(N853,04_Area_Stats!$A$5:$A$7,0)),"")</f>
      </c>
      <c r="AU853">
        <f>IFERROR(ROUND(W853*AT853,0),"")</f>
      </c>
      <c r="AV853">
        <f>IFERROR(AU853*12/S853,"")</f>
      </c>
      <c r="AW853">
        <f>IFERROR(ROUND(100*(03_Assumptions!$B$18*MIN(AV853/03_Assumptions!$B$13,1)+03_Assumptions!$B$19*MIN(MAX(-AB853/0.25,0),1)+03_Assumptions!$B$20*IFERROR(INDEX(03_Assumptions!$B$28:$B$33,MATCH(AG853,03_Assumptions!$A$28:$A$33,0)),0.5)+03_Assumptions!$B$21*MIN(V853/180,1)+03_Assumptions!$B$22*(COUNTIF(AI853:AQ853,"Y")/9)),0),"")</f>
      </c>
      <c r="AX853"/>
      <c r="AY853"/>
      <c r="AZ853"/>
      <c r="BA853" t="inlineStr">
        <is>
          <t xml:space="preserve">https://media.yaencontre.com/img/photo/w1024/promo_83067-5/files/83067-57427765-1514554182.jpg</t>
        </is>
      </c>
      <c r="BB853"/>
      <c r="BC853">
        <v>1</v>
      </c>
      <c r="BD853"/>
      <c r="BE853">
        <v>0</v>
      </c>
      <c r="BF853"/>
      <c r="BG853"/>
      <c r="BH853"/>
      <c r="BI853"/>
      <c r="BJ853"/>
      <c r="BK853"/>
      <c r="BL853" t="inlineStr">
        <is>
          <t xml:space="preserve">Lite information är tillgänglig för denna nya bostadskomplex i San Pedro de Alcántara, Marbella; endast komplexets struktur beskrivs utan detaljer om enskilda enheter.</t>
        </is>
      </c>
      <c r="BM853"/>
      <c r="BN853"/>
    </row>
    <row r="854">
      <c r="A854" t="inlineStr">
        <is>
          <t xml:space="preserve">YAE-jht::real-estate::44344-112369357</t>
        </is>
      </c>
      <c r="B854" t="inlineStr">
        <is>
          <t xml:space="preserve">Yaencontre</t>
        </is>
      </c>
      <c r="C854" t="inlineStr">
        <is>
          <t xml:space="preserve">jht::real-estate::44344-112369357</t>
        </is>
      </c>
      <c r="D854" t="inlineStr">
        <is>
          <t xml:space="preserve">https://yaencontre.com/venta/piso/inmueble-44344-112369357</t>
        </is>
      </c>
      <c r="E854" t="inlineStr">
        <is>
          <t xml:space="preserve">2026-08-29</t>
        </is>
      </c>
      <c r="F854" t="inlineStr">
        <is>
          <t xml:space="preserve">2026-08-31</t>
        </is>
      </c>
      <c r="G854" t="inlineStr">
        <is>
          <t xml:space="preserve">New</t>
        </is>
      </c>
      <c r="H854" t="inlineStr">
        <is>
          <t xml:space="preserve">Piso en venta, Las Brisas en Nueva Andalucía en Marbella</t>
        </is>
      </c>
      <c r="I854" t="inlineStr">
        <is>
          <t xml:space="preserve">Sale</t>
        </is>
      </c>
      <c r="J854" t="inlineStr">
        <is>
          <t xml:space="preserve">FLAT</t>
        </is>
      </c>
      <c r="K854" t="inlineStr">
        <is>
          <t xml:space="preserve">ES</t>
        </is>
      </c>
      <c r="L854"/>
      <c r="M854"/>
      <c r="N854" t="inlineStr">
        <is>
          <t xml:space="preserve">Marbella</t>
        </is>
      </c>
      <c r="O854" t="inlineStr">
        <is>
          <t xml:space="preserve">Nueva Andalucía</t>
        </is>
      </c>
      <c r="P854"/>
      <c r="Q854" t="inlineStr">
        <is>
          <t xml:space="preserve">36.5055531</t>
        </is>
      </c>
      <c r="R854" t="inlineStr">
        <is>
          <t xml:space="preserve">-4.9721862</t>
        </is>
      </c>
      <c r="S854">
        <v>455000</v>
      </c>
      <c r="T854"/>
      <c r="U854">
        <f>IFERROR((S854-T854)/T854,"")</f>
      </c>
      <c r="V854">
        <v>3</v>
      </c>
      <c r="W854" t="inlineStr">
        <is>
          <t xml:space="preserve">115.00</t>
        </is>
      </c>
      <c r="X854"/>
      <c r="Y854"/>
      <c r="Z854">
        <f>IFERROR(S854/W854,"")</f>
      </c>
      <c r="AA854">
        <f>IFERROR(INDEX(04_Area_Stats!$C$5:$C$7,MATCH(N854,04_Area_Stats!$A$5:$A$7,0)),"")</f>
      </c>
      <c r="AB854">
        <f>IFERROR((Z854-AA854)/AA854,"")</f>
      </c>
      <c r="AC854">
        <v>2</v>
      </c>
      <c r="AD854">
        <v>2</v>
      </c>
      <c r="AE854"/>
      <c r="AF854"/>
      <c r="AG854" t="inlineStr">
        <is>
          <t xml:space="preserve">Good</t>
        </is>
      </c>
      <c r="AH854"/>
      <c r="AI854"/>
      <c r="AJ854" t="inlineStr">
        <is>
          <t xml:space="preserve">Y</t>
        </is>
      </c>
      <c r="AK854"/>
      <c r="AL854"/>
      <c r="AM854"/>
      <c r="AN854"/>
      <c r="AO854"/>
      <c r="AP854" t="inlineStr">
        <is>
          <t xml:space="preserve">Y</t>
        </is>
      </c>
      <c r="AQ854"/>
      <c r="AR854"/>
      <c r="AS854"/>
      <c r="AT854">
        <f>IFERROR(INDEX(04_Area_Stats!$E$5:$E$7,MATCH(N854,04_Area_Stats!$A$5:$A$7,0)),"")</f>
      </c>
      <c r="AU854">
        <f>IFERROR(ROUND(W854*AT854,0),"")</f>
      </c>
      <c r="AV854">
        <f>IFERROR(AU854*12/S854,"")</f>
      </c>
      <c r="AW854">
        <f>IFERROR(ROUND(100*(03_Assumptions!$B$18*MIN(AV854/03_Assumptions!$B$13,1)+03_Assumptions!$B$19*MIN(MAX(-AB854/0.25,0),1)+03_Assumptions!$B$20*IFERROR(INDEX(03_Assumptions!$B$28:$B$33,MATCH(AG854,03_Assumptions!$A$28:$A$33,0)),0.5)+03_Assumptions!$B$21*MIN(V854/180,1)+03_Assumptions!$B$22*(COUNTIF(AI854:AQ854,"Y")/9)),0),"")</f>
      </c>
      <c r="AX854"/>
      <c r="AY854"/>
      <c r="AZ854"/>
      <c r="BA854" t="inlineStr">
        <is>
          <t xml:space="preserve">https://media.yaencontre.com/img/photo/w1024/44344/44344-57421342-1514249431.jpg</t>
        </is>
      </c>
      <c r="BB854"/>
      <c r="BC854">
        <v>1</v>
      </c>
      <c r="BD854"/>
      <c r="BE854">
        <v>0</v>
      </c>
      <c r="BF854"/>
      <c r="BG854"/>
      <c r="BH854"/>
      <c r="BI854"/>
      <c r="BJ854"/>
      <c r="BK854"/>
      <c r="BL854" t="inlineStr">
        <is>
          <t xml:space="preserve">En 2-rumslägenhet i det exklusiva Nueva Andalucía-området i Marbella River Garden, i bra skick med en sydvästvänd terrass med utsikt över golfvallen. Begränsad information från den ofullständiga listningsbeskrivningen.</t>
        </is>
      </c>
      <c r="BM854" t="inlineStr">
        <is>
          <t xml:space="preserve">condition, terrace</t>
        </is>
      </c>
      <c r="BN854"/>
    </row>
    <row r="855">
      <c r="A855" t="inlineStr">
        <is>
          <t xml:space="preserve">YAE-jht::real-estate::44737-112390553</t>
        </is>
      </c>
      <c r="B855" t="inlineStr">
        <is>
          <t xml:space="preserve">Yaencontre</t>
        </is>
      </c>
      <c r="C855" t="inlineStr">
        <is>
          <t xml:space="preserve">jht::real-estate::44737-112390553</t>
        </is>
      </c>
      <c r="D855" t="inlineStr">
        <is>
          <t xml:space="preserve">https://yaencontre.com/venta/piso/inmueble-44737-112390553</t>
        </is>
      </c>
      <c r="E855" t="inlineStr">
        <is>
          <t xml:space="preserve">2026-08-29</t>
        </is>
      </c>
      <c r="F855" t="inlineStr">
        <is>
          <t xml:space="preserve">2026-08-31</t>
        </is>
      </c>
      <c r="G855" t="inlineStr">
        <is>
          <t xml:space="preserve">New</t>
        </is>
      </c>
      <c r="H855" t="inlineStr">
        <is>
          <t xml:space="preserve">Dúplex en venta, Aloha en Nueva Andalucía en Marbella</t>
        </is>
      </c>
      <c r="I855" t="inlineStr">
        <is>
          <t xml:space="preserve">Sale</t>
        </is>
      </c>
      <c r="J855" t="inlineStr">
        <is>
          <t xml:space="preserve">FLAT</t>
        </is>
      </c>
      <c r="K855" t="inlineStr">
        <is>
          <t xml:space="preserve">ES</t>
        </is>
      </c>
      <c r="L855"/>
      <c r="M855"/>
      <c r="N855" t="inlineStr">
        <is>
          <t xml:space="preserve">Marbella</t>
        </is>
      </c>
      <c r="O855" t="inlineStr">
        <is>
          <t xml:space="preserve">Nueva Andalucía</t>
        </is>
      </c>
      <c r="P855"/>
      <c r="Q855" t="inlineStr">
        <is>
          <t xml:space="preserve">36.5196931</t>
        </is>
      </c>
      <c r="R855" t="inlineStr">
        <is>
          <t xml:space="preserve">-4.9613965</t>
        </is>
      </c>
      <c r="S855">
        <v>3250000</v>
      </c>
      <c r="T855"/>
      <c r="U855">
        <f>IFERROR((S855-T855)/T855,"")</f>
      </c>
      <c r="V855">
        <v>3</v>
      </c>
      <c r="W855" t="inlineStr">
        <is>
          <t xml:space="preserve">361.00</t>
        </is>
      </c>
      <c r="X855"/>
      <c r="Y855"/>
      <c r="Z855">
        <f>IFERROR(S855/W855,"")</f>
      </c>
      <c r="AA855">
        <f>IFERROR(INDEX(04_Area_Stats!$C$5:$C$7,MATCH(N855,04_Area_Stats!$A$5:$A$7,0)),"")</f>
      </c>
      <c r="AB855">
        <f>IFERROR((Z855-AA855)/AA855,"")</f>
      </c>
      <c r="AC855">
        <v>5</v>
      </c>
      <c r="AD855">
        <v>5</v>
      </c>
      <c r="AE855"/>
      <c r="AF855"/>
      <c r="AG855"/>
      <c r="AH855"/>
      <c r="AI855"/>
      <c r="AJ855" t="inlineStr">
        <is>
          <t xml:space="preserve">Y</t>
        </is>
      </c>
      <c r="AK855"/>
      <c r="AL855"/>
      <c r="AM855"/>
      <c r="AN855"/>
      <c r="AO855" t="inlineStr">
        <is>
          <t xml:space="preserve">Y</t>
        </is>
      </c>
      <c r="AP855" t="inlineStr">
        <is>
          <t xml:space="preserve">Y</t>
        </is>
      </c>
      <c r="AQ855"/>
      <c r="AR855"/>
      <c r="AS855"/>
      <c r="AT855">
        <f>IFERROR(INDEX(04_Area_Stats!$E$5:$E$7,MATCH(N855,04_Area_Stats!$A$5:$A$7,0)),"")</f>
      </c>
      <c r="AU855">
        <f>IFERROR(ROUND(W855*AT855,0),"")</f>
      </c>
      <c r="AV855">
        <f>IFERROR(AU855*12/S855,"")</f>
      </c>
      <c r="AW855">
        <f>IFERROR(ROUND(100*(03_Assumptions!$B$18*MIN(AV855/03_Assumptions!$B$13,1)+03_Assumptions!$B$19*MIN(MAX(-AB855/0.25,0),1)+03_Assumptions!$B$20*IFERROR(INDEX(03_Assumptions!$B$28:$B$33,MATCH(AG855,03_Assumptions!$A$28:$A$33,0)),0.5)+03_Assumptions!$B$21*MIN(V855/180,1)+03_Assumptions!$B$22*(COUNTIF(AI855:AQ855,"Y")/9)),0),"")</f>
      </c>
      <c r="AX855"/>
      <c r="AY855"/>
      <c r="AZ855"/>
      <c r="BA855" t="inlineStr">
        <is>
          <t xml:space="preserve">https://media.yaencontre.com/img/photo/w1024/44737/44737-57433358-1514837403.jpg</t>
        </is>
      </c>
      <c r="BB855"/>
      <c r="BC855">
        <v>1</v>
      </c>
      <c r="BD855"/>
      <c r="BE855">
        <v>0</v>
      </c>
      <c r="BF855"/>
      <c r="BG855" t="inlineStr">
        <is>
          <t xml:space="preserve">AREA_MISMATCH</t>
        </is>
      </c>
      <c r="BH855" t="inlineStr">
        <is>
          <t xml:space="preserve">Costly</t>
        </is>
      </c>
      <c r="BI855"/>
      <c r="BJ855"/>
      <c r="BK855"/>
      <c r="BL855" t="inlineStr">
        <is>
          <t xml:space="preserve">Lyxigt 5-rum duplex-penthouse i Aloha Park, Nueva Andalucía, Marbella, med 302 m² innerväggar och 104 m² terrasser. Fastigheten erbjuder panoramautsikt över havet och golfvallen från ett exceptionellt hörnläge i en högprivat utveckling.</t>
        </is>
      </c>
      <c r="BM855" t="inlineStr">
        <is>
          <t xml:space="preserve">terrace</t>
        </is>
      </c>
      <c r="BN855"/>
    </row>
    <row r="856">
      <c r="A856" t="inlineStr">
        <is>
          <t xml:space="preserve">YAE-jht::real-estate::87643-112388573</t>
        </is>
      </c>
      <c r="B856" t="inlineStr">
        <is>
          <t xml:space="preserve">Yaencontre</t>
        </is>
      </c>
      <c r="C856" t="inlineStr">
        <is>
          <t xml:space="preserve">jht::real-estate::87643-112388573</t>
        </is>
      </c>
      <c r="D856" t="inlineStr">
        <is>
          <t xml:space="preserve">https://yaencontre.com/venta/piso/inmueble-87643-112388573</t>
        </is>
      </c>
      <c r="E856" t="inlineStr">
        <is>
          <t xml:space="preserve">2026-08-29</t>
        </is>
      </c>
      <c r="F856" t="inlineStr">
        <is>
          <t xml:space="preserve">2026-08-31</t>
        </is>
      </c>
      <c r="G856" t="inlineStr">
        <is>
          <t xml:space="preserve">New</t>
        </is>
      </c>
      <c r="H856" t="inlineStr">
        <is>
          <t xml:space="preserve">Piso en venta, Río Real en Rio Real-Los Monteros en Marbella</t>
        </is>
      </c>
      <c r="I856" t="inlineStr">
        <is>
          <t xml:space="preserve">Sale</t>
        </is>
      </c>
      <c r="J856" t="inlineStr">
        <is>
          <t xml:space="preserve">FLAT</t>
        </is>
      </c>
      <c r="K856" t="inlineStr">
        <is>
          <t xml:space="preserve">ES</t>
        </is>
      </c>
      <c r="L856"/>
      <c r="M856"/>
      <c r="N856" t="inlineStr">
        <is>
          <t xml:space="preserve">Marbella</t>
        </is>
      </c>
      <c r="O856" t="inlineStr">
        <is>
          <t xml:space="preserve">Rio Real-Los Monteros</t>
        </is>
      </c>
      <c r="P856"/>
      <c r="Q856" t="inlineStr">
        <is>
          <t xml:space="preserve">36.5155855</t>
        </is>
      </c>
      <c r="R856" t="inlineStr">
        <is>
          <t xml:space="preserve">-4.8476649</t>
        </is>
      </c>
      <c r="S856">
        <v>2450000</v>
      </c>
      <c r="T856"/>
      <c r="U856">
        <f>IFERROR((S856-T856)/T856,"")</f>
      </c>
      <c r="V856">
        <v>3</v>
      </c>
      <c r="W856" t="inlineStr">
        <is>
          <t xml:space="preserve">190.00</t>
        </is>
      </c>
      <c r="X856"/>
      <c r="Y856"/>
      <c r="Z856">
        <f>IFERROR(S856/W856,"")</f>
      </c>
      <c r="AA856">
        <f>IFERROR(INDEX(04_Area_Stats!$C$5:$C$7,MATCH(N856,04_Area_Stats!$A$5:$A$7,0)),"")</f>
      </c>
      <c r="AB856">
        <f>IFERROR((Z856-AA856)/AA856,"")</f>
      </c>
      <c r="AC856">
        <v>3</v>
      </c>
      <c r="AD856">
        <v>2</v>
      </c>
      <c r="AE856"/>
      <c r="AF856"/>
      <c r="AG856" t="inlineStr">
        <is>
          <t xml:space="preserve">Renovated</t>
        </is>
      </c>
      <c r="AH856"/>
      <c r="AI856"/>
      <c r="AJ856"/>
      <c r="AK856"/>
      <c r="AL856"/>
      <c r="AM856"/>
      <c r="AN856"/>
      <c r="AO856"/>
      <c r="AP856"/>
      <c r="AQ856"/>
      <c r="AR856"/>
      <c r="AS856"/>
      <c r="AT856">
        <f>IFERROR(INDEX(04_Area_Stats!$E$5:$E$7,MATCH(N856,04_Area_Stats!$A$5:$A$7,0)),"")</f>
      </c>
      <c r="AU856">
        <f>IFERROR(ROUND(W856*AT856,0),"")</f>
      </c>
      <c r="AV856">
        <f>IFERROR(AU856*12/S856,"")</f>
      </c>
      <c r="AW856">
        <f>IFERROR(ROUND(100*(03_Assumptions!$B$18*MIN(AV856/03_Assumptions!$B$13,1)+03_Assumptions!$B$19*MIN(MAX(-AB856/0.25,0),1)+03_Assumptions!$B$20*IFERROR(INDEX(03_Assumptions!$B$28:$B$33,MATCH(AG856,03_Assumptions!$A$28:$A$33,0)),0.5)+03_Assumptions!$B$21*MIN(V856/180,1)+03_Assumptions!$B$22*(COUNTIF(AI856:AQ856,"Y")/9)),0),"")</f>
      </c>
      <c r="AX856"/>
      <c r="AY856"/>
      <c r="AZ856"/>
      <c r="BA856" t="inlineStr">
        <is>
          <t xml:space="preserve">https://media.yaencontre.com/img/photo/w1024/87643/87643-57432211-1515008731.jpg</t>
        </is>
      </c>
      <c r="BB856"/>
      <c r="BC856">
        <v>1</v>
      </c>
      <c r="BD856"/>
      <c r="BE856">
        <v>0</v>
      </c>
      <c r="BF856"/>
      <c r="BG856"/>
      <c r="BH856"/>
      <c r="BI856"/>
      <c r="BJ856"/>
      <c r="BK856"/>
      <c r="BL856" t="inlineStr">
        <is>
          <t xml:space="preserve">En 3-rums, 2-badrum lägenhet nyligen renoverad i det exklusiva Palm Beach gated community på Marbellas östkust, belägen inom 5 minuter från centrum. Den ofullständiga beskrivningen ger begränsad information.</t>
        </is>
      </c>
      <c r="BM856" t="inlineStr">
        <is>
          <t xml:space="preserve">condition</t>
        </is>
      </c>
      <c r="BN856"/>
    </row>
    <row r="857">
      <c r="A857" t="inlineStr">
        <is>
          <t xml:space="preserve">YAE-jht::real-estate::42612-112377354</t>
        </is>
      </c>
      <c r="B857" t="inlineStr">
        <is>
          <t xml:space="preserve">Yaencontre</t>
        </is>
      </c>
      <c r="C857" t="inlineStr">
        <is>
          <t xml:space="preserve">jht::real-estate::42612-112377354</t>
        </is>
      </c>
      <c r="D857" t="inlineStr">
        <is>
          <t xml:space="preserve">https://yaencontre.com/venta/piso/inmueble-42612-112377354</t>
        </is>
      </c>
      <c r="E857" t="inlineStr">
        <is>
          <t xml:space="preserve">2026-08-29</t>
        </is>
      </c>
      <c r="F857" t="inlineStr">
        <is>
          <t xml:space="preserve">2026-08-31</t>
        </is>
      </c>
      <c r="G857" t="inlineStr">
        <is>
          <t xml:space="preserve">New</t>
        </is>
      </c>
      <c r="H857" t="inlineStr">
        <is>
          <t xml:space="preserve">Piso en venta, San Pedro Pueblo en San Pedro de Alcántara en Marbella</t>
        </is>
      </c>
      <c r="I857" t="inlineStr">
        <is>
          <t xml:space="preserve">Sale</t>
        </is>
      </c>
      <c r="J857" t="inlineStr">
        <is>
          <t xml:space="preserve">FLAT</t>
        </is>
      </c>
      <c r="K857" t="inlineStr">
        <is>
          <t xml:space="preserve">ES</t>
        </is>
      </c>
      <c r="L857"/>
      <c r="M857"/>
      <c r="N857" t="inlineStr">
        <is>
          <t xml:space="preserve">Marbella</t>
        </is>
      </c>
      <c r="O857" t="inlineStr">
        <is>
          <t xml:space="preserve">San Pedro de Alcántara</t>
        </is>
      </c>
      <c r="P857"/>
      <c r="Q857" t="inlineStr">
        <is>
          <t xml:space="preserve">36.4853515</t>
        </is>
      </c>
      <c r="R857" t="inlineStr">
        <is>
          <t xml:space="preserve">-4.9914129</t>
        </is>
      </c>
      <c r="S857">
        <v>370000</v>
      </c>
      <c r="T857"/>
      <c r="U857">
        <f>IFERROR((S857-T857)/T857,"")</f>
      </c>
      <c r="V857">
        <v>3</v>
      </c>
      <c r="W857" t="inlineStr">
        <is>
          <t xml:space="preserve">110.00</t>
        </is>
      </c>
      <c r="X857"/>
      <c r="Y857"/>
      <c r="Z857">
        <f>IFERROR(S857/W857,"")</f>
      </c>
      <c r="AA857">
        <f>IFERROR(INDEX(04_Area_Stats!$C$5:$C$7,MATCH(N857,04_Area_Stats!$A$5:$A$7,0)),"")</f>
      </c>
      <c r="AB857">
        <f>IFERROR((Z857-AA857)/AA857,"")</f>
      </c>
      <c r="AC857">
        <v>3</v>
      </c>
      <c r="AD857">
        <v>2</v>
      </c>
      <c r="AE857" t="inlineStr">
        <is>
          <t xml:space="preserve">1</t>
        </is>
      </c>
      <c r="AF857"/>
      <c r="AG857"/>
      <c r="AH857"/>
      <c r="AI857" t="inlineStr">
        <is>
          <t xml:space="preserve">Y</t>
        </is>
      </c>
      <c r="AJ857"/>
      <c r="AK857"/>
      <c r="AL857"/>
      <c r="AM857"/>
      <c r="AN857"/>
      <c r="AO857"/>
      <c r="AP857"/>
      <c r="AQ857"/>
      <c r="AR857"/>
      <c r="AS857"/>
      <c r="AT857">
        <f>IFERROR(INDEX(04_Area_Stats!$E$5:$E$7,MATCH(N857,04_Area_Stats!$A$5:$A$7,0)),"")</f>
      </c>
      <c r="AU857">
        <f>IFERROR(ROUND(W857*AT857,0),"")</f>
      </c>
      <c r="AV857">
        <f>IFERROR(AU857*12/S857,"")</f>
      </c>
      <c r="AW857">
        <f>IFERROR(ROUND(100*(03_Assumptions!$B$18*MIN(AV857/03_Assumptions!$B$13,1)+03_Assumptions!$B$19*MIN(MAX(-AB857/0.25,0),1)+03_Assumptions!$B$20*IFERROR(INDEX(03_Assumptions!$B$28:$B$33,MATCH(AG857,03_Assumptions!$A$28:$A$33,0)),0.5)+03_Assumptions!$B$21*MIN(V857/180,1)+03_Assumptions!$B$22*(COUNTIF(AI857:AQ857,"Y")/9)),0),"")</f>
      </c>
      <c r="AX857"/>
      <c r="AY857"/>
      <c r="AZ857"/>
      <c r="BA857" t="inlineStr">
        <is>
          <t xml:space="preserve">https://media.yaencontre.com/img/photo/w1024/42612/42612-57426012-1514483954.jpg</t>
        </is>
      </c>
      <c r="BB857"/>
      <c r="BC857">
        <v>1</v>
      </c>
      <c r="BD857"/>
      <c r="BE857">
        <v>0</v>
      </c>
      <c r="BF857"/>
      <c r="BG857"/>
      <c r="BH857"/>
      <c r="BI857"/>
      <c r="BJ857"/>
      <c r="BK857"/>
      <c r="BL857" t="inlineStr">
        <is>
          <t xml:space="preserve">En lägenhet på 110 m² på första våningen med hiss på Avenida de la Constitución, Marbella. Beskrivningen är ofullständig och ger begränsad information om skick och övriga egenskaper.</t>
        </is>
      </c>
      <c r="BM857" t="inlineStr">
        <is>
          <t xml:space="preserve">floor</t>
        </is>
      </c>
      <c r="BN857"/>
    </row>
    <row r="858">
      <c r="A858" t="inlineStr">
        <is>
          <t xml:space="preserve">YAE-jht::real-estate::63654-112333402</t>
        </is>
      </c>
      <c r="B858" t="inlineStr">
        <is>
          <t xml:space="preserve">Yaencontre</t>
        </is>
      </c>
      <c r="C858" t="inlineStr">
        <is>
          <t xml:space="preserve">jht::real-estate::63654-112333402</t>
        </is>
      </c>
      <c r="D858" t="inlineStr">
        <is>
          <t xml:space="preserve">https://yaencontre.com/venta/piso/inmueble-63654-112333402</t>
        </is>
      </c>
      <c r="E858" t="inlineStr">
        <is>
          <t xml:space="preserve">2026-08-29</t>
        </is>
      </c>
      <c r="F858" t="inlineStr">
        <is>
          <t xml:space="preserve">2026-08-29</t>
        </is>
      </c>
      <c r="G858" t="inlineStr">
        <is>
          <t xml:space="preserve">New</t>
        </is>
      </c>
      <c r="H858" t="inlineStr">
        <is>
          <t xml:space="preserve">Ático en venta en calle Los Tilos, Nueva Andalucía en Nueva Andalucía en Marbella</t>
        </is>
      </c>
      <c r="I858" t="inlineStr">
        <is>
          <t xml:space="preserve">Sale</t>
        </is>
      </c>
      <c r="J858" t="inlineStr">
        <is>
          <t xml:space="preserve">FLAT</t>
        </is>
      </c>
      <c r="K858" t="inlineStr">
        <is>
          <t xml:space="preserve">ES</t>
        </is>
      </c>
      <c r="L858"/>
      <c r="M858"/>
      <c r="N858" t="inlineStr">
        <is>
          <t xml:space="preserve">Marbella</t>
        </is>
      </c>
      <c r="O858" t="inlineStr">
        <is>
          <t xml:space="preserve">Nueva Andalucía</t>
        </is>
      </c>
      <c r="P858"/>
      <c r="Q858" t="inlineStr">
        <is>
          <t xml:space="preserve">36.4955273</t>
        </is>
      </c>
      <c r="R858" t="inlineStr">
        <is>
          <t xml:space="preserve">-4.9630298</t>
        </is>
      </c>
      <c r="S858">
        <v>820000</v>
      </c>
      <c r="T858"/>
      <c r="U858">
        <f>IFERROR((S858-T858)/T858,"")</f>
      </c>
      <c r="V858">
        <v>3</v>
      </c>
      <c r="W858" t="inlineStr">
        <is>
          <t xml:space="preserve">106.00</t>
        </is>
      </c>
      <c r="X858"/>
      <c r="Y858"/>
      <c r="Z858">
        <f>IFERROR(S858/W858,"")</f>
      </c>
      <c r="AA858">
        <f>IFERROR(INDEX(04_Area_Stats!$C$5:$C$7,MATCH(N858,04_Area_Stats!$A$5:$A$7,0)),"")</f>
      </c>
      <c r="AB858">
        <f>IFERROR((Z858-AA858)/AA858,"")</f>
      </c>
      <c r="AC858">
        <v>2</v>
      </c>
      <c r="AD858">
        <v>2</v>
      </c>
      <c r="AE858"/>
      <c r="AF858"/>
      <c r="AG858" t="inlineStr">
        <is>
          <t xml:space="preserve">Good</t>
        </is>
      </c>
      <c r="AH858"/>
      <c r="AI858"/>
      <c r="AJ858"/>
      <c r="AK858"/>
      <c r="AL858"/>
      <c r="AM858"/>
      <c r="AN858"/>
      <c r="AO858"/>
      <c r="AP858"/>
      <c r="AQ858"/>
      <c r="AR858"/>
      <c r="AS858"/>
      <c r="AT858">
        <f>IFERROR(INDEX(04_Area_Stats!$E$5:$E$7,MATCH(N858,04_Area_Stats!$A$5:$A$7,0)),"")</f>
      </c>
      <c r="AU858">
        <f>IFERROR(ROUND(W858*AT858,0),"")</f>
      </c>
      <c r="AV858">
        <f>IFERROR(AU858*12/S858,"")</f>
      </c>
      <c r="AW858">
        <f>IFERROR(ROUND(100*(03_Assumptions!$B$18*MIN(AV858/03_Assumptions!$B$13,1)+03_Assumptions!$B$19*MIN(MAX(-AB858/0.25,0),1)+03_Assumptions!$B$20*IFERROR(INDEX(03_Assumptions!$B$28:$B$33,MATCH(AG858,03_Assumptions!$A$28:$A$33,0)),0.5)+03_Assumptions!$B$21*MIN(V858/180,1)+03_Assumptions!$B$22*(COUNTIF(AI858:AQ858,"Y")/9)),0),"")</f>
      </c>
      <c r="AX858"/>
      <c r="AY858"/>
      <c r="AZ858"/>
      <c r="BA858" t="inlineStr">
        <is>
          <t xml:space="preserve">https://media.yaencontre.com/img/photo/w1024/63654/63654-57405541-1513351618.jpg</t>
        </is>
      </c>
      <c r="BB858"/>
      <c r="BC858">
        <v>1</v>
      </c>
      <c r="BD858"/>
      <c r="BE858">
        <v>0</v>
      </c>
      <c r="BF858"/>
      <c r="BG858"/>
      <c r="BH858"/>
      <c r="BI858"/>
      <c r="BJ858"/>
      <c r="BK858"/>
      <c r="BL858"/>
      <c r="BM858"/>
      <c r="BN858"/>
    </row>
    <row r="859">
      <c r="A859" t="inlineStr">
        <is>
          <t xml:space="preserve">YAE-jht::real-estate::70283-112341266</t>
        </is>
      </c>
      <c r="B859" t="inlineStr">
        <is>
          <t xml:space="preserve">Yaencontre</t>
        </is>
      </c>
      <c r="C859" t="inlineStr">
        <is>
          <t xml:space="preserve">jht::real-estate::70283-112341266</t>
        </is>
      </c>
      <c r="D859" t="inlineStr">
        <is>
          <t xml:space="preserve">https://yaencontre.com/venta/piso/inmueble-70283-112341266</t>
        </is>
      </c>
      <c r="E859" t="inlineStr">
        <is>
          <t xml:space="preserve">2026-08-29</t>
        </is>
      </c>
      <c r="F859" t="inlineStr">
        <is>
          <t xml:space="preserve">2026-08-31</t>
        </is>
      </c>
      <c r="G859" t="inlineStr">
        <is>
          <t xml:space="preserve">New</t>
        </is>
      </c>
      <c r="H859" t="inlineStr">
        <is>
          <t xml:space="preserve">Ático en venta, Las Chapas-Alicate Playa en Las Chapas-El Rosario en Marbella</t>
        </is>
      </c>
      <c r="I859" t="inlineStr">
        <is>
          <t xml:space="preserve">Sale</t>
        </is>
      </c>
      <c r="J859" t="inlineStr">
        <is>
          <t xml:space="preserve">FLAT</t>
        </is>
      </c>
      <c r="K859" t="inlineStr">
        <is>
          <t xml:space="preserve">ES</t>
        </is>
      </c>
      <c r="L859"/>
      <c r="M859"/>
      <c r="N859" t="inlineStr">
        <is>
          <t xml:space="preserve">Marbella</t>
        </is>
      </c>
      <c r="O859" t="inlineStr">
        <is>
          <t xml:space="preserve">Las Chapas-El Rosario</t>
        </is>
      </c>
      <c r="P859"/>
      <c r="Q859" t="inlineStr">
        <is>
          <t xml:space="preserve">36.4999905</t>
        </is>
      </c>
      <c r="R859" t="inlineStr">
        <is>
          <t xml:space="preserve">-4.8200694</t>
        </is>
      </c>
      <c r="S859">
        <v>750000</v>
      </c>
      <c r="T859"/>
      <c r="U859">
        <f>IFERROR((S859-T859)/T859,"")</f>
      </c>
      <c r="V859">
        <v>3</v>
      </c>
      <c r="W859" t="inlineStr">
        <is>
          <t xml:space="preserve">123.00</t>
        </is>
      </c>
      <c r="X859"/>
      <c r="Y859"/>
      <c r="Z859">
        <f>IFERROR(S859/W859,"")</f>
      </c>
      <c r="AA859">
        <f>IFERROR(INDEX(04_Area_Stats!$C$5:$C$7,MATCH(N859,04_Area_Stats!$A$5:$A$7,0)),"")</f>
      </c>
      <c r="AB859">
        <f>IFERROR((Z859-AA859)/AA859,"")</f>
      </c>
      <c r="AC859">
        <v>2</v>
      </c>
      <c r="AD859">
        <v>2</v>
      </c>
      <c r="AE859"/>
      <c r="AF859"/>
      <c r="AG859" t="inlineStr">
        <is>
          <t xml:space="preserve">Renovated</t>
        </is>
      </c>
      <c r="AH859"/>
      <c r="AI859"/>
      <c r="AJ859"/>
      <c r="AK859"/>
      <c r="AL859"/>
      <c r="AM859"/>
      <c r="AN859"/>
      <c r="AO859" t="inlineStr">
        <is>
          <t xml:space="preserve">Y</t>
        </is>
      </c>
      <c r="AP859"/>
      <c r="AQ859"/>
      <c r="AR859"/>
      <c r="AS859"/>
      <c r="AT859">
        <f>IFERROR(INDEX(04_Area_Stats!$E$5:$E$7,MATCH(N859,04_Area_Stats!$A$5:$A$7,0)),"")</f>
      </c>
      <c r="AU859">
        <f>IFERROR(ROUND(W859*AT859,0),"")</f>
      </c>
      <c r="AV859">
        <f>IFERROR(AU859*12/S859,"")</f>
      </c>
      <c r="AW859">
        <f>IFERROR(ROUND(100*(03_Assumptions!$B$18*MIN(AV859/03_Assumptions!$B$13,1)+03_Assumptions!$B$19*MIN(MAX(-AB859/0.25,0),1)+03_Assumptions!$B$20*IFERROR(INDEX(03_Assumptions!$B$28:$B$33,MATCH(AG859,03_Assumptions!$A$28:$A$33,0)),0.5)+03_Assumptions!$B$21*MIN(V859/180,1)+03_Assumptions!$B$22*(COUNTIF(AI859:AQ859,"Y")/9)),0),"")</f>
      </c>
      <c r="AX859"/>
      <c r="AY859"/>
      <c r="AZ859"/>
      <c r="BA859" t="inlineStr">
        <is>
          <t xml:space="preserve">https://media.yaencontre.com/img/photo/w1024/70283/70283-57407614-1513446741.jpg</t>
        </is>
      </c>
      <c r="BB859"/>
      <c r="BC859">
        <v>1</v>
      </c>
      <c r="BD859"/>
      <c r="BE859">
        <v>0</v>
      </c>
      <c r="BF859"/>
      <c r="BG859"/>
      <c r="BH859"/>
      <c r="BI859"/>
      <c r="BJ859" t="inlineStr">
        <is>
          <t xml:space="preserve">COSMETIC</t>
        </is>
      </c>
      <c r="BK859"/>
      <c r="BL859" t="inlineStr">
        <is>
          <t xml:space="preserve">Högt renoverad taklägenhet ligger 150 meter från Alicate Playa-stranden i ett väl underhållet bostadsområde nära havet. Beskrivningen är ofullständig och saknar viktiga detaljer såsom antal rum, storlek, bekvämligheter och pris.</t>
        </is>
      </c>
      <c r="BM859" t="inlineStr">
        <is>
          <t xml:space="preserve">condition</t>
        </is>
      </c>
      <c r="BN859"/>
    </row>
    <row r="860">
      <c r="A860" t="inlineStr">
        <is>
          <t xml:space="preserve">YAE-jht::real-estate::49436-112324147</t>
        </is>
      </c>
      <c r="B860" t="inlineStr">
        <is>
          <t xml:space="preserve">Yaencontre</t>
        </is>
      </c>
      <c r="C860" t="inlineStr">
        <is>
          <t xml:space="preserve">jht::real-estate::49436-112324147</t>
        </is>
      </c>
      <c r="D860" t="inlineStr">
        <is>
          <t xml:space="preserve">https://yaencontre.com/venta/piso/inmueble-49436-112324147</t>
        </is>
      </c>
      <c r="E860" t="inlineStr">
        <is>
          <t xml:space="preserve">2026-08-29</t>
        </is>
      </c>
      <c r="F860" t="inlineStr">
        <is>
          <t xml:space="preserve">2026-08-31</t>
        </is>
      </c>
      <c r="G860" t="inlineStr">
        <is>
          <t xml:space="preserve">New</t>
        </is>
      </c>
      <c r="H860" t="inlineStr">
        <is>
          <t xml:space="preserve">Piso en venta, Nueva Andalucía en Nueva Andalucía en Marbella</t>
        </is>
      </c>
      <c r="I860" t="inlineStr">
        <is>
          <t xml:space="preserve">Sale</t>
        </is>
      </c>
      <c r="J860" t="inlineStr">
        <is>
          <t xml:space="preserve">FLAT</t>
        </is>
      </c>
      <c r="K860" t="inlineStr">
        <is>
          <t xml:space="preserve">ES</t>
        </is>
      </c>
      <c r="L860"/>
      <c r="M860"/>
      <c r="N860" t="inlineStr">
        <is>
          <t xml:space="preserve">Marbella</t>
        </is>
      </c>
      <c r="O860" t="inlineStr">
        <is>
          <t xml:space="preserve">Nueva Andalucía</t>
        </is>
      </c>
      <c r="P860"/>
      <c r="Q860" t="inlineStr">
        <is>
          <t xml:space="preserve">36.4898497</t>
        </is>
      </c>
      <c r="R860" t="inlineStr">
        <is>
          <t xml:space="preserve">-4.9679249</t>
        </is>
      </c>
      <c r="S860">
        <v>390000</v>
      </c>
      <c r="T860"/>
      <c r="U860">
        <f>IFERROR((S860-T860)/T860,"")</f>
      </c>
      <c r="V860">
        <v>3</v>
      </c>
      <c r="W860" t="inlineStr">
        <is>
          <t xml:space="preserve">78.00</t>
        </is>
      </c>
      <c r="X860"/>
      <c r="Y860"/>
      <c r="Z860">
        <f>IFERROR(S860/W860,"")</f>
      </c>
      <c r="AA860">
        <f>IFERROR(INDEX(04_Area_Stats!$C$5:$C$7,MATCH(N860,04_Area_Stats!$A$5:$A$7,0)),"")</f>
      </c>
      <c r="AB860">
        <f>IFERROR((Z860-AA860)/AA860,"")</f>
      </c>
      <c r="AC860">
        <v>2</v>
      </c>
      <c r="AD860">
        <v>2</v>
      </c>
      <c r="AE860"/>
      <c r="AF860"/>
      <c r="AG860"/>
      <c r="AH860"/>
      <c r="AI860"/>
      <c r="AJ860"/>
      <c r="AK860"/>
      <c r="AL860"/>
      <c r="AM860"/>
      <c r="AN860"/>
      <c r="AO860" t="inlineStr">
        <is>
          <t xml:space="preserve">Y</t>
        </is>
      </c>
      <c r="AP860"/>
      <c r="AQ860"/>
      <c r="AR860"/>
      <c r="AS860"/>
      <c r="AT860">
        <f>IFERROR(INDEX(04_Area_Stats!$E$5:$E$7,MATCH(N860,04_Area_Stats!$A$5:$A$7,0)),"")</f>
      </c>
      <c r="AU860">
        <f>IFERROR(ROUND(W860*AT860,0),"")</f>
      </c>
      <c r="AV860">
        <f>IFERROR(AU860*12/S860,"")</f>
      </c>
      <c r="AW860">
        <f>IFERROR(ROUND(100*(03_Assumptions!$B$18*MIN(AV860/03_Assumptions!$B$13,1)+03_Assumptions!$B$19*MIN(MAX(-AB860/0.25,0),1)+03_Assumptions!$B$20*IFERROR(INDEX(03_Assumptions!$B$28:$B$33,MATCH(AG860,03_Assumptions!$A$28:$A$33,0)),0.5)+03_Assumptions!$B$21*MIN(V860/180,1)+03_Assumptions!$B$22*(COUNTIF(AI860:AQ860,"Y")/9)),0),"")</f>
      </c>
      <c r="AX860"/>
      <c r="AY860"/>
      <c r="AZ860"/>
      <c r="BA860" t="inlineStr">
        <is>
          <t xml:space="preserve">https://media.yaencontre.com/img/photo/w1024/49436/49436-57396718-1513038290.jpg</t>
        </is>
      </c>
      <c r="BB860"/>
      <c r="BC860">
        <v>1</v>
      </c>
      <c r="BD860"/>
      <c r="BE860">
        <v>0</v>
      </c>
      <c r="BF860"/>
      <c r="BG860"/>
      <c r="BH860"/>
      <c r="BI860"/>
      <c r="BJ860"/>
      <c r="BK860"/>
      <c r="BL860" t="inlineStr">
        <is>
          <t xml:space="preserve">En ljus hörnlägenhet med havsutsikt i det populära Locrimar 3-komplexet i Nueva Andalucía, Marbella; beskrivningen är ofullständig och saknar viktiga detaljer som antal rum, storlek och skick.</t>
        </is>
      </c>
      <c r="BM860"/>
      <c r="BN860"/>
    </row>
    <row r="861">
      <c r="A861" t="inlineStr">
        <is>
          <t xml:space="preserve">YAE-jht::real-estate::77990-112316889</t>
        </is>
      </c>
      <c r="B861" t="inlineStr">
        <is>
          <t xml:space="preserve">Yaencontre</t>
        </is>
      </c>
      <c r="C861" t="inlineStr">
        <is>
          <t xml:space="preserve">jht::real-estate::77990-112316889</t>
        </is>
      </c>
      <c r="D861" t="inlineStr">
        <is>
          <t xml:space="preserve">https://yaencontre.com/venta/piso/inmueble-77990-112316889</t>
        </is>
      </c>
      <c r="E861" t="inlineStr">
        <is>
          <t xml:space="preserve">2026-08-29</t>
        </is>
      </c>
      <c r="F861" t="inlineStr">
        <is>
          <t xml:space="preserve">2026-08-31</t>
        </is>
      </c>
      <c r="G861" t="inlineStr">
        <is>
          <t xml:space="preserve">New</t>
        </is>
      </c>
      <c r="H861" t="inlineStr">
        <is>
          <t xml:space="preserve">Piso en venta, Santa María en Elviria-Cabopino en Marbella</t>
        </is>
      </c>
      <c r="I861" t="inlineStr">
        <is>
          <t xml:space="preserve">Sale</t>
        </is>
      </c>
      <c r="J861" t="inlineStr">
        <is>
          <t xml:space="preserve">FLAT</t>
        </is>
      </c>
      <c r="K861" t="inlineStr">
        <is>
          <t xml:space="preserve">ES</t>
        </is>
      </c>
      <c r="L861"/>
      <c r="M861"/>
      <c r="N861" t="inlineStr">
        <is>
          <t xml:space="preserve">Marbella</t>
        </is>
      </c>
      <c r="O861" t="inlineStr">
        <is>
          <t xml:space="preserve">Elviria-Cabopino</t>
        </is>
      </c>
      <c r="P861"/>
      <c r="Q861" t="inlineStr">
        <is>
          <t xml:space="preserve">36.4979832</t>
        </is>
      </c>
      <c r="R861" t="inlineStr">
        <is>
          <t xml:space="preserve">-4.7747574</t>
        </is>
      </c>
      <c r="S861">
        <v>442808</v>
      </c>
      <c r="T861"/>
      <c r="U861">
        <f>IFERROR((S861-T861)/T861,"")</f>
      </c>
      <c r="V861">
        <v>3</v>
      </c>
      <c r="W861" t="inlineStr">
        <is>
          <t xml:space="preserve">162.00</t>
        </is>
      </c>
      <c r="X861"/>
      <c r="Y861"/>
      <c r="Z861">
        <f>IFERROR(S861/W861,"")</f>
      </c>
      <c r="AA861">
        <f>IFERROR(INDEX(04_Area_Stats!$C$5:$C$7,MATCH(N861,04_Area_Stats!$A$5:$A$7,0)),"")</f>
      </c>
      <c r="AB861">
        <f>IFERROR((Z861-AA861)/AA861,"")</f>
      </c>
      <c r="AC861">
        <v>2</v>
      </c>
      <c r="AD861">
        <v>2</v>
      </c>
      <c r="AE861"/>
      <c r="AF861"/>
      <c r="AG861"/>
      <c r="AH861"/>
      <c r="AI861"/>
      <c r="AJ861"/>
      <c r="AK861"/>
      <c r="AL861"/>
      <c r="AM861"/>
      <c r="AN861"/>
      <c r="AO861"/>
      <c r="AP861"/>
      <c r="AQ861"/>
      <c r="AR861"/>
      <c r="AS861"/>
      <c r="AT861">
        <f>IFERROR(INDEX(04_Area_Stats!$E$5:$E$7,MATCH(N861,04_Area_Stats!$A$5:$A$7,0)),"")</f>
      </c>
      <c r="AU861">
        <f>IFERROR(ROUND(W861*AT861,0),"")</f>
      </c>
      <c r="AV861">
        <f>IFERROR(AU861*12/S861,"")</f>
      </c>
      <c r="AW861">
        <f>IFERROR(ROUND(100*(03_Assumptions!$B$18*MIN(AV861/03_Assumptions!$B$13,1)+03_Assumptions!$B$19*MIN(MAX(-AB861/0.25,0),1)+03_Assumptions!$B$20*IFERROR(INDEX(03_Assumptions!$B$28:$B$33,MATCH(AG861,03_Assumptions!$A$28:$A$33,0)),0.5)+03_Assumptions!$B$21*MIN(V861/180,1)+03_Assumptions!$B$22*(COUNTIF(AI861:AQ861,"Y")/9)),0),"")</f>
      </c>
      <c r="AX861"/>
      <c r="AY861"/>
      <c r="AZ861"/>
      <c r="BA861" t="inlineStr">
        <is>
          <t xml:space="preserve">https://media.yaencontre.com/img/photo/w1024/77990/77990-57392494-1512850252.jpg</t>
        </is>
      </c>
      <c r="BB861"/>
      <c r="BC861">
        <v>1</v>
      </c>
      <c r="BD861"/>
      <c r="BE861">
        <v>0</v>
      </c>
      <c r="BF861"/>
      <c r="BG861" t="inlineStr">
        <is>
          <t xml:space="preserve">NUDA_PROPIEDAD</t>
        </is>
      </c>
      <c r="BH861" t="inlineStr">
        <is>
          <t xml:space="preserve">Dealbreaker</t>
        </is>
      </c>
      <c r="BI861" t="inlineStr">
        <is>
          <t xml:space="preserve">¿Busca una oportunidad única de inversión en Marbella?</t>
        </is>
      </c>
      <c r="BJ861"/>
      <c r="BK861"/>
      <c r="BL861" t="inlineStr">
        <is>
          <t xml:space="preserve">En lägenhet i Santa María en Elviria-Cabopino, Marbella, erbjuden som nuda propiedad (bar äganderätt) — en investeringsformel där säljaren behåller livstida nyttjanderätt. Annonsen innehåller mycket lite information om fastigheten.</t>
        </is>
      </c>
      <c r="BM861"/>
      <c r="BN861"/>
    </row>
    <row r="862">
      <c r="A862" t="inlineStr">
        <is>
          <t xml:space="preserve">YAE-jht::real-estate::70878-112340361</t>
        </is>
      </c>
      <c r="B862" t="inlineStr">
        <is>
          <t xml:space="preserve">Yaencontre</t>
        </is>
      </c>
      <c r="C862" t="inlineStr">
        <is>
          <t xml:space="preserve">jht::real-estate::70878-112340361</t>
        </is>
      </c>
      <c r="D862" t="inlineStr">
        <is>
          <t xml:space="preserve">https://yaencontre.com/venta/piso/inmueble-70878-112340361</t>
        </is>
      </c>
      <c r="E862" t="inlineStr">
        <is>
          <t xml:space="preserve">2026-08-29</t>
        </is>
      </c>
      <c r="F862" t="inlineStr">
        <is>
          <t xml:space="preserve">2026-08-31</t>
        </is>
      </c>
      <c r="G862" t="inlineStr">
        <is>
          <t xml:space="preserve">New</t>
        </is>
      </c>
      <c r="H862" t="inlineStr">
        <is>
          <t xml:space="preserve">Piso en venta en calle Antonio Nebrija, La Puya - La Ermita en Marbella Pueblo en Marbella</t>
        </is>
      </c>
      <c r="I862" t="inlineStr">
        <is>
          <t xml:space="preserve">Sale</t>
        </is>
      </c>
      <c r="J862" t="inlineStr">
        <is>
          <t xml:space="preserve">FLAT</t>
        </is>
      </c>
      <c r="K862" t="inlineStr">
        <is>
          <t xml:space="preserve">ES</t>
        </is>
      </c>
      <c r="L862"/>
      <c r="M862"/>
      <c r="N862" t="inlineStr">
        <is>
          <t xml:space="preserve">Marbella</t>
        </is>
      </c>
      <c r="O862" t="inlineStr">
        <is>
          <t xml:space="preserve">Marbella Pueblo</t>
        </is>
      </c>
      <c r="P862"/>
      <c r="Q862" t="inlineStr">
        <is>
          <t xml:space="preserve">36.5115794</t>
        </is>
      </c>
      <c r="R862" t="inlineStr">
        <is>
          <t xml:space="preserve">-4.8747170</t>
        </is>
      </c>
      <c r="S862">
        <v>395000</v>
      </c>
      <c r="T862"/>
      <c r="U862">
        <f>IFERROR((S862-T862)/T862,"")</f>
      </c>
      <c r="V862">
        <v>3</v>
      </c>
      <c r="W862" t="inlineStr">
        <is>
          <t xml:space="preserve">90.00</t>
        </is>
      </c>
      <c r="X862"/>
      <c r="Y862"/>
      <c r="Z862">
        <f>IFERROR(S862/W862,"")</f>
      </c>
      <c r="AA862">
        <f>IFERROR(INDEX(04_Area_Stats!$C$5:$C$7,MATCH(N862,04_Area_Stats!$A$5:$A$7,0)),"")</f>
      </c>
      <c r="AB862">
        <f>IFERROR((Z862-AA862)/AA862,"")</f>
      </c>
      <c r="AC862">
        <v>3</v>
      </c>
      <c r="AD862">
        <v>2</v>
      </c>
      <c r="AE862"/>
      <c r="AF862"/>
      <c r="AG862" t="inlineStr">
        <is>
          <t xml:space="preserve">Good</t>
        </is>
      </c>
      <c r="AH862"/>
      <c r="AI862"/>
      <c r="AJ862"/>
      <c r="AK862"/>
      <c r="AL862"/>
      <c r="AM862"/>
      <c r="AN862"/>
      <c r="AO862"/>
      <c r="AP862"/>
      <c r="AQ862"/>
      <c r="AR862"/>
      <c r="AS862"/>
      <c r="AT862">
        <f>IFERROR(INDEX(04_Area_Stats!$E$5:$E$7,MATCH(N862,04_Area_Stats!$A$5:$A$7,0)),"")</f>
      </c>
      <c r="AU862">
        <f>IFERROR(ROUND(W862*AT862,0),"")</f>
      </c>
      <c r="AV862">
        <f>IFERROR(AU862*12/S862,"")</f>
      </c>
      <c r="AW862">
        <f>IFERROR(ROUND(100*(03_Assumptions!$B$18*MIN(AV862/03_Assumptions!$B$13,1)+03_Assumptions!$B$19*MIN(MAX(-AB862/0.25,0),1)+03_Assumptions!$B$20*IFERROR(INDEX(03_Assumptions!$B$28:$B$33,MATCH(AG862,03_Assumptions!$A$28:$A$33,0)),0.5)+03_Assumptions!$B$21*MIN(V862/180,1)+03_Assumptions!$B$22*(COUNTIF(AI862:AQ862,"Y")/9)),0),"")</f>
      </c>
      <c r="AX862"/>
      <c r="AY862"/>
      <c r="AZ862"/>
      <c r="BA862" t="inlineStr">
        <is>
          <t xml:space="preserve">https://media.yaencontre.com/img/photo/w1024/70878/70878-57406965-1513417854.jpg</t>
        </is>
      </c>
      <c r="BB862"/>
      <c r="BC862">
        <v>1</v>
      </c>
      <c r="BD862"/>
      <c r="BE862">
        <v>0</v>
      </c>
      <c r="BF862"/>
      <c r="BG862" t="inlineStr">
        <is>
          <t xml:space="preserve">AREA_MISMATCH</t>
        </is>
      </c>
      <c r="BH862" t="inlineStr">
        <is>
          <t xml:space="preserve">Costly</t>
        </is>
      </c>
      <c r="BI862"/>
      <c r="BJ862"/>
      <c r="BK862"/>
      <c r="BL862" t="inlineStr">
        <is>
          <t xml:space="preserve">3-rumslägenheten på 80 m² belägen bara meter från stranden i Marbella Pueblo. Beskrivningen är ofullständig; det finns lite information tillgänglig om skick, bekvämligheter eller faciliteter.</t>
        </is>
      </c>
      <c r="BM862"/>
      <c r="BN862"/>
    </row>
    <row r="863">
      <c r="A863" t="inlineStr">
        <is>
          <t xml:space="preserve">YAE-jht::real-estate::83067-112368998</t>
        </is>
      </c>
      <c r="B863" t="inlineStr">
        <is>
          <t xml:space="preserve">Yaencontre</t>
        </is>
      </c>
      <c r="C863" t="inlineStr">
        <is>
          <t xml:space="preserve">jht::real-estate::83067-112368998</t>
        </is>
      </c>
      <c r="D863" t="inlineStr">
        <is>
          <t xml:space="preserve">https://yaencontre.com/venta/piso/inmueble-83067-112368998</t>
        </is>
      </c>
      <c r="E863" t="inlineStr">
        <is>
          <t xml:space="preserve">2026-08-29</t>
        </is>
      </c>
      <c r="F863" t="inlineStr">
        <is>
          <t xml:space="preserve">2026-08-31</t>
        </is>
      </c>
      <c r="G863" t="inlineStr">
        <is>
          <t xml:space="preserve">New</t>
        </is>
      </c>
      <c r="H863" t="inlineStr">
        <is>
          <t xml:space="preserve">Piso en venta, Huerta Belón-Calvario en Marbella Pueblo en Marbella</t>
        </is>
      </c>
      <c r="I863" t="inlineStr">
        <is>
          <t xml:space="preserve">Sale</t>
        </is>
      </c>
      <c r="J863" t="inlineStr">
        <is>
          <t xml:space="preserve">FLAT</t>
        </is>
      </c>
      <c r="K863" t="inlineStr">
        <is>
          <t xml:space="preserve">ES</t>
        </is>
      </c>
      <c r="L863"/>
      <c r="M863"/>
      <c r="N863" t="inlineStr">
        <is>
          <t xml:space="preserve">Marbella</t>
        </is>
      </c>
      <c r="O863" t="inlineStr">
        <is>
          <t xml:space="preserve">Marbella Pueblo</t>
        </is>
      </c>
      <c r="P863"/>
      <c r="Q863" t="inlineStr">
        <is>
          <t xml:space="preserve">36.5129750</t>
        </is>
      </c>
      <c r="R863" t="inlineStr">
        <is>
          <t xml:space="preserve">-4.8902499</t>
        </is>
      </c>
      <c r="S863">
        <v>434805</v>
      </c>
      <c r="T863"/>
      <c r="U863">
        <f>IFERROR((S863-T863)/T863,"")</f>
      </c>
      <c r="V863">
        <v>3</v>
      </c>
      <c r="W863" t="inlineStr">
        <is>
          <t xml:space="preserve">82.00</t>
        </is>
      </c>
      <c r="X863"/>
      <c r="Y863"/>
      <c r="Z863">
        <f>IFERROR(S863/W863,"")</f>
      </c>
      <c r="AA863">
        <f>IFERROR(INDEX(04_Area_Stats!$C$5:$C$7,MATCH(N863,04_Area_Stats!$A$5:$A$7,0)),"")</f>
      </c>
      <c r="AB863">
        <f>IFERROR((Z863-AA863)/AA863,"")</f>
      </c>
      <c r="AC863">
        <v>2</v>
      </c>
      <c r="AD863">
        <v>2</v>
      </c>
      <c r="AE863" t="inlineStr">
        <is>
          <t xml:space="preserve">4</t>
        </is>
      </c>
      <c r="AF863"/>
      <c r="AG863"/>
      <c r="AH863"/>
      <c r="AI863"/>
      <c r="AJ863"/>
      <c r="AK863" t="inlineStr">
        <is>
          <t xml:space="preserve">Y</t>
        </is>
      </c>
      <c r="AL863" t="inlineStr">
        <is>
          <t xml:space="preserve">Y</t>
        </is>
      </c>
      <c r="AM863"/>
      <c r="AN863"/>
      <c r="AO863" t="inlineStr">
        <is>
          <t xml:space="preserve">Y</t>
        </is>
      </c>
      <c r="AP863"/>
      <c r="AQ863"/>
      <c r="AR863"/>
      <c r="AS863"/>
      <c r="AT863">
        <f>IFERROR(INDEX(04_Area_Stats!$E$5:$E$7,MATCH(N863,04_Area_Stats!$A$5:$A$7,0)),"")</f>
      </c>
      <c r="AU863">
        <f>IFERROR(ROUND(W863*AT863,0),"")</f>
      </c>
      <c r="AV863">
        <f>IFERROR(AU863*12/S863,"")</f>
      </c>
      <c r="AW863">
        <f>IFERROR(ROUND(100*(03_Assumptions!$B$18*MIN(AV863/03_Assumptions!$B$13,1)+03_Assumptions!$B$19*MIN(MAX(-AB863/0.25,0),1)+03_Assumptions!$B$20*IFERROR(INDEX(03_Assumptions!$B$28:$B$33,MATCH(AG863,03_Assumptions!$A$28:$A$33,0)),0.5)+03_Assumptions!$B$21*MIN(V863/180,1)+03_Assumptions!$B$22*(COUNTIF(AI863:AQ863,"Y")/9)),0),"")</f>
      </c>
      <c r="AX863"/>
      <c r="AY863"/>
      <c r="AZ863"/>
      <c r="BA863" t="inlineStr">
        <is>
          <t xml:space="preserve">https://media.yaencontre.com/img/photo/w1024/83067/83067-57421251-1514246609.jpg</t>
        </is>
      </c>
      <c r="BB863"/>
      <c r="BC863">
        <v>1</v>
      </c>
      <c r="BD863"/>
      <c r="BE863">
        <v>0</v>
      </c>
      <c r="BF863"/>
      <c r="BG863"/>
      <c r="BH863"/>
      <c r="BI863"/>
      <c r="BJ863"/>
      <c r="BK863"/>
      <c r="BL863" t="inlineStr">
        <is>
          <t xml:space="preserve">En ljus lägenhet på fjärde våningen i Las Flores Complex i centrala Marbella med gemensam pool och gröna områden, bara några minuters gång från stranden. Begränsad information tillhandahålls; nyckeldetaljer som antal rum, storlek och pris saknas.</t>
        </is>
      </c>
      <c r="BM863" t="inlineStr">
        <is>
          <t xml:space="preserve">floor, pool, garden</t>
        </is>
      </c>
      <c r="BN863"/>
    </row>
    <row r="864">
      <c r="A864" t="inlineStr">
        <is>
          <t xml:space="preserve">YAE-jht::real-estate::49032-112356763</t>
        </is>
      </c>
      <c r="B864" t="inlineStr">
        <is>
          <t xml:space="preserve">Yaencontre</t>
        </is>
      </c>
      <c r="C864" t="inlineStr">
        <is>
          <t xml:space="preserve">jht::real-estate::49032-112356763</t>
        </is>
      </c>
      <c r="D864" t="inlineStr">
        <is>
          <t xml:space="preserve">https://yaencontre.com/venta/piso/inmueble-49032-112356763</t>
        </is>
      </c>
      <c r="E864" t="inlineStr">
        <is>
          <t xml:space="preserve">2026-08-29</t>
        </is>
      </c>
      <c r="F864" t="inlineStr">
        <is>
          <t xml:space="preserve">2026-08-31</t>
        </is>
      </c>
      <c r="G864" t="inlineStr">
        <is>
          <t xml:space="preserve">New</t>
        </is>
      </c>
      <c r="H864" t="inlineStr">
        <is>
          <t xml:space="preserve">Piso en venta, La Puya - La Ermita en Marbella Pueblo en Marbella</t>
        </is>
      </c>
      <c r="I864" t="inlineStr">
        <is>
          <t xml:space="preserve">Sale</t>
        </is>
      </c>
      <c r="J864" t="inlineStr">
        <is>
          <t xml:space="preserve">FLAT</t>
        </is>
      </c>
      <c r="K864" t="inlineStr">
        <is>
          <t xml:space="preserve">ES</t>
        </is>
      </c>
      <c r="L864"/>
      <c r="M864"/>
      <c r="N864" t="inlineStr">
        <is>
          <t xml:space="preserve">Marbella</t>
        </is>
      </c>
      <c r="O864" t="inlineStr">
        <is>
          <t xml:space="preserve">Marbella Pueblo</t>
        </is>
      </c>
      <c r="P864"/>
      <c r="Q864" t="inlineStr">
        <is>
          <t xml:space="preserve">36.5095944</t>
        </is>
      </c>
      <c r="R864" t="inlineStr">
        <is>
          <t xml:space="preserve">-4.8738591</t>
        </is>
      </c>
      <c r="S864">
        <v>425000</v>
      </c>
      <c r="T864"/>
      <c r="U864">
        <f>IFERROR((S864-T864)/T864,"")</f>
      </c>
      <c r="V864">
        <v>3</v>
      </c>
      <c r="W864" t="inlineStr">
        <is>
          <t xml:space="preserve">120.00</t>
        </is>
      </c>
      <c r="X864"/>
      <c r="Y864"/>
      <c r="Z864">
        <f>IFERROR(S864/W864,"")</f>
      </c>
      <c r="AA864">
        <f>IFERROR(INDEX(04_Area_Stats!$C$5:$C$7,MATCH(N864,04_Area_Stats!$A$5:$A$7,0)),"")</f>
      </c>
      <c r="AB864">
        <f>IFERROR((Z864-AA864)/AA864,"")</f>
      </c>
      <c r="AC864">
        <v>4</v>
      </c>
      <c r="AD864">
        <v>2</v>
      </c>
      <c r="AE864" t="inlineStr">
        <is>
          <t xml:space="preserve">4</t>
        </is>
      </c>
      <c r="AF864"/>
      <c r="AG864"/>
      <c r="AH864"/>
      <c r="AI864" t="inlineStr">
        <is>
          <t xml:space="preserve">Y</t>
        </is>
      </c>
      <c r="AJ864"/>
      <c r="AK864"/>
      <c r="AL864"/>
      <c r="AM864"/>
      <c r="AN864"/>
      <c r="AO864" t="inlineStr">
        <is>
          <t xml:space="preserve">Y</t>
        </is>
      </c>
      <c r="AP864" t="inlineStr">
        <is>
          <t xml:space="preserve">Y</t>
        </is>
      </c>
      <c r="AQ864"/>
      <c r="AR864"/>
      <c r="AS864"/>
      <c r="AT864">
        <f>IFERROR(INDEX(04_Area_Stats!$E$5:$E$7,MATCH(N864,04_Area_Stats!$A$5:$A$7,0)),"")</f>
      </c>
      <c r="AU864">
        <f>IFERROR(ROUND(W864*AT864,0),"")</f>
      </c>
      <c r="AV864">
        <f>IFERROR(AU864*12/S864,"")</f>
      </c>
      <c r="AW864">
        <f>IFERROR(ROUND(100*(03_Assumptions!$B$18*MIN(AV864/03_Assumptions!$B$13,1)+03_Assumptions!$B$19*MIN(MAX(-AB864/0.25,0),1)+03_Assumptions!$B$20*IFERROR(INDEX(03_Assumptions!$B$28:$B$33,MATCH(AG864,03_Assumptions!$A$28:$A$33,0)),0.5)+03_Assumptions!$B$21*MIN(V864/180,1)+03_Assumptions!$B$22*(COUNTIF(AI864:AQ864,"Y")/9)),0),"")</f>
      </c>
      <c r="AX864"/>
      <c r="AY864"/>
      <c r="AZ864"/>
      <c r="BA864" t="inlineStr">
        <is>
          <t xml:space="preserve">https://media.yaencontre.com/img/photo/w1024/49032/49032-57415143-1513862086.jpg</t>
        </is>
      </c>
      <c r="BB864"/>
      <c r="BC864">
        <v>1</v>
      </c>
      <c r="BD864"/>
      <c r="BE864">
        <v>0</v>
      </c>
      <c r="BF864"/>
      <c r="BG864"/>
      <c r="BH864"/>
      <c r="BI864"/>
      <c r="BJ864"/>
      <c r="BK864"/>
      <c r="BL864" t="inlineStr">
        <is>
          <t xml:space="preserve">Fyrrumsig tvåbadslägenhet på fjärde våningen med havsutsikt i centrala Marbella. Beskrivningen är ofullständig, så detaljerad information om skick och bekvämligheter är inte tillgänglig.</t>
        </is>
      </c>
      <c r="BM864" t="inlineStr">
        <is>
          <t xml:space="preserve">floor, lift</t>
        </is>
      </c>
      <c r="BN864"/>
    </row>
    <row r="865">
      <c r="A865" t="inlineStr">
        <is>
          <t xml:space="preserve">YAE-jht::real-estate::51037-112318069</t>
        </is>
      </c>
      <c r="B865" t="inlineStr">
        <is>
          <t xml:space="preserve">Yaencontre</t>
        </is>
      </c>
      <c r="C865" t="inlineStr">
        <is>
          <t xml:space="preserve">jht::real-estate::51037-112318069</t>
        </is>
      </c>
      <c r="D865" t="inlineStr">
        <is>
          <t xml:space="preserve">https://yaencontre.com/venta/piso/inmueble-51037-112318069</t>
        </is>
      </c>
      <c r="E865" t="inlineStr">
        <is>
          <t xml:space="preserve">2026-08-29</t>
        </is>
      </c>
      <c r="F865" t="inlineStr">
        <is>
          <t xml:space="preserve">2026-08-31</t>
        </is>
      </c>
      <c r="G865" t="inlineStr">
        <is>
          <t xml:space="preserve">New</t>
        </is>
      </c>
      <c r="H865" t="inlineStr">
        <is>
          <t xml:space="preserve">Piso en venta, La Puya - La Ermita en Marbella Pueblo en Marbella</t>
        </is>
      </c>
      <c r="I865" t="inlineStr">
        <is>
          <t xml:space="preserve">Sale</t>
        </is>
      </c>
      <c r="J865" t="inlineStr">
        <is>
          <t xml:space="preserve">FLAT</t>
        </is>
      </c>
      <c r="K865" t="inlineStr">
        <is>
          <t xml:space="preserve">ES</t>
        </is>
      </c>
      <c r="L865"/>
      <c r="M865"/>
      <c r="N865" t="inlineStr">
        <is>
          <t xml:space="preserve">Marbella</t>
        </is>
      </c>
      <c r="O865" t="inlineStr">
        <is>
          <t xml:space="preserve">Marbella Pueblo</t>
        </is>
      </c>
      <c r="P865"/>
      <c r="Q865" t="inlineStr">
        <is>
          <t xml:space="preserve">36.5097677</t>
        </is>
      </c>
      <c r="R865" t="inlineStr">
        <is>
          <t xml:space="preserve">-4.8784196</t>
        </is>
      </c>
      <c r="S865">
        <v>390000</v>
      </c>
      <c r="T865"/>
      <c r="U865">
        <f>IFERROR((S865-T865)/T865,"")</f>
      </c>
      <c r="V865">
        <v>3</v>
      </c>
      <c r="W865" t="inlineStr">
        <is>
          <t xml:space="preserve">132.00</t>
        </is>
      </c>
      <c r="X865"/>
      <c r="Y865"/>
      <c r="Z865">
        <f>IFERROR(S865/W865,"")</f>
      </c>
      <c r="AA865">
        <f>IFERROR(INDEX(04_Area_Stats!$C$5:$C$7,MATCH(N865,04_Area_Stats!$A$5:$A$7,0)),"")</f>
      </c>
      <c r="AB865">
        <f>IFERROR((Z865-AA865)/AA865,"")</f>
      </c>
      <c r="AC865">
        <v>3</v>
      </c>
      <c r="AD865">
        <v>2</v>
      </c>
      <c r="AE865" t="inlineStr">
        <is>
          <t xml:space="preserve">1</t>
        </is>
      </c>
      <c r="AF865"/>
      <c r="AG865" t="inlineStr">
        <is>
          <t xml:space="preserve">Good</t>
        </is>
      </c>
      <c r="AH865"/>
      <c r="AI865" t="inlineStr">
        <is>
          <t xml:space="preserve">Y</t>
        </is>
      </c>
      <c r="AJ865" t="inlineStr">
        <is>
          <t xml:space="preserve">Y</t>
        </is>
      </c>
      <c r="AK865"/>
      <c r="AL865"/>
      <c r="AM865" t="inlineStr">
        <is>
          <t xml:space="preserve">Y</t>
        </is>
      </c>
      <c r="AN865"/>
      <c r="AO865"/>
      <c r="AP865"/>
      <c r="AQ865"/>
      <c r="AR865"/>
      <c r="AS865"/>
      <c r="AT865">
        <f>IFERROR(INDEX(04_Area_Stats!$E$5:$E$7,MATCH(N865,04_Area_Stats!$A$5:$A$7,0)),"")</f>
      </c>
      <c r="AU865">
        <f>IFERROR(ROUND(W865*AT865,0),"")</f>
      </c>
      <c r="AV865">
        <f>IFERROR(AU865*12/S865,"")</f>
      </c>
      <c r="AW865">
        <f>IFERROR(ROUND(100*(03_Assumptions!$B$18*MIN(AV865/03_Assumptions!$B$13,1)+03_Assumptions!$B$19*MIN(MAX(-AB865/0.25,0),1)+03_Assumptions!$B$20*IFERROR(INDEX(03_Assumptions!$B$28:$B$33,MATCH(AG865,03_Assumptions!$A$28:$A$33,0)),0.5)+03_Assumptions!$B$21*MIN(V865/180,1)+03_Assumptions!$B$22*(COUNTIF(AI865:AQ865,"Y")/9)),0),"")</f>
      </c>
      <c r="AX865"/>
      <c r="AY865"/>
      <c r="AZ865"/>
      <c r="BA865" t="inlineStr">
        <is>
          <t xml:space="preserve">https://media.yaencontre.com/img/photo/w1024/51037/51037-57393358-1512882987.jpg</t>
        </is>
      </c>
      <c r="BB865"/>
      <c r="BC865">
        <v>1</v>
      </c>
      <c r="BD865"/>
      <c r="BE865">
        <v>0</v>
      </c>
      <c r="BF865"/>
      <c r="BG865"/>
      <c r="BH865"/>
      <c r="BI865"/>
      <c r="BJ865"/>
      <c r="BK865"/>
      <c r="BL865" t="inlineStr">
        <is>
          <t xml:space="preserve">En 3-rums lägenhet med 2 badrum i Marbella Pueblo på 132 m² på första våningen med hiss. Den har två terrasser och garageplats, i gott skick.</t>
        </is>
      </c>
      <c r="BM865" t="inlineStr">
        <is>
          <t xml:space="preserve">floor, condition, lift, terrace, parking</t>
        </is>
      </c>
      <c r="BN865"/>
    </row>
    <row r="866">
      <c r="A866" t="inlineStr">
        <is>
          <t xml:space="preserve">YAE-jht::real-estate::53079-112324141</t>
        </is>
      </c>
      <c r="B866" t="inlineStr">
        <is>
          <t xml:space="preserve">Yaencontre</t>
        </is>
      </c>
      <c r="C866" t="inlineStr">
        <is>
          <t xml:space="preserve">jht::real-estate::53079-112324141</t>
        </is>
      </c>
      <c r="D866" t="inlineStr">
        <is>
          <t xml:space="preserve">https://yaencontre.com/venta/piso/inmueble-53079-112324141</t>
        </is>
      </c>
      <c r="E866" t="inlineStr">
        <is>
          <t xml:space="preserve">2026-08-29</t>
        </is>
      </c>
      <c r="F866" t="inlineStr">
        <is>
          <t xml:space="preserve">2026-08-31</t>
        </is>
      </c>
      <c r="G866" t="inlineStr">
        <is>
          <t xml:space="preserve">New</t>
        </is>
      </c>
      <c r="H866" t="inlineStr">
        <is>
          <t xml:space="preserve">Dúplex en venta, San Pedro Pueblo en San Pedro de Alcántara en Marbella</t>
        </is>
      </c>
      <c r="I866" t="inlineStr">
        <is>
          <t xml:space="preserve">Sale</t>
        </is>
      </c>
      <c r="J866" t="inlineStr">
        <is>
          <t xml:space="preserve">FLAT</t>
        </is>
      </c>
      <c r="K866" t="inlineStr">
        <is>
          <t xml:space="preserve">ES</t>
        </is>
      </c>
      <c r="L866"/>
      <c r="M866"/>
      <c r="N866" t="inlineStr">
        <is>
          <t xml:space="preserve">Marbella</t>
        </is>
      </c>
      <c r="O866" t="inlineStr">
        <is>
          <t xml:space="preserve">San Pedro de Alcántara</t>
        </is>
      </c>
      <c r="P866"/>
      <c r="Q866" t="inlineStr">
        <is>
          <t xml:space="preserve">36.4845229</t>
        </is>
      </c>
      <c r="R866" t="inlineStr">
        <is>
          <t xml:space="preserve">-4.9930250</t>
        </is>
      </c>
      <c r="S866">
        <v>358000</v>
      </c>
      <c r="T866"/>
      <c r="U866">
        <f>IFERROR((S866-T866)/T866,"")</f>
      </c>
      <c r="V866">
        <v>3</v>
      </c>
      <c r="W866" t="inlineStr">
        <is>
          <t xml:space="preserve">107.00</t>
        </is>
      </c>
      <c r="X866"/>
      <c r="Y866"/>
      <c r="Z866">
        <f>IFERROR(S866/W866,"")</f>
      </c>
      <c r="AA866">
        <f>IFERROR(INDEX(04_Area_Stats!$C$5:$C$7,MATCH(N866,04_Area_Stats!$A$5:$A$7,0)),"")</f>
      </c>
      <c r="AB866">
        <f>IFERROR((Z866-AA866)/AA866,"")</f>
      </c>
      <c r="AC866">
        <v>2</v>
      </c>
      <c r="AD866">
        <v>2</v>
      </c>
      <c r="AE866"/>
      <c r="AF866"/>
      <c r="AG866"/>
      <c r="AH866"/>
      <c r="AI866"/>
      <c r="AJ866"/>
      <c r="AK866"/>
      <c r="AL866"/>
      <c r="AM866"/>
      <c r="AN866"/>
      <c r="AO866"/>
      <c r="AP866" t="inlineStr">
        <is>
          <t xml:space="preserve">Y</t>
        </is>
      </c>
      <c r="AQ866"/>
      <c r="AR866"/>
      <c r="AS866"/>
      <c r="AT866">
        <f>IFERROR(INDEX(04_Area_Stats!$E$5:$E$7,MATCH(N866,04_Area_Stats!$A$5:$A$7,0)),"")</f>
      </c>
      <c r="AU866">
        <f>IFERROR(ROUND(W866*AT866,0),"")</f>
      </c>
      <c r="AV866">
        <f>IFERROR(AU866*12/S866,"")</f>
      </c>
      <c r="AW866">
        <f>IFERROR(ROUND(100*(03_Assumptions!$B$18*MIN(AV866/03_Assumptions!$B$13,1)+03_Assumptions!$B$19*MIN(MAX(-AB866/0.25,0),1)+03_Assumptions!$B$20*IFERROR(INDEX(03_Assumptions!$B$28:$B$33,MATCH(AG866,03_Assumptions!$A$28:$A$33,0)),0.5)+03_Assumptions!$B$21*MIN(V866/180,1)+03_Assumptions!$B$22*(COUNTIF(AI866:AQ866,"Y")/9)),0),"")</f>
      </c>
      <c r="AX866"/>
      <c r="AY866"/>
      <c r="AZ866"/>
      <c r="BA866" t="inlineStr">
        <is>
          <t xml:space="preserve">https://media.yaencontre.com/img/photo/w1024/53079/53079-57396710-1513037968.jpg</t>
        </is>
      </c>
      <c r="BB866"/>
      <c r="BC866">
        <v>1</v>
      </c>
      <c r="BD866"/>
      <c r="BE866">
        <v>0</v>
      </c>
      <c r="BF866"/>
      <c r="BG866"/>
      <c r="BH866"/>
      <c r="BI866" t="inlineStr">
        <is>
          <t xml:space="preserve">Fantástica oportunidad</t>
        </is>
      </c>
      <c r="BJ866"/>
      <c r="BK866"/>
      <c r="BL866" t="inlineStr">
        <is>
          <t xml:space="preserve">En 2-rumslägenhets duplex med 2 badrum i centrala San Pedro de Alcántara med utmärkt läge nära stadens huvudsakliga sevärdheter. Beskrivningen är ofullständig och saknar detaljer om storlek, skick, bekvämligheter och försäljningspris.</t>
        </is>
      </c>
      <c r="BM866"/>
      <c r="BN866"/>
    </row>
    <row r="867">
      <c r="A867" t="inlineStr">
        <is>
          <t xml:space="preserve">YAE-jht::real-estate::93070-112339139</t>
        </is>
      </c>
      <c r="B867" t="inlineStr">
        <is>
          <t xml:space="preserve">Yaencontre</t>
        </is>
      </c>
      <c r="C867" t="inlineStr">
        <is>
          <t xml:space="preserve">jht::real-estate::93070-112339139</t>
        </is>
      </c>
      <c r="D867" t="inlineStr">
        <is>
          <t xml:space="preserve">https://yaencontre.com/venta/piso/inmueble-93070-112339139</t>
        </is>
      </c>
      <c r="E867" t="inlineStr">
        <is>
          <t xml:space="preserve">2026-08-29</t>
        </is>
      </c>
      <c r="F867" t="inlineStr">
        <is>
          <t xml:space="preserve">2026-08-31</t>
        </is>
      </c>
      <c r="G867" t="inlineStr">
        <is>
          <t xml:space="preserve">New</t>
        </is>
      </c>
      <c r="H867" t="inlineStr">
        <is>
          <t xml:space="preserve">Ático en venta en urbanización Marbella Hill Club, Nagüeles en Nagüeles-Milla de Oro en Marbella</t>
        </is>
      </c>
      <c r="I867" t="inlineStr">
        <is>
          <t xml:space="preserve">Sale</t>
        </is>
      </c>
      <c r="J867" t="inlineStr">
        <is>
          <t xml:space="preserve">FLAT</t>
        </is>
      </c>
      <c r="K867" t="inlineStr">
        <is>
          <t xml:space="preserve">ES</t>
        </is>
      </c>
      <c r="L867"/>
      <c r="M867"/>
      <c r="N867" t="inlineStr">
        <is>
          <t xml:space="preserve">Marbella</t>
        </is>
      </c>
      <c r="O867" t="inlineStr">
        <is>
          <t xml:space="preserve">Nagüeles-Milla de Oro</t>
        </is>
      </c>
      <c r="P867"/>
      <c r="Q867" t="inlineStr">
        <is>
          <t xml:space="preserve">36.5273215</t>
        </is>
      </c>
      <c r="R867" t="inlineStr">
        <is>
          <t xml:space="preserve">-4.9281687</t>
        </is>
      </c>
      <c r="S867">
        <v>1625000</v>
      </c>
      <c r="T867"/>
      <c r="U867">
        <f>IFERROR((S867-T867)/T867,"")</f>
      </c>
      <c r="V867">
        <v>3</v>
      </c>
      <c r="W867" t="inlineStr">
        <is>
          <t xml:space="preserve">420.00</t>
        </is>
      </c>
      <c r="X867"/>
      <c r="Y867"/>
      <c r="Z867">
        <f>IFERROR(S867/W867,"")</f>
      </c>
      <c r="AA867">
        <f>IFERROR(INDEX(04_Area_Stats!$C$5:$C$7,MATCH(N867,04_Area_Stats!$A$5:$A$7,0)),"")</f>
      </c>
      <c r="AB867">
        <f>IFERROR((Z867-AA867)/AA867,"")</f>
      </c>
      <c r="AC867">
        <v>4</v>
      </c>
      <c r="AD867">
        <v>4</v>
      </c>
      <c r="AE867"/>
      <c r="AF867"/>
      <c r="AG867"/>
      <c r="AH867"/>
      <c r="AI867" t="inlineStr">
        <is>
          <t xml:space="preserve">Y</t>
        </is>
      </c>
      <c r="AJ867"/>
      <c r="AK867"/>
      <c r="AL867"/>
      <c r="AM867"/>
      <c r="AN867"/>
      <c r="AO867" t="inlineStr">
        <is>
          <t xml:space="preserve">Y</t>
        </is>
      </c>
      <c r="AP867"/>
      <c r="AQ867"/>
      <c r="AR867"/>
      <c r="AS867"/>
      <c r="AT867">
        <f>IFERROR(INDEX(04_Area_Stats!$E$5:$E$7,MATCH(N867,04_Area_Stats!$A$5:$A$7,0)),"")</f>
      </c>
      <c r="AU867">
        <f>IFERROR(ROUND(W867*AT867,0),"")</f>
      </c>
      <c r="AV867">
        <f>IFERROR(AU867*12/S867,"")</f>
      </c>
      <c r="AW867">
        <f>IFERROR(ROUND(100*(03_Assumptions!$B$18*MIN(AV867/03_Assumptions!$B$13,1)+03_Assumptions!$B$19*MIN(MAX(-AB867/0.25,0),1)+03_Assumptions!$B$20*IFERROR(INDEX(03_Assumptions!$B$28:$B$33,MATCH(AG867,03_Assumptions!$A$28:$A$33,0)),0.5)+03_Assumptions!$B$21*MIN(V867/180,1)+03_Assumptions!$B$22*(COUNTIF(AI867:AQ867,"Y")/9)),0),"")</f>
      </c>
      <c r="AX867"/>
      <c r="AY867"/>
      <c r="AZ867"/>
      <c r="BA867" t="inlineStr">
        <is>
          <t xml:space="preserve">https://media.yaencontre.com/img/photo/w1024/93070/93070-57406186-1513378873.jpg</t>
        </is>
      </c>
      <c r="BB867"/>
      <c r="BC867">
        <v>1</v>
      </c>
      <c r="BD867"/>
      <c r="BE867">
        <v>0</v>
      </c>
      <c r="BF867"/>
      <c r="BG867"/>
      <c r="BH867"/>
      <c r="BI867"/>
      <c r="BJ867" t="inlineStr">
        <is>
          <t xml:space="preserve">COSMETIC</t>
        </is>
      </c>
      <c r="BK867"/>
      <c r="BL867" t="inlineStr">
        <is>
          <t xml:space="preserve">Renoverad duplex-penthouse med fyra sovrum i Marbella Hill Club, en av de mest eftertraktade områdena ovanför Golden Mile. Det framstående är de panoramautsikter över havet från ett privilegierat läge på sluttningen.</t>
        </is>
      </c>
      <c r="BM867"/>
      <c r="BN867"/>
    </row>
    <row r="868">
      <c r="A868" t="inlineStr">
        <is>
          <t xml:space="preserve">YAE-jht::real-estate::74922-112336289</t>
        </is>
      </c>
      <c r="B868" t="inlineStr">
        <is>
          <t xml:space="preserve">Yaencontre</t>
        </is>
      </c>
      <c r="C868" t="inlineStr">
        <is>
          <t xml:space="preserve">jht::real-estate::74922-112336289</t>
        </is>
      </c>
      <c r="D868" t="inlineStr">
        <is>
          <t xml:space="preserve">https://yaencontre.com/venta/piso/inmueble-74922-112336289</t>
        </is>
      </c>
      <c r="E868" t="inlineStr">
        <is>
          <t xml:space="preserve">2026-08-29</t>
        </is>
      </c>
      <c r="F868" t="inlineStr">
        <is>
          <t xml:space="preserve">2026-08-31</t>
        </is>
      </c>
      <c r="G868" t="inlineStr">
        <is>
          <t xml:space="preserve">New</t>
        </is>
      </c>
      <c r="H868" t="inlineStr">
        <is>
          <t xml:space="preserve">Piso en venta, Los Naranjos en Nueva Andalucía en Marbella</t>
        </is>
      </c>
      <c r="I868" t="inlineStr">
        <is>
          <t xml:space="preserve">Sale</t>
        </is>
      </c>
      <c r="J868" t="inlineStr">
        <is>
          <t xml:space="preserve">FLAT</t>
        </is>
      </c>
      <c r="K868" t="inlineStr">
        <is>
          <t xml:space="preserve">ES</t>
        </is>
      </c>
      <c r="L868"/>
      <c r="M868"/>
      <c r="N868" t="inlineStr">
        <is>
          <t xml:space="preserve">Marbella</t>
        </is>
      </c>
      <c r="O868" t="inlineStr">
        <is>
          <t xml:space="preserve">Nueva Andalucía</t>
        </is>
      </c>
      <c r="P868"/>
      <c r="Q868" t="inlineStr">
        <is>
          <t xml:space="preserve">36.5165001</t>
        </is>
      </c>
      <c r="R868" t="inlineStr">
        <is>
          <t xml:space="preserve">-4.9672061</t>
        </is>
      </c>
      <c r="S868">
        <v>495000</v>
      </c>
      <c r="T868"/>
      <c r="U868">
        <f>IFERROR((S868-T868)/T868,"")</f>
      </c>
      <c r="V868">
        <v>3</v>
      </c>
      <c r="W868" t="inlineStr">
        <is>
          <t xml:space="preserve">85.00</t>
        </is>
      </c>
      <c r="X868"/>
      <c r="Y868"/>
      <c r="Z868">
        <f>IFERROR(S868/W868,"")</f>
      </c>
      <c r="AA868">
        <f>IFERROR(INDEX(04_Area_Stats!$C$5:$C$7,MATCH(N868,04_Area_Stats!$A$5:$A$7,0)),"")</f>
      </c>
      <c r="AB868">
        <f>IFERROR((Z868-AA868)/AA868,"")</f>
      </c>
      <c r="AC868">
        <v>2</v>
      </c>
      <c r="AD868">
        <v>2</v>
      </c>
      <c r="AE868"/>
      <c r="AF868"/>
      <c r="AG868" t="inlineStr">
        <is>
          <t xml:space="preserve">Renovated</t>
        </is>
      </c>
      <c r="AH868"/>
      <c r="AI868"/>
      <c r="AJ868"/>
      <c r="AK868"/>
      <c r="AL868"/>
      <c r="AM868"/>
      <c r="AN868"/>
      <c r="AO868"/>
      <c r="AP868"/>
      <c r="AQ868"/>
      <c r="AR868"/>
      <c r="AS868"/>
      <c r="AT868">
        <f>IFERROR(INDEX(04_Area_Stats!$E$5:$E$7,MATCH(N868,04_Area_Stats!$A$5:$A$7,0)),"")</f>
      </c>
      <c r="AU868">
        <f>IFERROR(ROUND(W868*AT868,0),"")</f>
      </c>
      <c r="AV868">
        <f>IFERROR(AU868*12/S868,"")</f>
      </c>
      <c r="AW868">
        <f>IFERROR(ROUND(100*(03_Assumptions!$B$18*MIN(AV868/03_Assumptions!$B$13,1)+03_Assumptions!$B$19*MIN(MAX(-AB868/0.25,0),1)+03_Assumptions!$B$20*IFERROR(INDEX(03_Assumptions!$B$28:$B$33,MATCH(AG868,03_Assumptions!$A$28:$A$33,0)),0.5)+03_Assumptions!$B$21*MIN(V868/180,1)+03_Assumptions!$B$22*(COUNTIF(AI868:AQ868,"Y")/9)),0),"")</f>
      </c>
      <c r="AX868"/>
      <c r="AY868"/>
      <c r="AZ868"/>
      <c r="BA868" t="inlineStr">
        <is>
          <t xml:space="preserve">https://media.yaencontre.com/img/photo/w1024/74922/74922-57404059-1513270835.jpg</t>
        </is>
      </c>
      <c r="BB868"/>
      <c r="BC868">
        <v>1</v>
      </c>
      <c r="BD868"/>
      <c r="BE868">
        <v>0</v>
      </c>
      <c r="BF868"/>
      <c r="BG868"/>
      <c r="BH868"/>
      <c r="BI868"/>
      <c r="BJ868"/>
      <c r="BK868"/>
      <c r="BL868" t="inlineStr">
        <is>
          <t xml:space="preserve">En fullt renoverad lägenhet i den prestigefyllda Señorio de Gonzaga-komplexet i Nueva Andalucía, Marbella, med interiör i samtida stil. Beskrivningen är ofullständig och saknar viktiga detaljer som antal rum, storlek och bekvämligheter.</t>
        </is>
      </c>
      <c r="BM868" t="inlineStr">
        <is>
          <t xml:space="preserve">condition</t>
        </is>
      </c>
      <c r="BN868"/>
    </row>
    <row r="869">
      <c r="A869" t="inlineStr">
        <is>
          <t xml:space="preserve">YAE-jht::real-estate::83067-promo-5-112379443</t>
        </is>
      </c>
      <c r="B869" t="inlineStr">
        <is>
          <t xml:space="preserve">Yaencontre</t>
        </is>
      </c>
      <c r="C869" t="inlineStr">
        <is>
          <t xml:space="preserve">jht::real-estate::83067-promo-5-112379443</t>
        </is>
      </c>
      <c r="D869" t="inlineStr">
        <is>
          <t xml:space="preserve">https://yaencontre.com/venta/piso/inmueble-83067-Promo-5-112379443</t>
        </is>
      </c>
      <c r="E869" t="inlineStr">
        <is>
          <t xml:space="preserve">2026-08-29</t>
        </is>
      </c>
      <c r="F869" t="inlineStr">
        <is>
          <t xml:space="preserve">2026-08-31</t>
        </is>
      </c>
      <c r="G869" t="inlineStr">
        <is>
          <t xml:space="preserve">New</t>
        </is>
      </c>
      <c r="H869" t="inlineStr">
        <is>
          <t xml:space="preserve">Piso en venta en avenida Pablo Ruiz Picasso, San Pedro Pueblo en San Pedro de Alcántara en Marbella</t>
        </is>
      </c>
      <c r="I869" t="inlineStr">
        <is>
          <t xml:space="preserve">Sale</t>
        </is>
      </c>
      <c r="J869" t="inlineStr">
        <is>
          <t xml:space="preserve">FLAT</t>
        </is>
      </c>
      <c r="K869" t="inlineStr">
        <is>
          <t xml:space="preserve">ES</t>
        </is>
      </c>
      <c r="L869"/>
      <c r="M869"/>
      <c r="N869" t="inlineStr">
        <is>
          <t xml:space="preserve">Marbella</t>
        </is>
      </c>
      <c r="O869" t="inlineStr">
        <is>
          <t xml:space="preserve">San Pedro de Alcántara</t>
        </is>
      </c>
      <c r="P869"/>
      <c r="Q869" t="inlineStr">
        <is>
          <t xml:space="preserve">36.4913660</t>
        </is>
      </c>
      <c r="R869" t="inlineStr">
        <is>
          <t xml:space="preserve">-4.9923526</t>
        </is>
      </c>
      <c r="S869">
        <v>688250</v>
      </c>
      <c r="T869"/>
      <c r="U869">
        <f>IFERROR((S869-T869)/T869,"")</f>
      </c>
      <c r="V869">
        <v>3</v>
      </c>
      <c r="W869" t="inlineStr">
        <is>
          <t xml:space="preserve">122.00</t>
        </is>
      </c>
      <c r="X869"/>
      <c r="Y869"/>
      <c r="Z869">
        <f>IFERROR(S869/W869,"")</f>
      </c>
      <c r="AA869">
        <f>IFERROR(INDEX(04_Area_Stats!$C$5:$C$7,MATCH(N869,04_Area_Stats!$A$5:$A$7,0)),"")</f>
      </c>
      <c r="AB869">
        <f>IFERROR((Z869-AA869)/AA869,"")</f>
      </c>
      <c r="AC869">
        <v>3</v>
      </c>
      <c r="AD869">
        <v>2</v>
      </c>
      <c r="AE869"/>
      <c r="AF869"/>
      <c r="AG869" t="inlineStr">
        <is>
          <t xml:space="preserve">New build</t>
        </is>
      </c>
      <c r="AH869"/>
      <c r="AI869" t="inlineStr">
        <is>
          <t xml:space="preserve">Y</t>
        </is>
      </c>
      <c r="AJ869"/>
      <c r="AK869"/>
      <c r="AL869"/>
      <c r="AM869"/>
      <c r="AN869"/>
      <c r="AO869"/>
      <c r="AP869"/>
      <c r="AQ869"/>
      <c r="AR869"/>
      <c r="AS869"/>
      <c r="AT869">
        <f>IFERROR(INDEX(04_Area_Stats!$E$5:$E$7,MATCH(N869,04_Area_Stats!$A$5:$A$7,0)),"")</f>
      </c>
      <c r="AU869">
        <f>IFERROR(ROUND(W869*AT869,0),"")</f>
      </c>
      <c r="AV869">
        <f>IFERROR(AU869*12/S869,"")</f>
      </c>
      <c r="AW869">
        <f>IFERROR(ROUND(100*(03_Assumptions!$B$18*MIN(AV869/03_Assumptions!$B$13,1)+03_Assumptions!$B$19*MIN(MAX(-AB869/0.25,0),1)+03_Assumptions!$B$20*IFERROR(INDEX(03_Assumptions!$B$28:$B$33,MATCH(AG869,03_Assumptions!$A$28:$A$33,0)),0.5)+03_Assumptions!$B$21*MIN(V869/180,1)+03_Assumptions!$B$22*(COUNTIF(AI869:AQ869,"Y")/9)),0),"")</f>
      </c>
      <c r="AX869"/>
      <c r="AY869"/>
      <c r="AZ869"/>
      <c r="BA869" t="inlineStr">
        <is>
          <t xml:space="preserve">https://media.yaencontre.com/img/photo/w1024/promo_83067-5/files/83067-57427764-1514554180.jpg</t>
        </is>
      </c>
      <c r="BB869"/>
      <c r="BC869">
        <v>1</v>
      </c>
      <c r="BD869"/>
      <c r="BE869">
        <v>0</v>
      </c>
      <c r="BF869"/>
      <c r="BG869"/>
      <c r="BH869"/>
      <c r="BI869"/>
      <c r="BJ869"/>
      <c r="BK869"/>
      <c r="BL869" t="inlineStr">
        <is>
          <t xml:space="preserve">ARMONÍA är ett bostadskomplex bestående av 35 lägenheter med garage och förvaringsenheter, plus 6 kommersiella lokaler i ett enda byggnadshus med delade trädgårdsplaner. Mycket begränsad information ges om individuella enhetsspecifikationer, skick eller bekvämligheter.</t>
        </is>
      </c>
      <c r="BM869"/>
      <c r="BN869"/>
    </row>
    <row r="870">
      <c r="A870" t="inlineStr">
        <is>
          <t xml:space="preserve">YAE-jht::real-estate::68116-promo-21-112391712</t>
        </is>
      </c>
      <c r="B870" t="inlineStr">
        <is>
          <t xml:space="preserve">Yaencontre</t>
        </is>
      </c>
      <c r="C870" t="inlineStr">
        <is>
          <t xml:space="preserve">jht::real-estate::68116-promo-21-112391712</t>
        </is>
      </c>
      <c r="D870" t="inlineStr">
        <is>
          <t xml:space="preserve">https://yaencontre.com/venta/piso/inmueble-68116-Promo-21-112391712</t>
        </is>
      </c>
      <c r="E870" t="inlineStr">
        <is>
          <t xml:space="preserve">2026-08-29</t>
        </is>
      </c>
      <c r="F870" t="inlineStr">
        <is>
          <t xml:space="preserve">2026-08-31</t>
        </is>
      </c>
      <c r="G870" t="inlineStr">
        <is>
          <t xml:space="preserve">New</t>
        </is>
      </c>
      <c r="H870" t="inlineStr">
        <is>
          <t xml:space="preserve">Piso en venta en calle Oriental, San Pedro Pueblo en San Pedro de Alcántara en Marbella</t>
        </is>
      </c>
      <c r="I870" t="inlineStr">
        <is>
          <t xml:space="preserve">Sale</t>
        </is>
      </c>
      <c r="J870" t="inlineStr">
        <is>
          <t xml:space="preserve">FLAT</t>
        </is>
      </c>
      <c r="K870" t="inlineStr">
        <is>
          <t xml:space="preserve">ES</t>
        </is>
      </c>
      <c r="L870"/>
      <c r="M870"/>
      <c r="N870" t="inlineStr">
        <is>
          <t xml:space="preserve">Marbella</t>
        </is>
      </c>
      <c r="O870" t="inlineStr">
        <is>
          <t xml:space="preserve">San Pedro de Alcántara</t>
        </is>
      </c>
      <c r="P870"/>
      <c r="Q870" t="inlineStr">
        <is>
          <t xml:space="preserve">36.4872460</t>
        </is>
      </c>
      <c r="R870" t="inlineStr">
        <is>
          <t xml:space="preserve">-4.9844224</t>
        </is>
      </c>
      <c r="S870">
        <v>712125</v>
      </c>
      <c r="T870"/>
      <c r="U870">
        <f>IFERROR((S870-T870)/T870,"")</f>
      </c>
      <c r="V870">
        <v>3</v>
      </c>
      <c r="W870" t="inlineStr">
        <is>
          <t xml:space="preserve">101.00</t>
        </is>
      </c>
      <c r="X870"/>
      <c r="Y870"/>
      <c r="Z870">
        <f>IFERROR(S870/W870,"")</f>
      </c>
      <c r="AA870">
        <f>IFERROR(INDEX(04_Area_Stats!$C$5:$C$7,MATCH(N870,04_Area_Stats!$A$5:$A$7,0)),"")</f>
      </c>
      <c r="AB870">
        <f>IFERROR((Z870-AA870)/AA870,"")</f>
      </c>
      <c r="AC870">
        <v>2</v>
      </c>
      <c r="AD870">
        <v>2</v>
      </c>
      <c r="AE870"/>
      <c r="AF870"/>
      <c r="AG870" t="inlineStr">
        <is>
          <t xml:space="preserve">New build</t>
        </is>
      </c>
      <c r="AH870"/>
      <c r="AI870"/>
      <c r="AJ870"/>
      <c r="AK870"/>
      <c r="AL870"/>
      <c r="AM870"/>
      <c r="AN870"/>
      <c r="AO870"/>
      <c r="AP870" t="inlineStr">
        <is>
          <t xml:space="preserve">Y</t>
        </is>
      </c>
      <c r="AQ870"/>
      <c r="AR870"/>
      <c r="AS870"/>
      <c r="AT870">
        <f>IFERROR(INDEX(04_Area_Stats!$E$5:$E$7,MATCH(N870,04_Area_Stats!$A$5:$A$7,0)),"")</f>
      </c>
      <c r="AU870">
        <f>IFERROR(ROUND(W870*AT870,0),"")</f>
      </c>
      <c r="AV870">
        <f>IFERROR(AU870*12/S870,"")</f>
      </c>
      <c r="AW870">
        <f>IFERROR(ROUND(100*(03_Assumptions!$B$18*MIN(AV870/03_Assumptions!$B$13,1)+03_Assumptions!$B$19*MIN(MAX(-AB870/0.25,0),1)+03_Assumptions!$B$20*IFERROR(INDEX(03_Assumptions!$B$28:$B$33,MATCH(AG870,03_Assumptions!$A$28:$A$33,0)),0.5)+03_Assumptions!$B$21*MIN(V870/180,1)+03_Assumptions!$B$22*(COUNTIF(AI870:AQ870,"Y")/9)),0),"")</f>
      </c>
      <c r="AX870"/>
      <c r="AY870"/>
      <c r="AZ870"/>
      <c r="BA870" t="inlineStr">
        <is>
          <t xml:space="preserve">https://media.yaencontre.com/img/photo/w1024/promo_68116-21/files/68116-57434597-1514914804.jpg</t>
        </is>
      </c>
      <c r="BB870"/>
      <c r="BC870">
        <v>1</v>
      </c>
      <c r="BD870"/>
      <c r="BE870">
        <v>0</v>
      </c>
      <c r="BF870"/>
      <c r="BG870"/>
      <c r="BH870"/>
      <c r="BI870"/>
      <c r="BJ870"/>
      <c r="BK870"/>
      <c r="BL870" t="inlineStr">
        <is>
          <t xml:space="preserve">Otillräcklig information tillhandahållen. Beskrivningen är ofullständig och anger inte viktiga egenskaper som antal rum, badrum, byggd yta, skick eller bekvämligheter.</t>
        </is>
      </c>
      <c r="BM870"/>
      <c r="BN870"/>
    </row>
    <row r="871">
      <c r="A871" t="inlineStr">
        <is>
          <t xml:space="preserve">YAE-jht::real-estate::42083-112341326</t>
        </is>
      </c>
      <c r="B871" t="inlineStr">
        <is>
          <t xml:space="preserve">Yaencontre</t>
        </is>
      </c>
      <c r="C871" t="inlineStr">
        <is>
          <t xml:space="preserve">jht::real-estate::42083-112341326</t>
        </is>
      </c>
      <c r="D871" t="inlineStr">
        <is>
          <t xml:space="preserve">https://yaencontre.com/venta/piso/inmueble-42083-112341326</t>
        </is>
      </c>
      <c r="E871" t="inlineStr">
        <is>
          <t xml:space="preserve">2026-08-29</t>
        </is>
      </c>
      <c r="F871" t="inlineStr">
        <is>
          <t xml:space="preserve">2026-08-31</t>
        </is>
      </c>
      <c r="G871" t="inlineStr">
        <is>
          <t xml:space="preserve">New</t>
        </is>
      </c>
      <c r="H871" t="inlineStr">
        <is>
          <t xml:space="preserve">Piso en venta, La Carolina-Guadalpín en Nagüeles-Milla de Oro en Marbella</t>
        </is>
      </c>
      <c r="I871" t="inlineStr">
        <is>
          <t xml:space="preserve">Sale</t>
        </is>
      </c>
      <c r="J871" t="inlineStr">
        <is>
          <t xml:space="preserve">FLAT</t>
        </is>
      </c>
      <c r="K871" t="inlineStr">
        <is>
          <t xml:space="preserve">ES</t>
        </is>
      </c>
      <c r="L871"/>
      <c r="M871"/>
      <c r="N871" t="inlineStr">
        <is>
          <t xml:space="preserve">Marbella</t>
        </is>
      </c>
      <c r="O871" t="inlineStr">
        <is>
          <t xml:space="preserve">Nagüeles-Milla de Oro</t>
        </is>
      </c>
      <c r="P871"/>
      <c r="Q871" t="inlineStr">
        <is>
          <t xml:space="preserve">36.5082913</t>
        </is>
      </c>
      <c r="R871" t="inlineStr">
        <is>
          <t xml:space="preserve">-4.9094263</t>
        </is>
      </c>
      <c r="S871">
        <v>550000</v>
      </c>
      <c r="T871"/>
      <c r="U871">
        <f>IFERROR((S871-T871)/T871,"")</f>
      </c>
      <c r="V871">
        <v>3</v>
      </c>
      <c r="W871" t="inlineStr">
        <is>
          <t xml:space="preserve">120.00</t>
        </is>
      </c>
      <c r="X871"/>
      <c r="Y871"/>
      <c r="Z871">
        <f>IFERROR(S871/W871,"")</f>
      </c>
      <c r="AA871">
        <f>IFERROR(INDEX(04_Area_Stats!$C$5:$C$7,MATCH(N871,04_Area_Stats!$A$5:$A$7,0)),"")</f>
      </c>
      <c r="AB871">
        <f>IFERROR((Z871-AA871)/AA871,"")</f>
      </c>
      <c r="AC871">
        <v>2</v>
      </c>
      <c r="AD871">
        <v>2</v>
      </c>
      <c r="AE871"/>
      <c r="AF871"/>
      <c r="AG871"/>
      <c r="AH871"/>
      <c r="AI871"/>
      <c r="AJ871"/>
      <c r="AK871"/>
      <c r="AL871"/>
      <c r="AM871"/>
      <c r="AN871"/>
      <c r="AO871"/>
      <c r="AP871"/>
      <c r="AQ871"/>
      <c r="AR871"/>
      <c r="AS871"/>
      <c r="AT871">
        <f>IFERROR(INDEX(04_Area_Stats!$E$5:$E$7,MATCH(N871,04_Area_Stats!$A$5:$A$7,0)),"")</f>
      </c>
      <c r="AU871">
        <f>IFERROR(ROUND(W871*AT871,0),"")</f>
      </c>
      <c r="AV871">
        <f>IFERROR(AU871*12/S871,"")</f>
      </c>
      <c r="AW871">
        <f>IFERROR(ROUND(100*(03_Assumptions!$B$18*MIN(AV871/03_Assumptions!$B$13,1)+03_Assumptions!$B$19*MIN(MAX(-AB871/0.25,0),1)+03_Assumptions!$B$20*IFERROR(INDEX(03_Assumptions!$B$28:$B$33,MATCH(AG871,03_Assumptions!$A$28:$A$33,0)),0.5)+03_Assumptions!$B$21*MIN(V871/180,1)+03_Assumptions!$B$22*(COUNTIF(AI871:AQ871,"Y")/9)),0),"")</f>
      </c>
      <c r="AX871"/>
      <c r="AY871"/>
      <c r="AZ871"/>
      <c r="BA871" t="inlineStr">
        <is>
          <t xml:space="preserve">https://media.yaencontre.com/img/photo/w1024/42083/42083-57407574-1513444747.jpg</t>
        </is>
      </c>
      <c r="BB871"/>
      <c r="BC871">
        <v>1</v>
      </c>
      <c r="BD871"/>
      <c r="BE871">
        <v>0</v>
      </c>
      <c r="BF871"/>
      <c r="BG871"/>
      <c r="BH871"/>
      <c r="BI871"/>
      <c r="BJ871"/>
      <c r="BK871"/>
      <c r="BL871"/>
      <c r="BM871"/>
      <c r="BN871"/>
    </row>
    <row r="872">
      <c r="A872" t="inlineStr">
        <is>
          <t xml:space="preserve">YAE-jht::real-estate::43949-112383119</t>
        </is>
      </c>
      <c r="B872" t="inlineStr">
        <is>
          <t xml:space="preserve">Yaencontre</t>
        </is>
      </c>
      <c r="C872" t="inlineStr">
        <is>
          <t xml:space="preserve">jht::real-estate::43949-112383119</t>
        </is>
      </c>
      <c r="D872" t="inlineStr">
        <is>
          <t xml:space="preserve">https://yaencontre.com/venta/piso/inmueble-43949-112383119</t>
        </is>
      </c>
      <c r="E872" t="inlineStr">
        <is>
          <t xml:space="preserve">2026-08-29</t>
        </is>
      </c>
      <c r="F872" t="inlineStr">
        <is>
          <t xml:space="preserve">2026-08-31</t>
        </is>
      </c>
      <c r="G872" t="inlineStr">
        <is>
          <t xml:space="preserve">New</t>
        </is>
      </c>
      <c r="H872" t="inlineStr">
        <is>
          <t xml:space="preserve">Ático en venta, Las Brisas en Nueva Andalucía en Marbella</t>
        </is>
      </c>
      <c r="I872" t="inlineStr">
        <is>
          <t xml:space="preserve">Sale</t>
        </is>
      </c>
      <c r="J872" t="inlineStr">
        <is>
          <t xml:space="preserve">FLAT</t>
        </is>
      </c>
      <c r="K872" t="inlineStr">
        <is>
          <t xml:space="preserve">ES</t>
        </is>
      </c>
      <c r="L872"/>
      <c r="M872"/>
      <c r="N872" t="inlineStr">
        <is>
          <t xml:space="preserve">Marbella</t>
        </is>
      </c>
      <c r="O872" t="inlineStr">
        <is>
          <t xml:space="preserve">Nueva Andalucía</t>
        </is>
      </c>
      <c r="P872"/>
      <c r="Q872" t="inlineStr">
        <is>
          <t xml:space="preserve">36.5106496</t>
        </is>
      </c>
      <c r="R872" t="inlineStr">
        <is>
          <t xml:space="preserve">-4.9673848</t>
        </is>
      </c>
      <c r="S872">
        <v>3480000</v>
      </c>
      <c r="T872"/>
      <c r="U872">
        <f>IFERROR((S872-T872)/T872,"")</f>
      </c>
      <c r="V872">
        <v>3</v>
      </c>
      <c r="W872" t="inlineStr">
        <is>
          <t xml:space="preserve">300.00</t>
        </is>
      </c>
      <c r="X872"/>
      <c r="Y872"/>
      <c r="Z872">
        <f>IFERROR(S872/W872,"")</f>
      </c>
      <c r="AA872">
        <f>IFERROR(INDEX(04_Area_Stats!$C$5:$C$7,MATCH(N872,04_Area_Stats!$A$5:$A$7,0)),"")</f>
      </c>
      <c r="AB872">
        <f>IFERROR((Z872-AA872)/AA872,"")</f>
      </c>
      <c r="AC872">
        <v>4</v>
      </c>
      <c r="AD872">
        <v>3</v>
      </c>
      <c r="AE872"/>
      <c r="AF872"/>
      <c r="AG872"/>
      <c r="AH872"/>
      <c r="AI872"/>
      <c r="AJ872"/>
      <c r="AK872"/>
      <c r="AL872"/>
      <c r="AM872"/>
      <c r="AN872"/>
      <c r="AO872"/>
      <c r="AP872"/>
      <c r="AQ872"/>
      <c r="AR872"/>
      <c r="AS872"/>
      <c r="AT872">
        <f>IFERROR(INDEX(04_Area_Stats!$E$5:$E$7,MATCH(N872,04_Area_Stats!$A$5:$A$7,0)),"")</f>
      </c>
      <c r="AU872">
        <f>IFERROR(ROUND(W872*AT872,0),"")</f>
      </c>
      <c r="AV872">
        <f>IFERROR(AU872*12/S872,"")</f>
      </c>
      <c r="AW872">
        <f>IFERROR(ROUND(100*(03_Assumptions!$B$18*MIN(AV872/03_Assumptions!$B$13,1)+03_Assumptions!$B$19*MIN(MAX(-AB872/0.25,0),1)+03_Assumptions!$B$20*IFERROR(INDEX(03_Assumptions!$B$28:$B$33,MATCH(AG872,03_Assumptions!$A$28:$A$33,0)),0.5)+03_Assumptions!$B$21*MIN(V872/180,1)+03_Assumptions!$B$22*(COUNTIF(AI872:AQ872,"Y")/9)),0),"")</f>
      </c>
      <c r="AX872"/>
      <c r="AY872"/>
      <c r="AZ872"/>
      <c r="BA872" t="inlineStr">
        <is>
          <t xml:space="preserve">https://media.yaencontre.com/img/photo/w1024/43949/43949-57428893-1514641709.jpg</t>
        </is>
      </c>
      <c r="BB872"/>
      <c r="BC872">
        <v>1</v>
      </c>
      <c r="BD872"/>
      <c r="BE872">
        <v>0</v>
      </c>
      <c r="BF872"/>
      <c r="BG872"/>
      <c r="BH872"/>
      <c r="BI872"/>
      <c r="BJ872"/>
      <c r="BK872"/>
      <c r="BL872" t="inlineStr">
        <is>
          <t xml:space="preserve">Beskrivningen är ofullständig och trunkerad; otillräcklig information för att ge detaljer om denna pentahus i Hotel del Golf, Nueva Andalucía.</t>
        </is>
      </c>
      <c r="BM872"/>
      <c r="BN872"/>
    </row>
    <row r="873">
      <c r="A873" t="inlineStr">
        <is>
          <t xml:space="preserve">YAE-jht::real-estate::42243-112376114</t>
        </is>
      </c>
      <c r="B873" t="inlineStr">
        <is>
          <t xml:space="preserve">Yaencontre</t>
        </is>
      </c>
      <c r="C873" t="inlineStr">
        <is>
          <t xml:space="preserve">jht::real-estate::42243-112376114</t>
        </is>
      </c>
      <c r="D873" t="inlineStr">
        <is>
          <t xml:space="preserve">https://yaencontre.com/venta/piso/inmueble-42243-112376114</t>
        </is>
      </c>
      <c r="E873" t="inlineStr">
        <is>
          <t xml:space="preserve">2026-08-29</t>
        </is>
      </c>
      <c r="F873" t="inlineStr">
        <is>
          <t xml:space="preserve">2026-08-31</t>
        </is>
      </c>
      <c r="G873" t="inlineStr">
        <is>
          <t xml:space="preserve">New</t>
        </is>
      </c>
      <c r="H873" t="inlineStr">
        <is>
          <t xml:space="preserve">Piso en venta, Casco Antiguo en Marbella Pueblo en Marbella</t>
        </is>
      </c>
      <c r="I873" t="inlineStr">
        <is>
          <t xml:space="preserve">Sale</t>
        </is>
      </c>
      <c r="J873" t="inlineStr">
        <is>
          <t xml:space="preserve">FLAT</t>
        </is>
      </c>
      <c r="K873" t="inlineStr">
        <is>
          <t xml:space="preserve">ES</t>
        </is>
      </c>
      <c r="L873"/>
      <c r="M873"/>
      <c r="N873" t="inlineStr">
        <is>
          <t xml:space="preserve">Marbella</t>
        </is>
      </c>
      <c r="O873" t="inlineStr">
        <is>
          <t xml:space="preserve">Marbella Pueblo</t>
        </is>
      </c>
      <c r="P873"/>
      <c r="Q873" t="inlineStr">
        <is>
          <t xml:space="preserve">36.5083617</t>
        </is>
      </c>
      <c r="R873" t="inlineStr">
        <is>
          <t xml:space="preserve">-4.8840541</t>
        </is>
      </c>
      <c r="S873">
        <v>400000</v>
      </c>
      <c r="T873"/>
      <c r="U873">
        <f>IFERROR((S873-T873)/T873,"")</f>
      </c>
      <c r="V873">
        <v>3</v>
      </c>
      <c r="W873" t="inlineStr">
        <is>
          <t xml:space="preserve">50.00</t>
        </is>
      </c>
      <c r="X873"/>
      <c r="Y873"/>
      <c r="Z873">
        <f>IFERROR(S873/W873,"")</f>
      </c>
      <c r="AA873">
        <f>IFERROR(INDEX(04_Area_Stats!$C$5:$C$7,MATCH(N873,04_Area_Stats!$A$5:$A$7,0)),"")</f>
      </c>
      <c r="AB873">
        <f>IFERROR((Z873-AA873)/AA873,"")</f>
      </c>
      <c r="AC873">
        <v>1</v>
      </c>
      <c r="AD873">
        <v>1</v>
      </c>
      <c r="AE873"/>
      <c r="AF873"/>
      <c r="AG873"/>
      <c r="AH873"/>
      <c r="AI873"/>
      <c r="AJ873"/>
      <c r="AK873"/>
      <c r="AL873"/>
      <c r="AM873"/>
      <c r="AN873"/>
      <c r="AO873"/>
      <c r="AP873"/>
      <c r="AQ873"/>
      <c r="AR873"/>
      <c r="AS873"/>
      <c r="AT873">
        <f>IFERROR(INDEX(04_Area_Stats!$E$5:$E$7,MATCH(N873,04_Area_Stats!$A$5:$A$7,0)),"")</f>
      </c>
      <c r="AU873">
        <f>IFERROR(ROUND(W873*AT873,0),"")</f>
      </c>
      <c r="AV873">
        <f>IFERROR(AU873*12/S873,"")</f>
      </c>
      <c r="AW873">
        <f>IFERROR(ROUND(100*(03_Assumptions!$B$18*MIN(AV873/03_Assumptions!$B$13,1)+03_Assumptions!$B$19*MIN(MAX(-AB873/0.25,0),1)+03_Assumptions!$B$20*IFERROR(INDEX(03_Assumptions!$B$28:$B$33,MATCH(AG873,03_Assumptions!$A$28:$A$33,0)),0.5)+03_Assumptions!$B$21*MIN(V873/180,1)+03_Assumptions!$B$22*(COUNTIF(AI873:AQ873,"Y")/9)),0),"")</f>
      </c>
      <c r="AX873"/>
      <c r="AY873"/>
      <c r="AZ873"/>
      <c r="BA873" t="inlineStr">
        <is>
          <t xml:space="preserve">https://media.yaencontre.com/img/photo/w1024/42243/42243-57425089-1514447884.jpg</t>
        </is>
      </c>
      <c r="BB873"/>
      <c r="BC873">
        <v>1</v>
      </c>
      <c r="BD873"/>
      <c r="BE873">
        <v>0</v>
      </c>
      <c r="BF873"/>
      <c r="BG873"/>
      <c r="BH873"/>
      <c r="BI873"/>
      <c r="BJ873"/>
      <c r="BK873"/>
      <c r="BL873"/>
      <c r="BM873"/>
      <c r="BN873"/>
    </row>
    <row r="874">
      <c r="A874" t="inlineStr">
        <is>
          <t xml:space="preserve">YAE-jht::real-estate::75646-promo-6-112392319</t>
        </is>
      </c>
      <c r="B874" t="inlineStr">
        <is>
          <t xml:space="preserve">Yaencontre</t>
        </is>
      </c>
      <c r="C874" t="inlineStr">
        <is>
          <t xml:space="preserve">jht::real-estate::75646-promo-6-112392319</t>
        </is>
      </c>
      <c r="D874" t="inlineStr">
        <is>
          <t xml:space="preserve">https://yaencontre.com/venta/piso/inmueble-75646-Promo-6-112392319</t>
        </is>
      </c>
      <c r="E874" t="inlineStr">
        <is>
          <t xml:space="preserve">2026-08-29</t>
        </is>
      </c>
      <c r="F874" t="inlineStr">
        <is>
          <t xml:space="preserve">2026-08-31</t>
        </is>
      </c>
      <c r="G874" t="inlineStr">
        <is>
          <t xml:space="preserve">New</t>
        </is>
      </c>
      <c r="H874" t="inlineStr">
        <is>
          <t xml:space="preserve">Piso en venta, Rodeo Alto-Guadaiza-La Campana en Nueva Andalucía en Marbella</t>
        </is>
      </c>
      <c r="I874" t="inlineStr">
        <is>
          <t xml:space="preserve">Sale</t>
        </is>
      </c>
      <c r="J874" t="inlineStr">
        <is>
          <t xml:space="preserve">FLAT</t>
        </is>
      </c>
      <c r="K874" t="inlineStr">
        <is>
          <t xml:space="preserve">ES</t>
        </is>
      </c>
      <c r="L874"/>
      <c r="M874"/>
      <c r="N874" t="inlineStr">
        <is>
          <t xml:space="preserve">Marbella</t>
        </is>
      </c>
      <c r="O874" t="inlineStr">
        <is>
          <t xml:space="preserve">Nueva Andalucía</t>
        </is>
      </c>
      <c r="P874"/>
      <c r="Q874" t="inlineStr">
        <is>
          <t xml:space="preserve">36.4965539</t>
        </is>
      </c>
      <c r="R874" t="inlineStr">
        <is>
          <t xml:space="preserve">-4.9817954</t>
        </is>
      </c>
      <c r="S874">
        <v>485000</v>
      </c>
      <c r="T874"/>
      <c r="U874">
        <f>IFERROR((S874-T874)/T874,"")</f>
      </c>
      <c r="V874">
        <v>3</v>
      </c>
      <c r="W874" t="inlineStr">
        <is>
          <t xml:space="preserve">100.00</t>
        </is>
      </c>
      <c r="X874"/>
      <c r="Y874"/>
      <c r="Z874">
        <f>IFERROR(S874/W874,"")</f>
      </c>
      <c r="AA874">
        <f>IFERROR(INDEX(04_Area_Stats!$C$5:$C$7,MATCH(N874,04_Area_Stats!$A$5:$A$7,0)),"")</f>
      </c>
      <c r="AB874">
        <f>IFERROR((Z874-AA874)/AA874,"")</f>
      </c>
      <c r="AC874">
        <v>3</v>
      </c>
      <c r="AD874">
        <v>2</v>
      </c>
      <c r="AE874"/>
      <c r="AF874"/>
      <c r="AG874" t="inlineStr">
        <is>
          <t xml:space="preserve">New build</t>
        </is>
      </c>
      <c r="AH874"/>
      <c r="AI874" t="inlineStr">
        <is>
          <t xml:space="preserve">Y</t>
        </is>
      </c>
      <c r="AJ874"/>
      <c r="AK874"/>
      <c r="AL874"/>
      <c r="AM874"/>
      <c r="AN874"/>
      <c r="AO874"/>
      <c r="AP874"/>
      <c r="AQ874"/>
      <c r="AR874"/>
      <c r="AS874"/>
      <c r="AT874">
        <f>IFERROR(INDEX(04_Area_Stats!$E$5:$E$7,MATCH(N874,04_Area_Stats!$A$5:$A$7,0)),"")</f>
      </c>
      <c r="AU874">
        <f>IFERROR(ROUND(W874*AT874,0),"")</f>
      </c>
      <c r="AV874">
        <f>IFERROR(AU874*12/S874,"")</f>
      </c>
      <c r="AW874">
        <f>IFERROR(ROUND(100*(03_Assumptions!$B$18*MIN(AV874/03_Assumptions!$B$13,1)+03_Assumptions!$B$19*MIN(MAX(-AB874/0.25,0),1)+03_Assumptions!$B$20*IFERROR(INDEX(03_Assumptions!$B$28:$B$33,MATCH(AG874,03_Assumptions!$A$28:$A$33,0)),0.5)+03_Assumptions!$B$21*MIN(V874/180,1)+03_Assumptions!$B$22*(COUNTIF(AI874:AQ874,"Y")/9)),0),"")</f>
      </c>
      <c r="AX874"/>
      <c r="AY874"/>
      <c r="AZ874"/>
      <c r="BA874" t="inlineStr">
        <is>
          <t xml:space="preserve">https://media.yaencontre.com/img/photo/w1024/promo_75646-6/files/75646-57435983-1514985625.jpg</t>
        </is>
      </c>
      <c r="BB874"/>
      <c r="BC874">
        <v>1</v>
      </c>
      <c r="BD874"/>
      <c r="BE874">
        <v>0</v>
      </c>
      <c r="BF874"/>
      <c r="BG874"/>
      <c r="BH874"/>
      <c r="BI874"/>
      <c r="BJ874"/>
      <c r="BK874"/>
      <c r="BL874" t="inlineStr">
        <is>
          <t xml:space="preserve">Begränsad information är tillgänglig utöver läget i Nueva Andalucía, Marbella. Beskrivningen tillhandahåller endast omgivningskontekst utan specifika fastighetsdetaljer.</t>
        </is>
      </c>
      <c r="BM874"/>
      <c r="BN874"/>
    </row>
    <row r="875">
      <c r="A875" t="inlineStr">
        <is>
          <t xml:space="preserve">YAE-jht::real-estate::83067-promo-5-112379401</t>
        </is>
      </c>
      <c r="B875" t="inlineStr">
        <is>
          <t xml:space="preserve">Yaencontre</t>
        </is>
      </c>
      <c r="C875" t="inlineStr">
        <is>
          <t xml:space="preserve">jht::real-estate::83067-promo-5-112379401</t>
        </is>
      </c>
      <c r="D875" t="inlineStr">
        <is>
          <t xml:space="preserve">https://yaencontre.com/venta/piso/inmueble-83067-Promo-5-112379401</t>
        </is>
      </c>
      <c r="E875" t="inlineStr">
        <is>
          <t xml:space="preserve">2026-08-29</t>
        </is>
      </c>
      <c r="F875" t="inlineStr">
        <is>
          <t xml:space="preserve">2026-08-31</t>
        </is>
      </c>
      <c r="G875" t="inlineStr">
        <is>
          <t xml:space="preserve">New</t>
        </is>
      </c>
      <c r="H875" t="inlineStr">
        <is>
          <t xml:space="preserve">Piso en venta en avenida Pablo Ruiz Picasso, San Pedro Pueblo en San Pedro de Alcántara en Marbella</t>
        </is>
      </c>
      <c r="I875" t="inlineStr">
        <is>
          <t xml:space="preserve">Sale</t>
        </is>
      </c>
      <c r="J875" t="inlineStr">
        <is>
          <t xml:space="preserve">FLAT</t>
        </is>
      </c>
      <c r="K875" t="inlineStr">
        <is>
          <t xml:space="preserve">ES</t>
        </is>
      </c>
      <c r="L875"/>
      <c r="M875"/>
      <c r="N875" t="inlineStr">
        <is>
          <t xml:space="preserve">Marbella</t>
        </is>
      </c>
      <c r="O875" t="inlineStr">
        <is>
          <t xml:space="preserve">San Pedro de Alcántara</t>
        </is>
      </c>
      <c r="P875"/>
      <c r="Q875" t="inlineStr">
        <is>
          <t xml:space="preserve">36.4913660</t>
        </is>
      </c>
      <c r="R875" t="inlineStr">
        <is>
          <t xml:space="preserve">-4.9923526</t>
        </is>
      </c>
      <c r="S875">
        <v>661000</v>
      </c>
      <c r="T875"/>
      <c r="U875">
        <f>IFERROR((S875-T875)/T875,"")</f>
      </c>
      <c r="V875">
        <v>3</v>
      </c>
      <c r="W875" t="inlineStr">
        <is>
          <t xml:space="preserve">122.00</t>
        </is>
      </c>
      <c r="X875"/>
      <c r="Y875"/>
      <c r="Z875">
        <f>IFERROR(S875/W875,"")</f>
      </c>
      <c r="AA875">
        <f>IFERROR(INDEX(04_Area_Stats!$C$5:$C$7,MATCH(N875,04_Area_Stats!$A$5:$A$7,0)),"")</f>
      </c>
      <c r="AB875">
        <f>IFERROR((Z875-AA875)/AA875,"")</f>
      </c>
      <c r="AC875">
        <v>3</v>
      </c>
      <c r="AD875">
        <v>2</v>
      </c>
      <c r="AE875"/>
      <c r="AF875"/>
      <c r="AG875" t="inlineStr">
        <is>
          <t xml:space="preserve">New build</t>
        </is>
      </c>
      <c r="AH875"/>
      <c r="AI875" t="inlineStr">
        <is>
          <t xml:space="preserve">Y</t>
        </is>
      </c>
      <c r="AJ875"/>
      <c r="AK875" t="inlineStr">
        <is>
          <t xml:space="preserve">Y</t>
        </is>
      </c>
      <c r="AL875"/>
      <c r="AM875" t="inlineStr">
        <is>
          <t xml:space="preserve">Y</t>
        </is>
      </c>
      <c r="AN875" t="inlineStr">
        <is>
          <t xml:space="preserve">Y</t>
        </is>
      </c>
      <c r="AO875"/>
      <c r="AP875"/>
      <c r="AQ875"/>
      <c r="AR875"/>
      <c r="AS875"/>
      <c r="AT875">
        <f>IFERROR(INDEX(04_Area_Stats!$E$5:$E$7,MATCH(N875,04_Area_Stats!$A$5:$A$7,0)),"")</f>
      </c>
      <c r="AU875">
        <f>IFERROR(ROUND(W875*AT875,0),"")</f>
      </c>
      <c r="AV875">
        <f>IFERROR(AU875*12/S875,"")</f>
      </c>
      <c r="AW875">
        <f>IFERROR(ROUND(100*(03_Assumptions!$B$18*MIN(AV875/03_Assumptions!$B$13,1)+03_Assumptions!$B$19*MIN(MAX(-AB875/0.25,0),1)+03_Assumptions!$B$20*IFERROR(INDEX(03_Assumptions!$B$28:$B$33,MATCH(AG875,03_Assumptions!$A$28:$A$33,0)),0.5)+03_Assumptions!$B$21*MIN(V875/180,1)+03_Assumptions!$B$22*(COUNTIF(AI875:AQ875,"Y")/9)),0),"")</f>
      </c>
      <c r="AX875"/>
      <c r="AY875"/>
      <c r="AZ875"/>
      <c r="BA875" t="inlineStr">
        <is>
          <t xml:space="preserve">https://media.yaencontre.com/img/photo/w1024/promo_83067-5/files/83067-57427755-1514554165.jpg</t>
        </is>
      </c>
      <c r="BB875"/>
      <c r="BC875">
        <v>1</v>
      </c>
      <c r="BD875"/>
      <c r="BE875">
        <v>0</v>
      </c>
      <c r="BF875"/>
      <c r="BG875"/>
      <c r="BH875"/>
      <c r="BI875"/>
      <c r="BJ875"/>
      <c r="BK875"/>
      <c r="BL875" t="inlineStr">
        <is>
          <t xml:space="preserve">Detta är en ny bostadskomplex kallad 'Armonía' i San Pedro de Alcántara med 35 lägenheter i en byggnad med gemensamma områden inklusive trädgårdsplanteringar. Beskrivningen ger endast information om komplexet i helhet, utan detaljer om individuella enheter, skick eller pris.</t>
        </is>
      </c>
      <c r="BM875" t="inlineStr">
        <is>
          <t xml:space="preserve">garden, parking, storage</t>
        </is>
      </c>
      <c r="BN875"/>
    </row>
    <row r="876">
      <c r="A876" t="inlineStr">
        <is>
          <t xml:space="preserve">YAE-jht::real-estate::30996-112317982</t>
        </is>
      </c>
      <c r="B876" t="inlineStr">
        <is>
          <t xml:space="preserve">Yaencontre</t>
        </is>
      </c>
      <c r="C876" t="inlineStr">
        <is>
          <t xml:space="preserve">jht::real-estate::30996-112317982</t>
        </is>
      </c>
      <c r="D876" t="inlineStr">
        <is>
          <t xml:space="preserve">https://yaencontre.com/venta/piso/inmueble-30996-112317982</t>
        </is>
      </c>
      <c r="E876" t="inlineStr">
        <is>
          <t xml:space="preserve">2026-08-29</t>
        </is>
      </c>
      <c r="F876" t="inlineStr">
        <is>
          <t xml:space="preserve">2026-08-31</t>
        </is>
      </c>
      <c r="G876" t="inlineStr">
        <is>
          <t xml:space="preserve">New</t>
        </is>
      </c>
      <c r="H876" t="inlineStr">
        <is>
          <t xml:space="preserve">Piso en venta, Rodeo Alto-Guadaiza-La Campana en Nueva Andalucía en Marbella</t>
        </is>
      </c>
      <c r="I876" t="inlineStr">
        <is>
          <t xml:space="preserve">Sale</t>
        </is>
      </c>
      <c r="J876" t="inlineStr">
        <is>
          <t xml:space="preserve">FLAT</t>
        </is>
      </c>
      <c r="K876" t="inlineStr">
        <is>
          <t xml:space="preserve">ES</t>
        </is>
      </c>
      <c r="L876"/>
      <c r="M876"/>
      <c r="N876" t="inlineStr">
        <is>
          <t xml:space="preserve">Marbella</t>
        </is>
      </c>
      <c r="O876" t="inlineStr">
        <is>
          <t xml:space="preserve">Nueva Andalucía</t>
        </is>
      </c>
      <c r="P876"/>
      <c r="Q876" t="inlineStr">
        <is>
          <t xml:space="preserve">36.4885181</t>
        </is>
      </c>
      <c r="R876" t="inlineStr">
        <is>
          <t xml:space="preserve">-4.9699394</t>
        </is>
      </c>
      <c r="S876">
        <v>549000</v>
      </c>
      <c r="T876"/>
      <c r="U876">
        <f>IFERROR((S876-T876)/T876,"")</f>
      </c>
      <c r="V876">
        <v>3</v>
      </c>
      <c r="W876" t="inlineStr">
        <is>
          <t xml:space="preserve">92.00</t>
        </is>
      </c>
      <c r="X876"/>
      <c r="Y876"/>
      <c r="Z876">
        <f>IFERROR(S876/W876,"")</f>
      </c>
      <c r="AA876">
        <f>IFERROR(INDEX(04_Area_Stats!$C$5:$C$7,MATCH(N876,04_Area_Stats!$A$5:$A$7,0)),"")</f>
      </c>
      <c r="AB876">
        <f>IFERROR((Z876-AA876)/AA876,"")</f>
      </c>
      <c r="AC876">
        <v>2</v>
      </c>
      <c r="AD876">
        <v>2</v>
      </c>
      <c r="AE876"/>
      <c r="AF876"/>
      <c r="AG876" t="inlineStr">
        <is>
          <t xml:space="preserve">Good</t>
        </is>
      </c>
      <c r="AH876"/>
      <c r="AI876"/>
      <c r="AJ876"/>
      <c r="AK876"/>
      <c r="AL876"/>
      <c r="AM876"/>
      <c r="AN876"/>
      <c r="AO876"/>
      <c r="AP876"/>
      <c r="AQ876"/>
      <c r="AR876"/>
      <c r="AS876"/>
      <c r="AT876">
        <f>IFERROR(INDEX(04_Area_Stats!$E$5:$E$7,MATCH(N876,04_Area_Stats!$A$5:$A$7,0)),"")</f>
      </c>
      <c r="AU876">
        <f>IFERROR(ROUND(W876*AT876,0),"")</f>
      </c>
      <c r="AV876">
        <f>IFERROR(AU876*12/S876,"")</f>
      </c>
      <c r="AW876">
        <f>IFERROR(ROUND(100*(03_Assumptions!$B$18*MIN(AV876/03_Assumptions!$B$13,1)+03_Assumptions!$B$19*MIN(MAX(-AB876/0.25,0),1)+03_Assumptions!$B$20*IFERROR(INDEX(03_Assumptions!$B$28:$B$33,MATCH(AG876,03_Assumptions!$A$28:$A$33,0)),0.5)+03_Assumptions!$B$21*MIN(V876/180,1)+03_Assumptions!$B$22*(COUNTIF(AI876:AQ876,"Y")/9)),0),"")</f>
      </c>
      <c r="AX876"/>
      <c r="AY876"/>
      <c r="AZ876"/>
      <c r="BA876" t="inlineStr">
        <is>
          <t xml:space="preserve">https://media.yaencontre.com/img/photo/w1024/30996/30996-57393184-1512873077.jpg</t>
        </is>
      </c>
      <c r="BB876"/>
      <c r="BC876">
        <v>1</v>
      </c>
      <c r="BD876"/>
      <c r="BE876">
        <v>0</v>
      </c>
      <c r="BF876"/>
      <c r="BG876"/>
      <c r="BH876"/>
      <c r="BI876"/>
      <c r="BJ876" t="inlineStr">
        <is>
          <t xml:space="preserve">COSMETIC</t>
        </is>
      </c>
      <c r="BK876"/>
      <c r="BL876" t="inlineStr">
        <is>
          <t xml:space="preserve">En vackert renoverad lägenhet med 2 sovrum och 2 badrum i Nueva Andalucías exklusiva område Lorcrimar, vänd mot söder i en säker gated community. Fastigheten har utmärkt naturligt ljus men beskrivningen är ofullständig.</t>
        </is>
      </c>
      <c r="BM876"/>
      <c r="BN876"/>
    </row>
    <row r="877">
      <c r="A877" t="inlineStr">
        <is>
          <t xml:space="preserve">YAE-jht::real-estate::41709-112310456</t>
        </is>
      </c>
      <c r="B877" t="inlineStr">
        <is>
          <t xml:space="preserve">Yaencontre</t>
        </is>
      </c>
      <c r="C877" t="inlineStr">
        <is>
          <t xml:space="preserve">jht::real-estate::41709-112310456</t>
        </is>
      </c>
      <c r="D877" t="inlineStr">
        <is>
          <t xml:space="preserve">https://yaencontre.com/venta/piso/inmueble-41709-112310456</t>
        </is>
      </c>
      <c r="E877" t="inlineStr">
        <is>
          <t xml:space="preserve">2026-08-29</t>
        </is>
      </c>
      <c r="F877" t="inlineStr">
        <is>
          <t xml:space="preserve">2026-08-31</t>
        </is>
      </c>
      <c r="G877" t="inlineStr">
        <is>
          <t xml:space="preserve">New</t>
        </is>
      </c>
      <c r="H877" t="inlineStr">
        <is>
          <t xml:space="preserve">Piso en venta, La Carolina-Guadalpín en Nagüeles-Milla de Oro en Marbella</t>
        </is>
      </c>
      <c r="I877" t="inlineStr">
        <is>
          <t xml:space="preserve">Sale</t>
        </is>
      </c>
      <c r="J877" t="inlineStr">
        <is>
          <t xml:space="preserve">FLAT</t>
        </is>
      </c>
      <c r="K877" t="inlineStr">
        <is>
          <t xml:space="preserve">ES</t>
        </is>
      </c>
      <c r="L877"/>
      <c r="M877"/>
      <c r="N877" t="inlineStr">
        <is>
          <t xml:space="preserve">Marbella</t>
        </is>
      </c>
      <c r="O877" t="inlineStr">
        <is>
          <t xml:space="preserve">Nagüeles-Milla de Oro</t>
        </is>
      </c>
      <c r="P877"/>
      <c r="Q877" t="inlineStr">
        <is>
          <t xml:space="preserve">36.5137869</t>
        </is>
      </c>
      <c r="R877" t="inlineStr">
        <is>
          <t xml:space="preserve">-4.9156589</t>
        </is>
      </c>
      <c r="S877">
        <v>450000</v>
      </c>
      <c r="T877"/>
      <c r="U877">
        <f>IFERROR((S877-T877)/T877,"")</f>
      </c>
      <c r="V877">
        <v>3</v>
      </c>
      <c r="W877" t="inlineStr">
        <is>
          <t xml:space="preserve">126.00</t>
        </is>
      </c>
      <c r="X877"/>
      <c r="Y877"/>
      <c r="Z877">
        <f>IFERROR(S877/W877,"")</f>
      </c>
      <c r="AA877">
        <f>IFERROR(INDEX(04_Area_Stats!$C$5:$C$7,MATCH(N877,04_Area_Stats!$A$5:$A$7,0)),"")</f>
      </c>
      <c r="AB877">
        <f>IFERROR((Z877-AA877)/AA877,"")</f>
      </c>
      <c r="AC877">
        <v>3</v>
      </c>
      <c r="AD877">
        <v>2</v>
      </c>
      <c r="AE877" t="inlineStr">
        <is>
          <t xml:space="preserve">planta baja</t>
        </is>
      </c>
      <c r="AF877"/>
      <c r="AG877"/>
      <c r="AH877"/>
      <c r="AI877"/>
      <c r="AJ877"/>
      <c r="AK877"/>
      <c r="AL877"/>
      <c r="AM877"/>
      <c r="AN877"/>
      <c r="AO877"/>
      <c r="AP877"/>
      <c r="AQ877"/>
      <c r="AR877"/>
      <c r="AS877"/>
      <c r="AT877">
        <f>IFERROR(INDEX(04_Area_Stats!$E$5:$E$7,MATCH(N877,04_Area_Stats!$A$5:$A$7,0)),"")</f>
      </c>
      <c r="AU877">
        <f>IFERROR(ROUND(W877*AT877,0),"")</f>
      </c>
      <c r="AV877">
        <f>IFERROR(AU877*12/S877,"")</f>
      </c>
      <c r="AW877">
        <f>IFERROR(ROUND(100*(03_Assumptions!$B$18*MIN(AV877/03_Assumptions!$B$13,1)+03_Assumptions!$B$19*MIN(MAX(-AB877/0.25,0),1)+03_Assumptions!$B$20*IFERROR(INDEX(03_Assumptions!$B$28:$B$33,MATCH(AG877,03_Assumptions!$A$28:$A$33,0)),0.5)+03_Assumptions!$B$21*MIN(V877/180,1)+03_Assumptions!$B$22*(COUNTIF(AI877:AQ877,"Y")/9)),0),"")</f>
      </c>
      <c r="AX877"/>
      <c r="AY877"/>
      <c r="AZ877"/>
      <c r="BA877" t="inlineStr">
        <is>
          <t xml:space="preserve">https://media.yaencontre.com/img/photo/w1024/41709/41709-57388444-1512700493.jpg</t>
        </is>
      </c>
      <c r="BB877"/>
      <c r="BC877">
        <v>1</v>
      </c>
      <c r="BD877"/>
      <c r="BE877">
        <v>0</v>
      </c>
      <c r="BF877"/>
      <c r="BG877"/>
      <c r="BH877"/>
      <c r="BI877"/>
      <c r="BJ877"/>
      <c r="BK877"/>
      <c r="BL877" t="inlineStr">
        <is>
          <t xml:space="preserve">En charmig lägenhet med tre sovrum på bottenvåningen belägen i det prestigefulla området Pinos de Nagüeles i Milla de Oro i Marbella. Beskrivningen är ofullständig och ger minimal information utöver grundläggande rumsantal och läge.</t>
        </is>
      </c>
      <c r="BM877" t="inlineStr">
        <is>
          <t xml:space="preserve">floor</t>
        </is>
      </c>
      <c r="BN877"/>
    </row>
    <row r="878">
      <c r="A878" t="inlineStr">
        <is>
          <t xml:space="preserve">YAE-jht::real-estate::75646-promo-6-112392320</t>
        </is>
      </c>
      <c r="B878" t="inlineStr">
        <is>
          <t xml:space="preserve">Yaencontre</t>
        </is>
      </c>
      <c r="C878" t="inlineStr">
        <is>
          <t xml:space="preserve">jht::real-estate::75646-promo-6-112392320</t>
        </is>
      </c>
      <c r="D878" t="inlineStr">
        <is>
          <t xml:space="preserve">https://yaencontre.com/venta/piso/inmueble-75646-Promo-6-112392320</t>
        </is>
      </c>
      <c r="E878" t="inlineStr">
        <is>
          <t xml:space="preserve">2026-08-29</t>
        </is>
      </c>
      <c r="F878" t="inlineStr">
        <is>
          <t xml:space="preserve">2026-08-31</t>
        </is>
      </c>
      <c r="G878" t="inlineStr">
        <is>
          <t xml:space="preserve">New</t>
        </is>
      </c>
      <c r="H878" t="inlineStr">
        <is>
          <t xml:space="preserve">Piso en venta, Rodeo Alto-Guadaiza-La Campana en Nueva Andalucía en Marbella</t>
        </is>
      </c>
      <c r="I878" t="inlineStr">
        <is>
          <t xml:space="preserve">Sale</t>
        </is>
      </c>
      <c r="J878" t="inlineStr">
        <is>
          <t xml:space="preserve">FLAT</t>
        </is>
      </c>
      <c r="K878" t="inlineStr">
        <is>
          <t xml:space="preserve">ES</t>
        </is>
      </c>
      <c r="L878"/>
      <c r="M878"/>
      <c r="N878" t="inlineStr">
        <is>
          <t xml:space="preserve">Marbella</t>
        </is>
      </c>
      <c r="O878" t="inlineStr">
        <is>
          <t xml:space="preserve">Nueva Andalucía</t>
        </is>
      </c>
      <c r="P878"/>
      <c r="Q878" t="inlineStr">
        <is>
          <t xml:space="preserve">36.4965539</t>
        </is>
      </c>
      <c r="R878" t="inlineStr">
        <is>
          <t xml:space="preserve">-4.9817954</t>
        </is>
      </c>
      <c r="S878">
        <v>565000</v>
      </c>
      <c r="T878"/>
      <c r="U878">
        <f>IFERROR((S878-T878)/T878,"")</f>
      </c>
      <c r="V878">
        <v>3</v>
      </c>
      <c r="W878" t="inlineStr">
        <is>
          <t xml:space="preserve">96.00</t>
        </is>
      </c>
      <c r="X878"/>
      <c r="Y878"/>
      <c r="Z878">
        <f>IFERROR(S878/W878,"")</f>
      </c>
      <c r="AA878">
        <f>IFERROR(INDEX(04_Area_Stats!$C$5:$C$7,MATCH(N878,04_Area_Stats!$A$5:$A$7,0)),"")</f>
      </c>
      <c r="AB878">
        <f>IFERROR((Z878-AA878)/AA878,"")</f>
      </c>
      <c r="AC878">
        <v>2</v>
      </c>
      <c r="AD878">
        <v>2</v>
      </c>
      <c r="AE878"/>
      <c r="AF878"/>
      <c r="AG878" t="inlineStr">
        <is>
          <t xml:space="preserve">New build</t>
        </is>
      </c>
      <c r="AH878"/>
      <c r="AI878" t="inlineStr">
        <is>
          <t xml:space="preserve">Y</t>
        </is>
      </c>
      <c r="AJ878"/>
      <c r="AK878"/>
      <c r="AL878"/>
      <c r="AM878"/>
      <c r="AN878"/>
      <c r="AO878"/>
      <c r="AP878"/>
      <c r="AQ878"/>
      <c r="AR878"/>
      <c r="AS878"/>
      <c r="AT878">
        <f>IFERROR(INDEX(04_Area_Stats!$E$5:$E$7,MATCH(N878,04_Area_Stats!$A$5:$A$7,0)),"")</f>
      </c>
      <c r="AU878">
        <f>IFERROR(ROUND(W878*AT878,0),"")</f>
      </c>
      <c r="AV878">
        <f>IFERROR(AU878*12/S878,"")</f>
      </c>
      <c r="AW878">
        <f>IFERROR(ROUND(100*(03_Assumptions!$B$18*MIN(AV878/03_Assumptions!$B$13,1)+03_Assumptions!$B$19*MIN(MAX(-AB878/0.25,0),1)+03_Assumptions!$B$20*IFERROR(INDEX(03_Assumptions!$B$28:$B$33,MATCH(AG878,03_Assumptions!$A$28:$A$33,0)),0.5)+03_Assumptions!$B$21*MIN(V878/180,1)+03_Assumptions!$B$22*(COUNTIF(AI878:AQ878,"Y")/9)),0),"")</f>
      </c>
      <c r="AX878"/>
      <c r="AY878"/>
      <c r="AZ878"/>
      <c r="BA878" t="inlineStr">
        <is>
          <t xml:space="preserve">https://media.yaencontre.com/img/photo/w1024/promo_75646-6/files/75646-57435984-1514985650.jpg</t>
        </is>
      </c>
      <c r="BB878"/>
      <c r="BC878">
        <v>1</v>
      </c>
      <c r="BD878"/>
      <c r="BE878">
        <v>0</v>
      </c>
      <c r="BF878"/>
      <c r="BG878"/>
      <c r="BH878"/>
      <c r="BI878"/>
      <c r="BJ878"/>
      <c r="BK878"/>
      <c r="BL878"/>
      <c r="BM878"/>
      <c r="BN878"/>
    </row>
    <row r="879">
      <c r="A879" t="inlineStr">
        <is>
          <t xml:space="preserve">YAE-jht::real-estate::83067-promo-5-112379288</t>
        </is>
      </c>
      <c r="B879" t="inlineStr">
        <is>
          <t xml:space="preserve">Yaencontre</t>
        </is>
      </c>
      <c r="C879" t="inlineStr">
        <is>
          <t xml:space="preserve">jht::real-estate::83067-promo-5-112379288</t>
        </is>
      </c>
      <c r="D879" t="inlineStr">
        <is>
          <t xml:space="preserve">https://yaencontre.com/venta/piso/inmueble-83067-Promo-5-112379288</t>
        </is>
      </c>
      <c r="E879" t="inlineStr">
        <is>
          <t xml:space="preserve">2026-08-29</t>
        </is>
      </c>
      <c r="F879" t="inlineStr">
        <is>
          <t xml:space="preserve">2026-08-31</t>
        </is>
      </c>
      <c r="G879" t="inlineStr">
        <is>
          <t xml:space="preserve">New</t>
        </is>
      </c>
      <c r="H879" t="inlineStr">
        <is>
          <t xml:space="preserve">Piso en venta en avenida Pablo Ruiz Picasso, San Pedro Pueblo en San Pedro de Alcántara en Marbella</t>
        </is>
      </c>
      <c r="I879" t="inlineStr">
        <is>
          <t xml:space="preserve">Sale</t>
        </is>
      </c>
      <c r="J879" t="inlineStr">
        <is>
          <t xml:space="preserve">FLAT</t>
        </is>
      </c>
      <c r="K879" t="inlineStr">
        <is>
          <t xml:space="preserve">ES</t>
        </is>
      </c>
      <c r="L879"/>
      <c r="M879"/>
      <c r="N879" t="inlineStr">
        <is>
          <t xml:space="preserve">Marbella</t>
        </is>
      </c>
      <c r="O879" t="inlineStr">
        <is>
          <t xml:space="preserve">San Pedro de Alcántara</t>
        </is>
      </c>
      <c r="P879"/>
      <c r="Q879" t="inlineStr">
        <is>
          <t xml:space="preserve">36.4913660</t>
        </is>
      </c>
      <c r="R879" t="inlineStr">
        <is>
          <t xml:space="preserve">-4.9923526</t>
        </is>
      </c>
      <c r="S879">
        <v>472650</v>
      </c>
      <c r="T879"/>
      <c r="U879">
        <f>IFERROR((S879-T879)/T879,"")</f>
      </c>
      <c r="V879">
        <v>3</v>
      </c>
      <c r="W879" t="inlineStr">
        <is>
          <t xml:space="preserve">113.00</t>
        </is>
      </c>
      <c r="X879"/>
      <c r="Y879"/>
      <c r="Z879">
        <f>IFERROR(S879/W879,"")</f>
      </c>
      <c r="AA879">
        <f>IFERROR(INDEX(04_Area_Stats!$C$5:$C$7,MATCH(N879,04_Area_Stats!$A$5:$A$7,0)),"")</f>
      </c>
      <c r="AB879">
        <f>IFERROR((Z879-AA879)/AA879,"")</f>
      </c>
      <c r="AC879">
        <v>3</v>
      </c>
      <c r="AD879">
        <v>2</v>
      </c>
      <c r="AE879"/>
      <c r="AF879"/>
      <c r="AG879" t="inlineStr">
        <is>
          <t xml:space="preserve">New build</t>
        </is>
      </c>
      <c r="AH879"/>
      <c r="AI879" t="inlineStr">
        <is>
          <t xml:space="preserve">Y</t>
        </is>
      </c>
      <c r="AJ879"/>
      <c r="AK879" t="inlineStr">
        <is>
          <t xml:space="preserve">Y</t>
        </is>
      </c>
      <c r="AL879"/>
      <c r="AM879" t="inlineStr">
        <is>
          <t xml:space="preserve">Y</t>
        </is>
      </c>
      <c r="AN879" t="inlineStr">
        <is>
          <t xml:space="preserve">Y</t>
        </is>
      </c>
      <c r="AO879"/>
      <c r="AP879"/>
      <c r="AQ879"/>
      <c r="AR879"/>
      <c r="AS879"/>
      <c r="AT879">
        <f>IFERROR(INDEX(04_Area_Stats!$E$5:$E$7,MATCH(N879,04_Area_Stats!$A$5:$A$7,0)),"")</f>
      </c>
      <c r="AU879">
        <f>IFERROR(ROUND(W879*AT879,0),"")</f>
      </c>
      <c r="AV879">
        <f>IFERROR(AU879*12/S879,"")</f>
      </c>
      <c r="AW879">
        <f>IFERROR(ROUND(100*(03_Assumptions!$B$18*MIN(AV879/03_Assumptions!$B$13,1)+03_Assumptions!$B$19*MIN(MAX(-AB879/0.25,0),1)+03_Assumptions!$B$20*IFERROR(INDEX(03_Assumptions!$B$28:$B$33,MATCH(AG879,03_Assumptions!$A$28:$A$33,0)),0.5)+03_Assumptions!$B$21*MIN(V879/180,1)+03_Assumptions!$B$22*(COUNTIF(AI879:AQ879,"Y")/9)),0),"")</f>
      </c>
      <c r="AX879"/>
      <c r="AY879"/>
      <c r="AZ879"/>
      <c r="BA879" t="inlineStr">
        <is>
          <t xml:space="preserve">https://media.yaencontre.com/img/photo/w1024/promo_83067-5/files/83067-57427752-1514554160.jpg</t>
        </is>
      </c>
      <c r="BB879"/>
      <c r="BC879">
        <v>1</v>
      </c>
      <c r="BD879"/>
      <c r="BE879">
        <v>0</v>
      </c>
      <c r="BF879"/>
      <c r="BG879"/>
      <c r="BH879"/>
      <c r="BI879"/>
      <c r="BJ879"/>
      <c r="BK879"/>
      <c r="BL879" t="inlineStr">
        <is>
          <t xml:space="preserve">Detta är ett nytt bostadskomplex kallat ARMONÍA i San Pedro de Alcántara, Marbella, bestående av 35 lägenheter i ett enda höghus med gemensamma faciliteter inklusive en trädgård. Beskrivningen ger nästan inga detaljer om enskilda enheternas egenskaper.</t>
        </is>
      </c>
      <c r="BM879" t="inlineStr">
        <is>
          <t xml:space="preserve">garden, parking, storage</t>
        </is>
      </c>
      <c r="BN879"/>
    </row>
    <row r="880">
      <c r="A880" t="inlineStr">
        <is>
          <t xml:space="preserve">YAE-jht::real-estate::83067-promo-5-112379441</t>
        </is>
      </c>
      <c r="B880" t="inlineStr">
        <is>
          <t xml:space="preserve">Yaencontre</t>
        </is>
      </c>
      <c r="C880" t="inlineStr">
        <is>
          <t xml:space="preserve">jht::real-estate::83067-promo-5-112379441</t>
        </is>
      </c>
      <c r="D880" t="inlineStr">
        <is>
          <t xml:space="preserve">https://yaencontre.com/venta/piso/inmueble-83067-Promo-5-112379441</t>
        </is>
      </c>
      <c r="E880" t="inlineStr">
        <is>
          <t xml:space="preserve">2026-08-29</t>
        </is>
      </c>
      <c r="F880" t="inlineStr">
        <is>
          <t xml:space="preserve">2026-08-31</t>
        </is>
      </c>
      <c r="G880" t="inlineStr">
        <is>
          <t xml:space="preserve">New</t>
        </is>
      </c>
      <c r="H880" t="inlineStr">
        <is>
          <t xml:space="preserve">Piso en venta en avenida Pablo Ruiz Picasso, San Pedro Pueblo en San Pedro de Alcántara en Marbella</t>
        </is>
      </c>
      <c r="I880" t="inlineStr">
        <is>
          <t xml:space="preserve">Sale</t>
        </is>
      </c>
      <c r="J880" t="inlineStr">
        <is>
          <t xml:space="preserve">FLAT</t>
        </is>
      </c>
      <c r="K880" t="inlineStr">
        <is>
          <t xml:space="preserve">ES</t>
        </is>
      </c>
      <c r="L880"/>
      <c r="M880"/>
      <c r="N880" t="inlineStr">
        <is>
          <t xml:space="preserve">Marbella</t>
        </is>
      </c>
      <c r="O880" t="inlineStr">
        <is>
          <t xml:space="preserve">San Pedro de Alcántara</t>
        </is>
      </c>
      <c r="P880"/>
      <c r="Q880" t="inlineStr">
        <is>
          <t xml:space="preserve">36.4913660</t>
        </is>
      </c>
      <c r="R880" t="inlineStr">
        <is>
          <t xml:space="preserve">-4.9923526</t>
        </is>
      </c>
      <c r="S880">
        <v>671200</v>
      </c>
      <c r="T880"/>
      <c r="U880">
        <f>IFERROR((S880-T880)/T880,"")</f>
      </c>
      <c r="V880">
        <v>3</v>
      </c>
      <c r="W880" t="inlineStr">
        <is>
          <t xml:space="preserve">119.00</t>
        </is>
      </c>
      <c r="X880"/>
      <c r="Y880"/>
      <c r="Z880">
        <f>IFERROR(S880/W880,"")</f>
      </c>
      <c r="AA880">
        <f>IFERROR(INDEX(04_Area_Stats!$C$5:$C$7,MATCH(N880,04_Area_Stats!$A$5:$A$7,0)),"")</f>
      </c>
      <c r="AB880">
        <f>IFERROR((Z880-AA880)/AA880,"")</f>
      </c>
      <c r="AC880">
        <v>3</v>
      </c>
      <c r="AD880">
        <v>2</v>
      </c>
      <c r="AE880"/>
      <c r="AF880"/>
      <c r="AG880" t="inlineStr">
        <is>
          <t xml:space="preserve">New build</t>
        </is>
      </c>
      <c r="AH880"/>
      <c r="AI880" t="inlineStr">
        <is>
          <t xml:space="preserve">Y</t>
        </is>
      </c>
      <c r="AJ880"/>
      <c r="AK880"/>
      <c r="AL880"/>
      <c r="AM880"/>
      <c r="AN880" t="inlineStr">
        <is>
          <t xml:space="preserve">Y</t>
        </is>
      </c>
      <c r="AO880"/>
      <c r="AP880"/>
      <c r="AQ880"/>
      <c r="AR880"/>
      <c r="AS880"/>
      <c r="AT880">
        <f>IFERROR(INDEX(04_Area_Stats!$E$5:$E$7,MATCH(N880,04_Area_Stats!$A$5:$A$7,0)),"")</f>
      </c>
      <c r="AU880">
        <f>IFERROR(ROUND(W880*AT880,0),"")</f>
      </c>
      <c r="AV880">
        <f>IFERROR(AU880*12/S880,"")</f>
      </c>
      <c r="AW880">
        <f>IFERROR(ROUND(100*(03_Assumptions!$B$18*MIN(AV880/03_Assumptions!$B$13,1)+03_Assumptions!$B$19*MIN(MAX(-AB880/0.25,0),1)+03_Assumptions!$B$20*IFERROR(INDEX(03_Assumptions!$B$28:$B$33,MATCH(AG880,03_Assumptions!$A$28:$A$33,0)),0.5)+03_Assumptions!$B$21*MIN(V880/180,1)+03_Assumptions!$B$22*(COUNTIF(AI880:AQ880,"Y")/9)),0),"")</f>
      </c>
      <c r="AX880"/>
      <c r="AY880"/>
      <c r="AZ880"/>
      <c r="BA880" t="inlineStr">
        <is>
          <t xml:space="preserve">https://media.yaencontre.com/img/photo/w1024/promo_83067-5/files/83067-57427762-1514554177.jpg</t>
        </is>
      </c>
      <c r="BB880"/>
      <c r="BC880">
        <v>1</v>
      </c>
      <c r="BD880"/>
      <c r="BE880">
        <v>0</v>
      </c>
      <c r="BF880"/>
      <c r="BG880"/>
      <c r="BH880"/>
      <c r="BI880"/>
      <c r="BJ880"/>
      <c r="BK880"/>
      <c r="BL880" t="inlineStr">
        <is>
          <t xml:space="preserve">Otillräcklig information tillgänglig. Beskrivningen hänvisar till ett bostadsområde men ger ingen information om individuell enhetspecifikation, skick, pris eller viktiga egenskaper.</t>
        </is>
      </c>
      <c r="BM880" t="inlineStr">
        <is>
          <t xml:space="preserve">storage</t>
        </is>
      </c>
      <c r="BN880"/>
    </row>
    <row r="881">
      <c r="A881" t="inlineStr">
        <is>
          <t xml:space="preserve">YAE-jht::real-estate::43799-112375734</t>
        </is>
      </c>
      <c r="B881" t="inlineStr">
        <is>
          <t xml:space="preserve">Yaencontre</t>
        </is>
      </c>
      <c r="C881" t="inlineStr">
        <is>
          <t xml:space="preserve">jht::real-estate::43799-112375734</t>
        </is>
      </c>
      <c r="D881" t="inlineStr">
        <is>
          <t xml:space="preserve">https://yaencontre.com/venta/piso/inmueble-43799-112375734</t>
        </is>
      </c>
      <c r="E881" t="inlineStr">
        <is>
          <t xml:space="preserve">2026-08-29</t>
        </is>
      </c>
      <c r="F881" t="inlineStr">
        <is>
          <t xml:space="preserve">2026-08-31</t>
        </is>
      </c>
      <c r="G881" t="inlineStr">
        <is>
          <t xml:space="preserve">New</t>
        </is>
      </c>
      <c r="H881" t="inlineStr">
        <is>
          <t xml:space="preserve">Piso en venta, Playa Bajadilla-Puertos en Marbella Pueblo en Marbella</t>
        </is>
      </c>
      <c r="I881" t="inlineStr">
        <is>
          <t xml:space="preserve">Sale</t>
        </is>
      </c>
      <c r="J881" t="inlineStr">
        <is>
          <t xml:space="preserve">FLAT</t>
        </is>
      </c>
      <c r="K881" t="inlineStr">
        <is>
          <t xml:space="preserve">ES</t>
        </is>
      </c>
      <c r="L881"/>
      <c r="M881"/>
      <c r="N881" t="inlineStr">
        <is>
          <t xml:space="preserve">Marbella</t>
        </is>
      </c>
      <c r="O881" t="inlineStr">
        <is>
          <t xml:space="preserve">Marbella Pueblo</t>
        </is>
      </c>
      <c r="P881"/>
      <c r="Q881" t="inlineStr">
        <is>
          <t xml:space="preserve">36.5077445</t>
        </is>
      </c>
      <c r="R881" t="inlineStr">
        <is>
          <t xml:space="preserve">-4.8640523</t>
        </is>
      </c>
      <c r="S881">
        <v>399000</v>
      </c>
      <c r="T881"/>
      <c r="U881">
        <f>IFERROR((S881-T881)/T881,"")</f>
      </c>
      <c r="V881">
        <v>3</v>
      </c>
      <c r="W881" t="inlineStr">
        <is>
          <t xml:space="preserve">57.00</t>
        </is>
      </c>
      <c r="X881"/>
      <c r="Y881"/>
      <c r="Z881">
        <f>IFERROR(S881/W881,"")</f>
      </c>
      <c r="AA881">
        <f>IFERROR(INDEX(04_Area_Stats!$C$5:$C$7,MATCH(N881,04_Area_Stats!$A$5:$A$7,0)),"")</f>
      </c>
      <c r="AB881">
        <f>IFERROR((Z881-AA881)/AA881,"")</f>
      </c>
      <c r="AC881">
        <v>1</v>
      </c>
      <c r="AD881">
        <v>1</v>
      </c>
      <c r="AE881"/>
      <c r="AF881"/>
      <c r="AG881" t="inlineStr">
        <is>
          <t xml:space="preserve">Good</t>
        </is>
      </c>
      <c r="AH881"/>
      <c r="AI881"/>
      <c r="AJ881"/>
      <c r="AK881"/>
      <c r="AL881"/>
      <c r="AM881"/>
      <c r="AN881"/>
      <c r="AO881"/>
      <c r="AP881"/>
      <c r="AQ881"/>
      <c r="AR881"/>
      <c r="AS881"/>
      <c r="AT881">
        <f>IFERROR(INDEX(04_Area_Stats!$E$5:$E$7,MATCH(N881,04_Area_Stats!$A$5:$A$7,0)),"")</f>
      </c>
      <c r="AU881">
        <f>IFERROR(ROUND(W881*AT881,0),"")</f>
      </c>
      <c r="AV881">
        <f>IFERROR(AU881*12/S881,"")</f>
      </c>
      <c r="AW881">
        <f>IFERROR(ROUND(100*(03_Assumptions!$B$18*MIN(AV881/03_Assumptions!$B$13,1)+03_Assumptions!$B$19*MIN(MAX(-AB881/0.25,0),1)+03_Assumptions!$B$20*IFERROR(INDEX(03_Assumptions!$B$28:$B$33,MATCH(AG881,03_Assumptions!$A$28:$A$33,0)),0.5)+03_Assumptions!$B$21*MIN(V881/180,1)+03_Assumptions!$B$22*(COUNTIF(AI881:AQ881,"Y")/9)),0),"")</f>
      </c>
      <c r="AX881"/>
      <c r="AY881"/>
      <c r="AZ881"/>
      <c r="BA881" t="inlineStr">
        <is>
          <t xml:space="preserve">https://media.yaencontre.com/img/photo/w1024/43799/43799-57424854-1514435512.jpg</t>
        </is>
      </c>
      <c r="BB881"/>
      <c r="BC881">
        <v>1</v>
      </c>
      <c r="BD881"/>
      <c r="BE881">
        <v>0</v>
      </c>
      <c r="BF881"/>
      <c r="BG881"/>
      <c r="BH881"/>
      <c r="BI881"/>
      <c r="BJ881"/>
      <c r="BK881"/>
      <c r="BL881" t="inlineStr">
        <is>
          <t xml:space="preserve">En 57 m² stort beläget lägenhet på stranden i Marbella Pueblo med 1 sovrum, 1 badrum och möblerat öppet kök i gott skick. Det främsta är terrassen med havsutsikt.</t>
        </is>
      </c>
      <c r="BM881"/>
      <c r="BN881"/>
    </row>
    <row r="882">
      <c r="A882" t="inlineStr">
        <is>
          <t xml:space="preserve">YAE-jht::real-estate::57047-112395874</t>
        </is>
      </c>
      <c r="B882" t="inlineStr">
        <is>
          <t xml:space="preserve">Yaencontre</t>
        </is>
      </c>
      <c r="C882" t="inlineStr">
        <is>
          <t xml:space="preserve">jht::real-estate::57047-112395874</t>
        </is>
      </c>
      <c r="D882" t="inlineStr">
        <is>
          <t xml:space="preserve">https://yaencontre.com/venta/piso/inmueble-57047-112395874</t>
        </is>
      </c>
      <c r="E882" t="inlineStr">
        <is>
          <t xml:space="preserve">2026-08-29</t>
        </is>
      </c>
      <c r="F882" t="inlineStr">
        <is>
          <t xml:space="preserve">2026-08-29</t>
        </is>
      </c>
      <c r="G882" t="inlineStr">
        <is>
          <t xml:space="preserve">New</t>
        </is>
      </c>
      <c r="H882" t="inlineStr">
        <is>
          <t xml:space="preserve">Dúplex en venta, Marbesa en Elviria-Cabopino en Marbella</t>
        </is>
      </c>
      <c r="I882" t="inlineStr">
        <is>
          <t xml:space="preserve">Sale</t>
        </is>
      </c>
      <c r="J882" t="inlineStr">
        <is>
          <t xml:space="preserve">FLAT</t>
        </is>
      </c>
      <c r="K882" t="inlineStr">
        <is>
          <t xml:space="preserve">ES</t>
        </is>
      </c>
      <c r="L882"/>
      <c r="M882"/>
      <c r="N882" t="inlineStr">
        <is>
          <t xml:space="preserve">Marbella</t>
        </is>
      </c>
      <c r="O882" t="inlineStr">
        <is>
          <t xml:space="preserve">Elviria-Cabopino</t>
        </is>
      </c>
      <c r="P882"/>
      <c r="Q882" t="inlineStr">
        <is>
          <t xml:space="preserve">36.4897300</t>
        </is>
      </c>
      <c r="R882" t="inlineStr">
        <is>
          <t xml:space="preserve">-4.7652088</t>
        </is>
      </c>
      <c r="S882">
        <v>765000</v>
      </c>
      <c r="T882"/>
      <c r="U882">
        <f>IFERROR((S882-T882)/T882,"")</f>
      </c>
      <c r="V882">
        <v>3</v>
      </c>
      <c r="W882" t="inlineStr">
        <is>
          <t xml:space="preserve">173.00</t>
        </is>
      </c>
      <c r="X882"/>
      <c r="Y882"/>
      <c r="Z882">
        <f>IFERROR(S882/W882,"")</f>
      </c>
      <c r="AA882">
        <f>IFERROR(INDEX(04_Area_Stats!$C$5:$C$7,MATCH(N882,04_Area_Stats!$A$5:$A$7,0)),"")</f>
      </c>
      <c r="AB882">
        <f>IFERROR((Z882-AA882)/AA882,"")</f>
      </c>
      <c r="AC882">
        <v>3</v>
      </c>
      <c r="AD882">
        <v>2</v>
      </c>
      <c r="AE882"/>
      <c r="AF882"/>
      <c r="AG882"/>
      <c r="AH882"/>
      <c r="AI882"/>
      <c r="AJ882"/>
      <c r="AK882"/>
      <c r="AL882"/>
      <c r="AM882"/>
      <c r="AN882"/>
      <c r="AO882"/>
      <c r="AP882" t="inlineStr">
        <is>
          <t xml:space="preserve">Y</t>
        </is>
      </c>
      <c r="AQ882"/>
      <c r="AR882"/>
      <c r="AS882"/>
      <c r="AT882">
        <f>IFERROR(INDEX(04_Area_Stats!$E$5:$E$7,MATCH(N882,04_Area_Stats!$A$5:$A$7,0)),"")</f>
      </c>
      <c r="AU882">
        <f>IFERROR(ROUND(W882*AT882,0),"")</f>
      </c>
      <c r="AV882">
        <f>IFERROR(AU882*12/S882,"")</f>
      </c>
      <c r="AW882">
        <f>IFERROR(ROUND(100*(03_Assumptions!$B$18*MIN(AV882/03_Assumptions!$B$13,1)+03_Assumptions!$B$19*MIN(MAX(-AB882/0.25,0),1)+03_Assumptions!$B$20*IFERROR(INDEX(03_Assumptions!$B$28:$B$33,MATCH(AG882,03_Assumptions!$A$28:$A$33,0)),0.5)+03_Assumptions!$B$21*MIN(V882/180,1)+03_Assumptions!$B$22*(COUNTIF(AI882:AQ882,"Y")/9)),0),"")</f>
      </c>
      <c r="AX882"/>
      <c r="AY882"/>
      <c r="AZ882"/>
      <c r="BA882" t="inlineStr">
        <is>
          <t xml:space="preserve">https://media.yaencontre.com/img/photo/w1024/57047/57047-57436850-1515020826.jpg</t>
        </is>
      </c>
      <c r="BB882"/>
      <c r="BC882">
        <v>1</v>
      </c>
      <c r="BD882"/>
      <c r="BE882">
        <v>0</v>
      </c>
      <c r="BF882"/>
      <c r="BG882"/>
      <c r="BH882"/>
      <c r="BI882"/>
      <c r="BJ882"/>
      <c r="BK882"/>
      <c r="BL882"/>
      <c r="BM882"/>
      <c r="BN882"/>
    </row>
    <row r="883">
      <c r="A883" t="inlineStr">
        <is>
          <t xml:space="preserve">YAE-jht::real-estate::42426-112385573</t>
        </is>
      </c>
      <c r="B883" t="inlineStr">
        <is>
          <t xml:space="preserve">Yaencontre</t>
        </is>
      </c>
      <c r="C883" t="inlineStr">
        <is>
          <t xml:space="preserve">jht::real-estate::42426-112385573</t>
        </is>
      </c>
      <c r="D883" t="inlineStr">
        <is>
          <t xml:space="preserve">https://yaencontre.com/venta/piso/inmueble-42426-112385573</t>
        </is>
      </c>
      <c r="E883" t="inlineStr">
        <is>
          <t xml:space="preserve">2026-08-29</t>
        </is>
      </c>
      <c r="F883" t="inlineStr">
        <is>
          <t xml:space="preserve">2026-08-31</t>
        </is>
      </c>
      <c r="G883" t="inlineStr">
        <is>
          <t xml:space="preserve">New</t>
        </is>
      </c>
      <c r="H883" t="inlineStr">
        <is>
          <t xml:space="preserve">Piso en venta, Rodeo Alto-Guadaiza-La Campana en Nueva Andalucía en Marbella</t>
        </is>
      </c>
      <c r="I883" t="inlineStr">
        <is>
          <t xml:space="preserve">Sale</t>
        </is>
      </c>
      <c r="J883" t="inlineStr">
        <is>
          <t xml:space="preserve">FLAT</t>
        </is>
      </c>
      <c r="K883" t="inlineStr">
        <is>
          <t xml:space="preserve">ES</t>
        </is>
      </c>
      <c r="L883"/>
      <c r="M883"/>
      <c r="N883" t="inlineStr">
        <is>
          <t xml:space="preserve">Marbella</t>
        </is>
      </c>
      <c r="O883" t="inlineStr">
        <is>
          <t xml:space="preserve">Nueva Andalucía</t>
        </is>
      </c>
      <c r="P883"/>
      <c r="Q883" t="inlineStr">
        <is>
          <t xml:space="preserve">36.4959773</t>
        </is>
      </c>
      <c r="R883" t="inlineStr">
        <is>
          <t xml:space="preserve">-4.9752365</t>
        </is>
      </c>
      <c r="S883">
        <v>220000</v>
      </c>
      <c r="T883"/>
      <c r="U883">
        <f>IFERROR((S883-T883)/T883,"")</f>
      </c>
      <c r="V883">
        <v>3</v>
      </c>
      <c r="W883" t="inlineStr">
        <is>
          <t xml:space="preserve">60.00</t>
        </is>
      </c>
      <c r="X883"/>
      <c r="Y883"/>
      <c r="Z883">
        <f>IFERROR(S883/W883,"")</f>
      </c>
      <c r="AA883">
        <f>IFERROR(INDEX(04_Area_Stats!$C$5:$C$7,MATCH(N883,04_Area_Stats!$A$5:$A$7,0)),"")</f>
      </c>
      <c r="AB883">
        <f>IFERROR((Z883-AA883)/AA883,"")</f>
      </c>
      <c r="AC883">
        <v>3</v>
      </c>
      <c r="AD883">
        <v>1</v>
      </c>
      <c r="AE883"/>
      <c r="AF883"/>
      <c r="AG883" t="inlineStr">
        <is>
          <t xml:space="preserve">Good</t>
        </is>
      </c>
      <c r="AH883"/>
      <c r="AI883"/>
      <c r="AJ883"/>
      <c r="AK883"/>
      <c r="AL883"/>
      <c r="AM883"/>
      <c r="AN883"/>
      <c r="AO883"/>
      <c r="AP883"/>
      <c r="AQ883"/>
      <c r="AR883"/>
      <c r="AS883"/>
      <c r="AT883">
        <f>IFERROR(INDEX(04_Area_Stats!$E$5:$E$7,MATCH(N883,04_Area_Stats!$A$5:$A$7,0)),"")</f>
      </c>
      <c r="AU883">
        <f>IFERROR(ROUND(W883*AT883,0),"")</f>
      </c>
      <c r="AV883">
        <f>IFERROR(AU883*12/S883,"")</f>
      </c>
      <c r="AW883">
        <f>IFERROR(ROUND(100*(03_Assumptions!$B$18*MIN(AV883/03_Assumptions!$B$13,1)+03_Assumptions!$B$19*MIN(MAX(-AB883/0.25,0),1)+03_Assumptions!$B$20*IFERROR(INDEX(03_Assumptions!$B$28:$B$33,MATCH(AG883,03_Assumptions!$A$28:$A$33,0)),0.5)+03_Assumptions!$B$21*MIN(V883/180,1)+03_Assumptions!$B$22*(COUNTIF(AI883:AQ883,"Y")/9)),0),"")</f>
      </c>
      <c r="AX883"/>
      <c r="AY883"/>
      <c r="AZ883"/>
      <c r="BA883" t="inlineStr">
        <is>
          <t xml:space="preserve">https://media.yaencontre.com/img/photo/w1024/42426/42426-57430498-1514706404.jpg</t>
        </is>
      </c>
      <c r="BB883"/>
      <c r="BC883">
        <v>1</v>
      </c>
      <c r="BD883"/>
      <c r="BE883">
        <v>0</v>
      </c>
      <c r="BF883"/>
      <c r="BG883"/>
      <c r="BH883"/>
      <c r="BI883"/>
      <c r="BJ883"/>
      <c r="BK883"/>
      <c r="BL883"/>
      <c r="BM883"/>
      <c r="BN883"/>
    </row>
    <row r="884">
      <c r="A884" t="inlineStr">
        <is>
          <t xml:space="preserve">YAE-jht::real-estate::83067-promo-5-112379439</t>
        </is>
      </c>
      <c r="B884" t="inlineStr">
        <is>
          <t xml:space="preserve">Yaencontre</t>
        </is>
      </c>
      <c r="C884" t="inlineStr">
        <is>
          <t xml:space="preserve">jht::real-estate::83067-promo-5-112379439</t>
        </is>
      </c>
      <c r="D884" t="inlineStr">
        <is>
          <t xml:space="preserve">https://yaencontre.com/venta/piso/inmueble-83067-Promo-5-112379439</t>
        </is>
      </c>
      <c r="E884" t="inlineStr">
        <is>
          <t xml:space="preserve">2026-08-29</t>
        </is>
      </c>
      <c r="F884" t="inlineStr">
        <is>
          <t xml:space="preserve">2026-08-31</t>
        </is>
      </c>
      <c r="G884" t="inlineStr">
        <is>
          <t xml:space="preserve">New</t>
        </is>
      </c>
      <c r="H884" t="inlineStr">
        <is>
          <t xml:space="preserve">Piso en venta en avenida Pablo Ruiz Picasso, San Pedro Pueblo en San Pedro de Alcántara en Marbella</t>
        </is>
      </c>
      <c r="I884" t="inlineStr">
        <is>
          <t xml:space="preserve">Sale</t>
        </is>
      </c>
      <c r="J884" t="inlineStr">
        <is>
          <t xml:space="preserve">FLAT</t>
        </is>
      </c>
      <c r="K884" t="inlineStr">
        <is>
          <t xml:space="preserve">ES</t>
        </is>
      </c>
      <c r="L884"/>
      <c r="M884"/>
      <c r="N884" t="inlineStr">
        <is>
          <t xml:space="preserve">Marbella</t>
        </is>
      </c>
      <c r="O884" t="inlineStr">
        <is>
          <t xml:space="preserve">San Pedro de Alcántara</t>
        </is>
      </c>
      <c r="P884"/>
      <c r="Q884" t="inlineStr">
        <is>
          <t xml:space="preserve">36.4913660</t>
        </is>
      </c>
      <c r="R884" t="inlineStr">
        <is>
          <t xml:space="preserve">-4.9923526</t>
        </is>
      </c>
      <c r="S884">
        <v>668150</v>
      </c>
      <c r="T884"/>
      <c r="U884">
        <f>IFERROR((S884-T884)/T884,"")</f>
      </c>
      <c r="V884">
        <v>3</v>
      </c>
      <c r="W884" t="inlineStr">
        <is>
          <t xml:space="preserve">111.00</t>
        </is>
      </c>
      <c r="X884"/>
      <c r="Y884"/>
      <c r="Z884">
        <f>IFERROR(S884/W884,"")</f>
      </c>
      <c r="AA884">
        <f>IFERROR(INDEX(04_Area_Stats!$C$5:$C$7,MATCH(N884,04_Area_Stats!$A$5:$A$7,0)),"")</f>
      </c>
      <c r="AB884">
        <f>IFERROR((Z884-AA884)/AA884,"")</f>
      </c>
      <c r="AC884">
        <v>3</v>
      </c>
      <c r="AD884">
        <v>2</v>
      </c>
      <c r="AE884"/>
      <c r="AF884"/>
      <c r="AG884" t="inlineStr">
        <is>
          <t xml:space="preserve">New build</t>
        </is>
      </c>
      <c r="AH884"/>
      <c r="AI884" t="inlineStr">
        <is>
          <t xml:space="preserve">Y</t>
        </is>
      </c>
      <c r="AJ884"/>
      <c r="AK884"/>
      <c r="AL884"/>
      <c r="AM884"/>
      <c r="AN884" t="inlineStr">
        <is>
          <t xml:space="preserve">Y</t>
        </is>
      </c>
      <c r="AO884"/>
      <c r="AP884"/>
      <c r="AQ884"/>
      <c r="AR884"/>
      <c r="AS884"/>
      <c r="AT884">
        <f>IFERROR(INDEX(04_Area_Stats!$E$5:$E$7,MATCH(N884,04_Area_Stats!$A$5:$A$7,0)),"")</f>
      </c>
      <c r="AU884">
        <f>IFERROR(ROUND(W884*AT884,0),"")</f>
      </c>
      <c r="AV884">
        <f>IFERROR(AU884*12/S884,"")</f>
      </c>
      <c r="AW884">
        <f>IFERROR(ROUND(100*(03_Assumptions!$B$18*MIN(AV884/03_Assumptions!$B$13,1)+03_Assumptions!$B$19*MIN(MAX(-AB884/0.25,0),1)+03_Assumptions!$B$20*IFERROR(INDEX(03_Assumptions!$B$28:$B$33,MATCH(AG884,03_Assumptions!$A$28:$A$33,0)),0.5)+03_Assumptions!$B$21*MIN(V884/180,1)+03_Assumptions!$B$22*(COUNTIF(AI884:AQ884,"Y")/9)),0),"")</f>
      </c>
      <c r="AX884"/>
      <c r="AY884"/>
      <c r="AZ884"/>
      <c r="BA884" t="inlineStr">
        <is>
          <t xml:space="preserve">https://media.yaencontre.com/img/photo/w1024/promo_83067-5/files/83067-57427760-1514554174.jpg</t>
        </is>
      </c>
      <c r="BB884"/>
      <c r="BC884">
        <v>1</v>
      </c>
      <c r="BD884"/>
      <c r="BE884">
        <v>0</v>
      </c>
      <c r="BF884"/>
      <c r="BG884"/>
      <c r="BH884"/>
      <c r="BI884"/>
      <c r="BJ884"/>
      <c r="BK884"/>
      <c r="BL884" t="inlineStr">
        <is>
          <t xml:space="preserve">Begränsad information tillgänglig: detta är en projektbeskrivning av bostadskomplexet ARMONÍA i San Pedro de Alcántara, Marbella, som omfattar 35 lägenheter med garage och förråd. Ingen specifik information om den enskilda bostaden tillhandahålls.</t>
        </is>
      </c>
      <c r="BM884" t="inlineStr">
        <is>
          <t xml:space="preserve">storage</t>
        </is>
      </c>
      <c r="BN884"/>
    </row>
    <row r="885">
      <c r="A885" t="inlineStr">
        <is>
          <t xml:space="preserve">YAE-jht::real-estate::43220-112383112</t>
        </is>
      </c>
      <c r="B885" t="inlineStr">
        <is>
          <t xml:space="preserve">Yaencontre</t>
        </is>
      </c>
      <c r="C885" t="inlineStr">
        <is>
          <t xml:space="preserve">jht::real-estate::43220-112383112</t>
        </is>
      </c>
      <c r="D885" t="inlineStr">
        <is>
          <t xml:space="preserve">https://yaencontre.com/venta/piso/inmueble-43220-112383112</t>
        </is>
      </c>
      <c r="E885" t="inlineStr">
        <is>
          <t xml:space="preserve">2026-08-29</t>
        </is>
      </c>
      <c r="F885" t="inlineStr">
        <is>
          <t xml:space="preserve">2026-08-29</t>
        </is>
      </c>
      <c r="G885" t="inlineStr">
        <is>
          <t xml:space="preserve">New</t>
        </is>
      </c>
      <c r="H885" t="inlineStr">
        <is>
          <t xml:space="preserve">Piso en venta en calle Ashmawi, La Carolina-Guadalpín en Nagüeles-Milla de Oro en Marbella</t>
        </is>
      </c>
      <c r="I885" t="inlineStr">
        <is>
          <t xml:space="preserve">Sale</t>
        </is>
      </c>
      <c r="J885" t="inlineStr">
        <is>
          <t xml:space="preserve">FLAT</t>
        </is>
      </c>
      <c r="K885" t="inlineStr">
        <is>
          <t xml:space="preserve">ES</t>
        </is>
      </c>
      <c r="L885"/>
      <c r="M885"/>
      <c r="N885" t="inlineStr">
        <is>
          <t xml:space="preserve">Marbella</t>
        </is>
      </c>
      <c r="O885" t="inlineStr">
        <is>
          <t xml:space="preserve">Nagüeles-Milla de Oro</t>
        </is>
      </c>
      <c r="P885"/>
      <c r="Q885" t="inlineStr">
        <is>
          <t xml:space="preserve">36.5098356</t>
        </is>
      </c>
      <c r="R885" t="inlineStr">
        <is>
          <t xml:space="preserve">-4.9127265</t>
        </is>
      </c>
      <c r="S885">
        <v>690000</v>
      </c>
      <c r="T885"/>
      <c r="U885">
        <f>IFERROR((S885-T885)/T885,"")</f>
      </c>
      <c r="V885">
        <v>3</v>
      </c>
      <c r="W885" t="inlineStr">
        <is>
          <t xml:space="preserve">78.00</t>
        </is>
      </c>
      <c r="X885"/>
      <c r="Y885"/>
      <c r="Z885">
        <f>IFERROR(S885/W885,"")</f>
      </c>
      <c r="AA885">
        <f>IFERROR(INDEX(04_Area_Stats!$C$5:$C$7,MATCH(N885,04_Area_Stats!$A$5:$A$7,0)),"")</f>
      </c>
      <c r="AB885">
        <f>IFERROR((Z885-AA885)/AA885,"")</f>
      </c>
      <c r="AC885">
        <v>2</v>
      </c>
      <c r="AD885">
        <v>2</v>
      </c>
      <c r="AE885"/>
      <c r="AF885"/>
      <c r="AG885"/>
      <c r="AH885"/>
      <c r="AI885"/>
      <c r="AJ885"/>
      <c r="AK885"/>
      <c r="AL885"/>
      <c r="AM885"/>
      <c r="AN885"/>
      <c r="AO885"/>
      <c r="AP885"/>
      <c r="AQ885"/>
      <c r="AR885"/>
      <c r="AS885"/>
      <c r="AT885">
        <f>IFERROR(INDEX(04_Area_Stats!$E$5:$E$7,MATCH(N885,04_Area_Stats!$A$5:$A$7,0)),"")</f>
      </c>
      <c r="AU885">
        <f>IFERROR(ROUND(W885*AT885,0),"")</f>
      </c>
      <c r="AV885">
        <f>IFERROR(AU885*12/S885,"")</f>
      </c>
      <c r="AW885">
        <f>IFERROR(ROUND(100*(03_Assumptions!$B$18*MIN(AV885/03_Assumptions!$B$13,1)+03_Assumptions!$B$19*MIN(MAX(-AB885/0.25,0),1)+03_Assumptions!$B$20*IFERROR(INDEX(03_Assumptions!$B$28:$B$33,MATCH(AG885,03_Assumptions!$A$28:$A$33,0)),0.5)+03_Assumptions!$B$21*MIN(V885/180,1)+03_Assumptions!$B$22*(COUNTIF(AI885:AQ885,"Y")/9)),0),"")</f>
      </c>
      <c r="AX885"/>
      <c r="AY885"/>
      <c r="AZ885"/>
      <c r="BA885" t="inlineStr">
        <is>
          <t xml:space="preserve">https://media.yaencontre.com/img/photo/w1024/43220/43220-57428880-1514642380.jpg</t>
        </is>
      </c>
      <c r="BB885"/>
      <c r="BC885">
        <v>1</v>
      </c>
      <c r="BD885"/>
      <c r="BE885">
        <v>0</v>
      </c>
      <c r="BF885"/>
      <c r="BG885"/>
      <c r="BH885"/>
      <c r="BI885"/>
      <c r="BJ885"/>
      <c r="BK885"/>
      <c r="BL885"/>
      <c r="BM885"/>
      <c r="BN885"/>
    </row>
    <row r="886">
      <c r="A886" t="inlineStr">
        <is>
          <t xml:space="preserve">YAE-jht::real-estate::68116-promo-21-112392268</t>
        </is>
      </c>
      <c r="B886" t="inlineStr">
        <is>
          <t xml:space="preserve">Yaencontre</t>
        </is>
      </c>
      <c r="C886" t="inlineStr">
        <is>
          <t xml:space="preserve">jht::real-estate::68116-promo-21-112392268</t>
        </is>
      </c>
      <c r="D886" t="inlineStr">
        <is>
          <t xml:space="preserve">https://yaencontre.com/venta/piso/inmueble-68116-Promo-21-112392268</t>
        </is>
      </c>
      <c r="E886" t="inlineStr">
        <is>
          <t xml:space="preserve">2026-08-29</t>
        </is>
      </c>
      <c r="F886" t="inlineStr">
        <is>
          <t xml:space="preserve">2026-08-31</t>
        </is>
      </c>
      <c r="G886" t="inlineStr">
        <is>
          <t xml:space="preserve">New</t>
        </is>
      </c>
      <c r="H886" t="inlineStr">
        <is>
          <t xml:space="preserve">Piso en venta en calle Oriental, San Pedro Pueblo en San Pedro de Alcántara en Marbella</t>
        </is>
      </c>
      <c r="I886" t="inlineStr">
        <is>
          <t xml:space="preserve">Sale</t>
        </is>
      </c>
      <c r="J886" t="inlineStr">
        <is>
          <t xml:space="preserve">FLAT</t>
        </is>
      </c>
      <c r="K886" t="inlineStr">
        <is>
          <t xml:space="preserve">ES</t>
        </is>
      </c>
      <c r="L886"/>
      <c r="M886"/>
      <c r="N886" t="inlineStr">
        <is>
          <t xml:space="preserve">Marbella</t>
        </is>
      </c>
      <c r="O886" t="inlineStr">
        <is>
          <t xml:space="preserve">San Pedro de Alcántara</t>
        </is>
      </c>
      <c r="P886"/>
      <c r="Q886" t="inlineStr">
        <is>
          <t xml:space="preserve">36.4872460</t>
        </is>
      </c>
      <c r="R886" t="inlineStr">
        <is>
          <t xml:space="preserve">-4.9844224</t>
        </is>
      </c>
      <c r="S886">
        <v>743814</v>
      </c>
      <c r="T886"/>
      <c r="U886">
        <f>IFERROR((S886-T886)/T886,"")</f>
      </c>
      <c r="V886">
        <v>3</v>
      </c>
      <c r="W886" t="inlineStr">
        <is>
          <t xml:space="preserve">126.00</t>
        </is>
      </c>
      <c r="X886"/>
      <c r="Y886"/>
      <c r="Z886">
        <f>IFERROR(S886/W886,"")</f>
      </c>
      <c r="AA886">
        <f>IFERROR(INDEX(04_Area_Stats!$C$5:$C$7,MATCH(N886,04_Area_Stats!$A$5:$A$7,0)),"")</f>
      </c>
      <c r="AB886">
        <f>IFERROR((Z886-AA886)/AA886,"")</f>
      </c>
      <c r="AC886">
        <v>2</v>
      </c>
      <c r="AD886">
        <v>2</v>
      </c>
      <c r="AE886"/>
      <c r="AF886"/>
      <c r="AG886" t="inlineStr">
        <is>
          <t xml:space="preserve">New build</t>
        </is>
      </c>
      <c r="AH886"/>
      <c r="AI886"/>
      <c r="AJ886"/>
      <c r="AK886"/>
      <c r="AL886"/>
      <c r="AM886"/>
      <c r="AN886"/>
      <c r="AO886"/>
      <c r="AP886" t="inlineStr">
        <is>
          <t xml:space="preserve">Y</t>
        </is>
      </c>
      <c r="AQ886"/>
      <c r="AR886"/>
      <c r="AS886"/>
      <c r="AT886">
        <f>IFERROR(INDEX(04_Area_Stats!$E$5:$E$7,MATCH(N886,04_Area_Stats!$A$5:$A$7,0)),"")</f>
      </c>
      <c r="AU886">
        <f>IFERROR(ROUND(W886*AT886,0),"")</f>
      </c>
      <c r="AV886">
        <f>IFERROR(AU886*12/S886,"")</f>
      </c>
      <c r="AW886">
        <f>IFERROR(ROUND(100*(03_Assumptions!$B$18*MIN(AV886/03_Assumptions!$B$13,1)+03_Assumptions!$B$19*MIN(MAX(-AB886/0.25,0),1)+03_Assumptions!$B$20*IFERROR(INDEX(03_Assumptions!$B$28:$B$33,MATCH(AG886,03_Assumptions!$A$28:$A$33,0)),0.5)+03_Assumptions!$B$21*MIN(V886/180,1)+03_Assumptions!$B$22*(COUNTIF(AI886:AQ886,"Y")/9)),0),"")</f>
      </c>
      <c r="AX886"/>
      <c r="AY886"/>
      <c r="AZ886"/>
      <c r="BA886" t="inlineStr">
        <is>
          <t xml:space="preserve">https://media.yaencontre.com/img/photo/w1024/promo_68116-21/files/68116-57434601-1514914896.jpg</t>
        </is>
      </c>
      <c r="BB886"/>
      <c r="BC886">
        <v>1</v>
      </c>
      <c r="BD886"/>
      <c r="BE886">
        <v>0</v>
      </c>
      <c r="BF886"/>
      <c r="BG886"/>
      <c r="BH886"/>
      <c r="BI886"/>
      <c r="BJ886"/>
      <c r="BK886"/>
      <c r="BL886" t="inlineStr">
        <is>
          <t xml:space="preserve">Den tillhandahållna beskrivningen innehåller otillräcklig information för att bedöma fastighetens specifikationer, skick eller huvudsakliga egenskaper. Ingen strukturell information, bekvämligheter eller framstående egenskaper är tillgänglig.</t>
        </is>
      </c>
      <c r="BM886"/>
      <c r="BN886"/>
    </row>
    <row r="887">
      <c r="A887" t="inlineStr">
        <is>
          <t xml:space="preserve">YAE-jht::real-estate::63542-112310642</t>
        </is>
      </c>
      <c r="B887" t="inlineStr">
        <is>
          <t xml:space="preserve">Yaencontre</t>
        </is>
      </c>
      <c r="C887" t="inlineStr">
        <is>
          <t xml:space="preserve">jht::real-estate::63542-112310642</t>
        </is>
      </c>
      <c r="D887" t="inlineStr">
        <is>
          <t xml:space="preserve">https://yaencontre.com/venta/piso/inmueble-63542-112310642</t>
        </is>
      </c>
      <c r="E887" t="inlineStr">
        <is>
          <t xml:space="preserve">2026-08-29</t>
        </is>
      </c>
      <c r="F887" t="inlineStr">
        <is>
          <t xml:space="preserve">2026-08-31</t>
        </is>
      </c>
      <c r="G887" t="inlineStr">
        <is>
          <t xml:space="preserve">New</t>
        </is>
      </c>
      <c r="H887" t="inlineStr">
        <is>
          <t xml:space="preserve">Ático en venta en calle Las Ventasnva Andalucia, Nueva Andalucía en Nueva Andalucía en Marbella</t>
        </is>
      </c>
      <c r="I887" t="inlineStr">
        <is>
          <t xml:space="preserve">Sale</t>
        </is>
      </c>
      <c r="J887" t="inlineStr">
        <is>
          <t xml:space="preserve">FLAT</t>
        </is>
      </c>
      <c r="K887" t="inlineStr">
        <is>
          <t xml:space="preserve">ES</t>
        </is>
      </c>
      <c r="L887"/>
      <c r="M887"/>
      <c r="N887" t="inlineStr">
        <is>
          <t xml:space="preserve">Marbella</t>
        </is>
      </c>
      <c r="O887" t="inlineStr">
        <is>
          <t xml:space="preserve">Nueva Andalucía</t>
        </is>
      </c>
      <c r="P887"/>
      <c r="Q887" t="inlineStr">
        <is>
          <t xml:space="preserve">36.4961005</t>
        </is>
      </c>
      <c r="R887" t="inlineStr">
        <is>
          <t xml:space="preserve">-4.9621957</t>
        </is>
      </c>
      <c r="S887">
        <v>1375000</v>
      </c>
      <c r="T887"/>
      <c r="U887">
        <f>IFERROR((S887-T887)/T887,"")</f>
      </c>
      <c r="V887">
        <v>3</v>
      </c>
      <c r="W887" t="inlineStr">
        <is>
          <t xml:space="preserve">196.00</t>
        </is>
      </c>
      <c r="X887"/>
      <c r="Y887"/>
      <c r="Z887">
        <f>IFERROR(S887/W887,"")</f>
      </c>
      <c r="AA887">
        <f>IFERROR(INDEX(04_Area_Stats!$C$5:$C$7,MATCH(N887,04_Area_Stats!$A$5:$A$7,0)),"")</f>
      </c>
      <c r="AB887">
        <f>IFERROR((Z887-AA887)/AA887,"")</f>
      </c>
      <c r="AC887">
        <v>3</v>
      </c>
      <c r="AD887">
        <v>3</v>
      </c>
      <c r="AE887"/>
      <c r="AF887"/>
      <c r="AG887"/>
      <c r="AH887"/>
      <c r="AI887" t="inlineStr">
        <is>
          <t xml:space="preserve">Y</t>
        </is>
      </c>
      <c r="AJ887"/>
      <c r="AK887"/>
      <c r="AL887"/>
      <c r="AM887"/>
      <c r="AN887"/>
      <c r="AO887"/>
      <c r="AP887"/>
      <c r="AQ887"/>
      <c r="AR887"/>
      <c r="AS887"/>
      <c r="AT887">
        <f>IFERROR(INDEX(04_Area_Stats!$E$5:$E$7,MATCH(N887,04_Area_Stats!$A$5:$A$7,0)),"")</f>
      </c>
      <c r="AU887">
        <f>IFERROR(ROUND(W887*AT887,0),"")</f>
      </c>
      <c r="AV887">
        <f>IFERROR(AU887*12/S887,"")</f>
      </c>
      <c r="AW887">
        <f>IFERROR(ROUND(100*(03_Assumptions!$B$18*MIN(AV887/03_Assumptions!$B$13,1)+03_Assumptions!$B$19*MIN(MAX(-AB887/0.25,0),1)+03_Assumptions!$B$20*IFERROR(INDEX(03_Assumptions!$B$28:$B$33,MATCH(AG887,03_Assumptions!$A$28:$A$33,0)),0.5)+03_Assumptions!$B$21*MIN(V887/180,1)+03_Assumptions!$B$22*(COUNTIF(AI887:AQ887,"Y")/9)),0),"")</f>
      </c>
      <c r="AX887"/>
      <c r="AY887"/>
      <c r="AZ887"/>
      <c r="BA887" t="inlineStr">
        <is>
          <t xml:space="preserve">https://media.yaencontre.com/img/photo/w1024/63542/63542-57388565-1512706133.jpg</t>
        </is>
      </c>
      <c r="BB887"/>
      <c r="BC887">
        <v>1</v>
      </c>
      <c r="BD887"/>
      <c r="BE887">
        <v>0</v>
      </c>
      <c r="BF887"/>
      <c r="BG887"/>
      <c r="BH887"/>
      <c r="BI887"/>
      <c r="BJ887"/>
      <c r="BK887"/>
      <c r="BL887" t="inlineStr">
        <is>
          <t xml:space="preserve">Den beskrivning som tillhandahölls är ofullständig och avbryts mitt i meningen, utan tillräcklig information för att korrekt karakterisera denna penthouse i Nueva Andalucía, Marbella. Ingen information om storlek, skick, faciliteter eller andra nyckelfunktioner är tillgänglig.</t>
        </is>
      </c>
      <c r="BM887"/>
      <c r="BN887"/>
    </row>
    <row r="888">
      <c r="A888" t="inlineStr">
        <is>
          <t xml:space="preserve">YAE-jht::real-estate::41386-112365072</t>
        </is>
      </c>
      <c r="B888" t="inlineStr">
        <is>
          <t xml:space="preserve">Yaencontre</t>
        </is>
      </c>
      <c r="C888" t="inlineStr">
        <is>
          <t xml:space="preserve">jht::real-estate::41386-112365072</t>
        </is>
      </c>
      <c r="D888" t="inlineStr">
        <is>
          <t xml:space="preserve">https://yaencontre.com/venta/piso/inmueble-41386-112365072</t>
        </is>
      </c>
      <c r="E888" t="inlineStr">
        <is>
          <t xml:space="preserve">2026-08-29</t>
        </is>
      </c>
      <c r="F888" t="inlineStr">
        <is>
          <t xml:space="preserve">2026-08-31</t>
        </is>
      </c>
      <c r="G888" t="inlineStr">
        <is>
          <t xml:space="preserve">New</t>
        </is>
      </c>
      <c r="H888" t="inlineStr">
        <is>
          <t xml:space="preserve">Piso en venta, San Pedro Pueblo en San Pedro de Alcántara en Marbella</t>
        </is>
      </c>
      <c r="I888" t="inlineStr">
        <is>
          <t xml:space="preserve">Sale</t>
        </is>
      </c>
      <c r="J888" t="inlineStr">
        <is>
          <t xml:space="preserve">FLAT</t>
        </is>
      </c>
      <c r="K888" t="inlineStr">
        <is>
          <t xml:space="preserve">ES</t>
        </is>
      </c>
      <c r="L888"/>
      <c r="M888"/>
      <c r="N888" t="inlineStr">
        <is>
          <t xml:space="preserve">Marbella</t>
        </is>
      </c>
      <c r="O888" t="inlineStr">
        <is>
          <t xml:space="preserve">San Pedro de Alcántara</t>
        </is>
      </c>
      <c r="P888"/>
      <c r="Q888" t="inlineStr">
        <is>
          <t xml:space="preserve">36.4887543</t>
        </is>
      </c>
      <c r="R888" t="inlineStr">
        <is>
          <t xml:space="preserve">-4.9851149</t>
        </is>
      </c>
      <c r="S888">
        <v>475000</v>
      </c>
      <c r="T888"/>
      <c r="U888">
        <f>IFERROR((S888-T888)/T888,"")</f>
      </c>
      <c r="V888">
        <v>3</v>
      </c>
      <c r="W888" t="inlineStr">
        <is>
          <t xml:space="preserve">211.00</t>
        </is>
      </c>
      <c r="X888"/>
      <c r="Y888"/>
      <c r="Z888">
        <f>IFERROR(S888/W888,"")</f>
      </c>
      <c r="AA888">
        <f>IFERROR(INDEX(04_Area_Stats!$C$5:$C$7,MATCH(N888,04_Area_Stats!$A$5:$A$7,0)),"")</f>
      </c>
      <c r="AB888">
        <f>IFERROR((Z888-AA888)/AA888,"")</f>
      </c>
      <c r="AC888">
        <v>4</v>
      </c>
      <c r="AD888">
        <v>3</v>
      </c>
      <c r="AE888"/>
      <c r="AF888"/>
      <c r="AG888"/>
      <c r="AH888"/>
      <c r="AI888"/>
      <c r="AJ888"/>
      <c r="AK888"/>
      <c r="AL888"/>
      <c r="AM888"/>
      <c r="AN888"/>
      <c r="AO888"/>
      <c r="AP888"/>
      <c r="AQ888"/>
      <c r="AR888"/>
      <c r="AS888"/>
      <c r="AT888">
        <f>IFERROR(INDEX(04_Area_Stats!$E$5:$E$7,MATCH(N888,04_Area_Stats!$A$5:$A$7,0)),"")</f>
      </c>
      <c r="AU888">
        <f>IFERROR(ROUND(W888*AT888,0),"")</f>
      </c>
      <c r="AV888">
        <f>IFERROR(AU888*12/S888,"")</f>
      </c>
      <c r="AW888">
        <f>IFERROR(ROUND(100*(03_Assumptions!$B$18*MIN(AV888/03_Assumptions!$B$13,1)+03_Assumptions!$B$19*MIN(MAX(-AB888/0.25,0),1)+03_Assumptions!$B$20*IFERROR(INDEX(03_Assumptions!$B$28:$B$33,MATCH(AG888,03_Assumptions!$A$28:$A$33,0)),0.5)+03_Assumptions!$B$21*MIN(V888/180,1)+03_Assumptions!$B$22*(COUNTIF(AI888:AQ888,"Y")/9)),0),"")</f>
      </c>
      <c r="AX888"/>
      <c r="AY888"/>
      <c r="AZ888"/>
      <c r="BA888" t="inlineStr">
        <is>
          <t xml:space="preserve">https://media.yaencontre.com/img/photo/w1024/41386/41386-57419523-1514465182.jpg</t>
        </is>
      </c>
      <c r="BB888"/>
      <c r="BC888">
        <v>1</v>
      </c>
      <c r="BD888"/>
      <c r="BE888">
        <v>0</v>
      </c>
      <c r="BF888"/>
      <c r="BG888"/>
      <c r="BH888"/>
      <c r="BI888"/>
      <c r="BJ888"/>
      <c r="BK888"/>
      <c r="BL888" t="inlineStr">
        <is>
          <t xml:space="preserve">En lägenhet på 110 m² i San Pedro Pueblo med 4 sovrum och 3 badrum, plus en separat 45 m² studio, såld som en registrerad fastighet men utformad som två oberoende bostäder. Beskrivningen är ofullständig och saknar information om skick, bekvämligheter eller andra väsentliga detaljer.</t>
        </is>
      </c>
      <c r="BM888"/>
      <c r="BN888"/>
    </row>
    <row r="889">
      <c r="A889" t="inlineStr">
        <is>
          <t xml:space="preserve">YAE-jht::real-estate::42651-112322098</t>
        </is>
      </c>
      <c r="B889" t="inlineStr">
        <is>
          <t xml:space="preserve">Yaencontre</t>
        </is>
      </c>
      <c r="C889" t="inlineStr">
        <is>
          <t xml:space="preserve">jht::real-estate::42651-112322098</t>
        </is>
      </c>
      <c r="D889" t="inlineStr">
        <is>
          <t xml:space="preserve">https://yaencontre.com/venta/piso/inmueble-42651-112322098</t>
        </is>
      </c>
      <c r="E889" t="inlineStr">
        <is>
          <t xml:space="preserve">2026-08-29</t>
        </is>
      </c>
      <c r="F889" t="inlineStr">
        <is>
          <t xml:space="preserve">2026-08-31</t>
        </is>
      </c>
      <c r="G889" t="inlineStr">
        <is>
          <t xml:space="preserve">New</t>
        </is>
      </c>
      <c r="H889" t="inlineStr">
        <is>
          <t xml:space="preserve">Piso en venta en calle El Pinar, Alto de los Monteros en Rio Real-Los Monteros en Marbella</t>
        </is>
      </c>
      <c r="I889" t="inlineStr">
        <is>
          <t xml:space="preserve">Sale</t>
        </is>
      </c>
      <c r="J889" t="inlineStr">
        <is>
          <t xml:space="preserve">FLAT</t>
        </is>
      </c>
      <c r="K889" t="inlineStr">
        <is>
          <t xml:space="preserve">ES</t>
        </is>
      </c>
      <c r="L889"/>
      <c r="M889"/>
      <c r="N889" t="inlineStr">
        <is>
          <t xml:space="preserve">Marbella</t>
        </is>
      </c>
      <c r="O889" t="inlineStr">
        <is>
          <t xml:space="preserve">Rio Real-Los Monteros</t>
        </is>
      </c>
      <c r="P889"/>
      <c r="Q889" t="inlineStr">
        <is>
          <t xml:space="preserve">36.5309894</t>
        </is>
      </c>
      <c r="R889" t="inlineStr">
        <is>
          <t xml:space="preserve">-4.8329661</t>
        </is>
      </c>
      <c r="S889">
        <v>585000</v>
      </c>
      <c r="T889"/>
      <c r="U889">
        <f>IFERROR((S889-T889)/T889,"")</f>
      </c>
      <c r="V889">
        <v>3</v>
      </c>
      <c r="W889" t="inlineStr">
        <is>
          <t xml:space="preserve">95.00</t>
        </is>
      </c>
      <c r="X889"/>
      <c r="Y889"/>
      <c r="Z889">
        <f>IFERROR(S889/W889,"")</f>
      </c>
      <c r="AA889">
        <f>IFERROR(INDEX(04_Area_Stats!$C$5:$C$7,MATCH(N889,04_Area_Stats!$A$5:$A$7,0)),"")</f>
      </c>
      <c r="AB889">
        <f>IFERROR((Z889-AA889)/AA889,"")</f>
      </c>
      <c r="AC889">
        <v>3</v>
      </c>
      <c r="AD889">
        <v>2</v>
      </c>
      <c r="AE889"/>
      <c r="AF889"/>
      <c r="AG889"/>
      <c r="AH889"/>
      <c r="AI889"/>
      <c r="AJ889" t="inlineStr">
        <is>
          <t xml:space="preserve">Y</t>
        </is>
      </c>
      <c r="AK889"/>
      <c r="AL889"/>
      <c r="AM889"/>
      <c r="AN889"/>
      <c r="AO889" t="inlineStr">
        <is>
          <t xml:space="preserve">Y</t>
        </is>
      </c>
      <c r="AP889"/>
      <c r="AQ889"/>
      <c r="AR889"/>
      <c r="AS889"/>
      <c r="AT889">
        <f>IFERROR(INDEX(04_Area_Stats!$E$5:$E$7,MATCH(N889,04_Area_Stats!$A$5:$A$7,0)),"")</f>
      </c>
      <c r="AU889">
        <f>IFERROR(ROUND(W889*AT889,0),"")</f>
      </c>
      <c r="AV889">
        <f>IFERROR(AU889*12/S889,"")</f>
      </c>
      <c r="AW889">
        <f>IFERROR(ROUND(100*(03_Assumptions!$B$18*MIN(AV889/03_Assumptions!$B$13,1)+03_Assumptions!$B$19*MIN(MAX(-AB889/0.25,0),1)+03_Assumptions!$B$20*IFERROR(INDEX(03_Assumptions!$B$28:$B$33,MATCH(AG889,03_Assumptions!$A$28:$A$33,0)),0.5)+03_Assumptions!$B$21*MIN(V889/180,1)+03_Assumptions!$B$22*(COUNTIF(AI889:AQ889,"Y")/9)),0),"")</f>
      </c>
      <c r="AX889"/>
      <c r="AY889"/>
      <c r="AZ889"/>
      <c r="BA889" t="inlineStr">
        <is>
          <t xml:space="preserve">https://media.yaencontre.com/img/photo/w1024/42651/42651-57399740-1513117905.jpg</t>
        </is>
      </c>
      <c r="BB889"/>
      <c r="BC889">
        <v>1</v>
      </c>
      <c r="BD889"/>
      <c r="BE889">
        <v>0</v>
      </c>
      <c r="BF889"/>
      <c r="BG889"/>
      <c r="BH889"/>
      <c r="BI889"/>
      <c r="BJ889"/>
      <c r="BK889"/>
      <c r="BL889" t="inlineStr">
        <is>
          <t xml:space="preserve">Beskrivningen är ofullständig och ger endast grundläggande information: en 3-rumslägenhet i Altos de los Monteros, Marbella, med solig sydvästvänd terrass och panoramautsikt över havet. Utan uppgifter om badrum, storlek, skick, pris eller andra viktiga egenskaper kan en fullständig bedömning inte göras.</t>
        </is>
      </c>
      <c r="BM889" t="inlineStr">
        <is>
          <t xml:space="preserve">terrace</t>
        </is>
      </c>
      <c r="BN889"/>
    </row>
    <row r="890">
      <c r="A890" t="inlineStr">
        <is>
          <t xml:space="preserve">YAE-jht::real-estate::93151-112347424</t>
        </is>
      </c>
      <c r="B890" t="inlineStr">
        <is>
          <t xml:space="preserve">Yaencontre</t>
        </is>
      </c>
      <c r="C890" t="inlineStr">
        <is>
          <t xml:space="preserve">jht::real-estate::93151-112347424</t>
        </is>
      </c>
      <c r="D890" t="inlineStr">
        <is>
          <t xml:space="preserve">https://yaencontre.com/venta/piso/inmueble-93151-112347424</t>
        </is>
      </c>
      <c r="E890" t="inlineStr">
        <is>
          <t xml:space="preserve">2026-08-29</t>
        </is>
      </c>
      <c r="F890" t="inlineStr">
        <is>
          <t xml:space="preserve">2026-08-31</t>
        </is>
      </c>
      <c r="G890" t="inlineStr">
        <is>
          <t xml:space="preserve">New</t>
        </is>
      </c>
      <c r="H890" t="inlineStr">
        <is>
          <t xml:space="preserve">Dúplex en venta, Nueva Andalucía en Nueva Andalucía en Marbella</t>
        </is>
      </c>
      <c r="I890" t="inlineStr">
        <is>
          <t xml:space="preserve">Sale</t>
        </is>
      </c>
      <c r="J890" t="inlineStr">
        <is>
          <t xml:space="preserve">FLAT</t>
        </is>
      </c>
      <c r="K890" t="inlineStr">
        <is>
          <t xml:space="preserve">ES</t>
        </is>
      </c>
      <c r="L890"/>
      <c r="M890"/>
      <c r="N890" t="inlineStr">
        <is>
          <t xml:space="preserve">Marbella</t>
        </is>
      </c>
      <c r="O890" t="inlineStr">
        <is>
          <t xml:space="preserve">Nueva Andalucía</t>
        </is>
      </c>
      <c r="P890"/>
      <c r="Q890" t="inlineStr">
        <is>
          <t xml:space="preserve">36.4941764</t>
        </is>
      </c>
      <c r="R890" t="inlineStr">
        <is>
          <t xml:space="preserve">-4.9614117</t>
        </is>
      </c>
      <c r="S890">
        <v>595000</v>
      </c>
      <c r="T890"/>
      <c r="U890">
        <f>IFERROR((S890-T890)/T890,"")</f>
      </c>
      <c r="V890">
        <v>3</v>
      </c>
      <c r="W890" t="inlineStr">
        <is>
          <t xml:space="preserve">96.00</t>
        </is>
      </c>
      <c r="X890"/>
      <c r="Y890"/>
      <c r="Z890">
        <f>IFERROR(S890/W890,"")</f>
      </c>
      <c r="AA890">
        <f>IFERROR(INDEX(04_Area_Stats!$C$5:$C$7,MATCH(N890,04_Area_Stats!$A$5:$A$7,0)),"")</f>
      </c>
      <c r="AB890">
        <f>IFERROR((Z890-AA890)/AA890,"")</f>
      </c>
      <c r="AC890">
        <v>2</v>
      </c>
      <c r="AD890">
        <v>2</v>
      </c>
      <c r="AE890" t="inlineStr">
        <is>
          <t xml:space="preserve">Attic</t>
        </is>
      </c>
      <c r="AF890"/>
      <c r="AG890" t="inlineStr">
        <is>
          <t xml:space="preserve">Good</t>
        </is>
      </c>
      <c r="AH890"/>
      <c r="AI890"/>
      <c r="AJ890" t="inlineStr">
        <is>
          <t xml:space="preserve">Y</t>
        </is>
      </c>
      <c r="AK890"/>
      <c r="AL890"/>
      <c r="AM890"/>
      <c r="AN890"/>
      <c r="AO890"/>
      <c r="AP890"/>
      <c r="AQ890"/>
      <c r="AR890"/>
      <c r="AS890"/>
      <c r="AT890">
        <f>IFERROR(INDEX(04_Area_Stats!$E$5:$E$7,MATCH(N890,04_Area_Stats!$A$5:$A$7,0)),"")</f>
      </c>
      <c r="AU890">
        <f>IFERROR(ROUND(W890*AT890,0),"")</f>
      </c>
      <c r="AV890">
        <f>IFERROR(AU890*12/S890,"")</f>
      </c>
      <c r="AW890">
        <f>IFERROR(ROUND(100*(03_Assumptions!$B$18*MIN(AV890/03_Assumptions!$B$13,1)+03_Assumptions!$B$19*MIN(MAX(-AB890/0.25,0),1)+03_Assumptions!$B$20*IFERROR(INDEX(03_Assumptions!$B$28:$B$33,MATCH(AG890,03_Assumptions!$A$28:$A$33,0)),0.5)+03_Assumptions!$B$21*MIN(V890/180,1)+03_Assumptions!$B$22*(COUNTIF(AI890:AQ890,"Y")/9)),0),"")</f>
      </c>
      <c r="AX890"/>
      <c r="AY890"/>
      <c r="AZ890"/>
      <c r="BA890" t="inlineStr">
        <is>
          <t xml:space="preserve">https://media.yaencontre.com/img/photo/w1024/93151/93151-57410732-1513623237.jpg</t>
        </is>
      </c>
      <c r="BB890"/>
      <c r="BC890">
        <v>1</v>
      </c>
      <c r="BD890"/>
      <c r="BE890">
        <v>0</v>
      </c>
      <c r="BF890"/>
      <c r="BG890"/>
      <c r="BH890"/>
      <c r="BI890"/>
      <c r="BJ890"/>
      <c r="BK890"/>
      <c r="BL890" t="inlineStr">
        <is>
          <t xml:space="preserve">En 2-rums, 2-badrum takduplex i Nueva Andalucía, Costa del Sol, med 96 m² byggd yta och 25 m² terrass, väl beläget nära golf, marina, shopping och havet. Beskrivningen är ofullständig med begränsade detaljer om skick och bekvämligheter.</t>
        </is>
      </c>
      <c r="BM890" t="inlineStr">
        <is>
          <t xml:space="preserve">floor, terrace</t>
        </is>
      </c>
      <c r="BN890"/>
    </row>
    <row r="891">
      <c r="A891" t="inlineStr">
        <is>
          <t xml:space="preserve">YAE-jht::real-estate::u15582020_57411130</t>
        </is>
      </c>
      <c r="B891" t="inlineStr">
        <is>
          <t xml:space="preserve">Yaencontre</t>
        </is>
      </c>
      <c r="C891" t="inlineStr">
        <is>
          <t xml:space="preserve">jht::real-estate::u15582020_57411130</t>
        </is>
      </c>
      <c r="D891" t="inlineStr">
        <is>
          <t xml:space="preserve">https://yaencontre.com/venta/piso/inmueble-u15582020_57411130</t>
        </is>
      </c>
      <c r="E891" t="inlineStr">
        <is>
          <t xml:space="preserve">2026-08-29</t>
        </is>
      </c>
      <c r="F891" t="inlineStr">
        <is>
          <t xml:space="preserve">2026-08-31</t>
        </is>
      </c>
      <c r="G891" t="inlineStr">
        <is>
          <t xml:space="preserve">New</t>
        </is>
      </c>
      <c r="H891" t="inlineStr">
        <is>
          <t xml:space="preserve">Apartamento en venta en calle Montemenor, Sierra Blanca en Nagüeles-Milla de Oro en Marbella</t>
        </is>
      </c>
      <c r="I891" t="inlineStr">
        <is>
          <t xml:space="preserve">Sale</t>
        </is>
      </c>
      <c r="J891" t="inlineStr">
        <is>
          <t xml:space="preserve">FLAT</t>
        </is>
      </c>
      <c r="K891" t="inlineStr">
        <is>
          <t xml:space="preserve">ES</t>
        </is>
      </c>
      <c r="L891"/>
      <c r="M891"/>
      <c r="N891" t="inlineStr">
        <is>
          <t xml:space="preserve">Marbella</t>
        </is>
      </c>
      <c r="O891" t="inlineStr">
        <is>
          <t xml:space="preserve">Nagüeles-Milla de Oro</t>
        </is>
      </c>
      <c r="P891"/>
      <c r="Q891" t="inlineStr">
        <is>
          <t xml:space="preserve">36.5255574</t>
        </is>
      </c>
      <c r="R891" t="inlineStr">
        <is>
          <t xml:space="preserve">-4.9039231</t>
        </is>
      </c>
      <c r="S891">
        <v>900000</v>
      </c>
      <c r="T891"/>
      <c r="U891">
        <f>IFERROR((S891-T891)/T891,"")</f>
      </c>
      <c r="V891">
        <v>3</v>
      </c>
      <c r="W891" t="inlineStr">
        <is>
          <t xml:space="preserve">157.00</t>
        </is>
      </c>
      <c r="X891"/>
      <c r="Y891"/>
      <c r="Z891">
        <f>IFERROR(S891/W891,"")</f>
      </c>
      <c r="AA891">
        <f>IFERROR(INDEX(04_Area_Stats!$C$5:$C$7,MATCH(N891,04_Area_Stats!$A$5:$A$7,0)),"")</f>
      </c>
      <c r="AB891">
        <f>IFERROR((Z891-AA891)/AA891,"")</f>
      </c>
      <c r="AC891">
        <v>2</v>
      </c>
      <c r="AD891">
        <v>2</v>
      </c>
      <c r="AE891"/>
      <c r="AF891"/>
      <c r="AG891" t="inlineStr">
        <is>
          <t xml:space="preserve">Good</t>
        </is>
      </c>
      <c r="AH891"/>
      <c r="AI891"/>
      <c r="AJ891"/>
      <c r="AK891"/>
      <c r="AL891"/>
      <c r="AM891"/>
      <c r="AN891"/>
      <c r="AO891"/>
      <c r="AP891"/>
      <c r="AQ891" t="inlineStr">
        <is>
          <t xml:space="preserve">Y</t>
        </is>
      </c>
      <c r="AR891"/>
      <c r="AS891"/>
      <c r="AT891">
        <f>IFERROR(INDEX(04_Area_Stats!$E$5:$E$7,MATCH(N891,04_Area_Stats!$A$5:$A$7,0)),"")</f>
      </c>
      <c r="AU891">
        <f>IFERROR(ROUND(W891*AT891,0),"")</f>
      </c>
      <c r="AV891">
        <f>IFERROR(AU891*12/S891,"")</f>
      </c>
      <c r="AW891">
        <f>IFERROR(ROUND(100*(03_Assumptions!$B$18*MIN(AV891/03_Assumptions!$B$13,1)+03_Assumptions!$B$19*MIN(MAX(-AB891/0.25,0),1)+03_Assumptions!$B$20*IFERROR(INDEX(03_Assumptions!$B$28:$B$33,MATCH(AG891,03_Assumptions!$A$28:$A$33,0)),0.5)+03_Assumptions!$B$21*MIN(V891/180,1)+03_Assumptions!$B$22*(COUNTIF(AI891:AQ891,"Y")/9)),0),"")</f>
      </c>
      <c r="AX891"/>
      <c r="AY891"/>
      <c r="AZ891"/>
      <c r="BA891" t="inlineStr">
        <is>
          <t xml:space="preserve">https://media.yaencontre.com/img/photo/w1024/u15582020/u15582020-57411130-1513700240.jpg</t>
        </is>
      </c>
      <c r="BB891"/>
      <c r="BC891">
        <v>1</v>
      </c>
      <c r="BD891"/>
      <c r="BE891">
        <v>0</v>
      </c>
      <c r="BF891"/>
      <c r="BG891"/>
      <c r="BH891"/>
      <c r="BI891"/>
      <c r="BJ891"/>
      <c r="BK891"/>
      <c r="BL891" t="inlineStr">
        <is>
          <t xml:space="preserve">En exklusiv möblerad lägenhet i Sierra Blanca, Marbella, utrustad med premiummaterial och högkvalitativa vitvaror samt skräddarsydd möblering. Otillräcklig information för att bedöma hela fastighetens omfång och specifikationer.</t>
        </is>
      </c>
      <c r="BM891"/>
      <c r="BN891"/>
    </row>
    <row r="892">
      <c r="A892" t="inlineStr">
        <is>
          <t xml:space="preserve">YAE-jht::real-estate::42996-112347328</t>
        </is>
      </c>
      <c r="B892" t="inlineStr">
        <is>
          <t xml:space="preserve">Yaencontre</t>
        </is>
      </c>
      <c r="C892" t="inlineStr">
        <is>
          <t xml:space="preserve">jht::real-estate::42996-112347328</t>
        </is>
      </c>
      <c r="D892" t="inlineStr">
        <is>
          <t xml:space="preserve">https://yaencontre.com/venta/piso/inmueble-42996-112347328</t>
        </is>
      </c>
      <c r="E892" t="inlineStr">
        <is>
          <t xml:space="preserve">2026-08-29</t>
        </is>
      </c>
      <c r="F892" t="inlineStr">
        <is>
          <t xml:space="preserve">2026-08-31</t>
        </is>
      </c>
      <c r="G892" t="inlineStr">
        <is>
          <t xml:space="preserve">New</t>
        </is>
      </c>
      <c r="H892" t="inlineStr">
        <is>
          <t xml:space="preserve">Dúplex en venta, Santa María en Elviria-Cabopino en Marbella</t>
        </is>
      </c>
      <c r="I892" t="inlineStr">
        <is>
          <t xml:space="preserve">Sale</t>
        </is>
      </c>
      <c r="J892" t="inlineStr">
        <is>
          <t xml:space="preserve">FLAT</t>
        </is>
      </c>
      <c r="K892" t="inlineStr">
        <is>
          <t xml:space="preserve">ES</t>
        </is>
      </c>
      <c r="L892"/>
      <c r="M892"/>
      <c r="N892" t="inlineStr">
        <is>
          <t xml:space="preserve">Marbella</t>
        </is>
      </c>
      <c r="O892" t="inlineStr">
        <is>
          <t xml:space="preserve">Elviria-Cabopino</t>
        </is>
      </c>
      <c r="P892"/>
      <c r="Q892" t="inlineStr">
        <is>
          <t xml:space="preserve">36.5063774</t>
        </is>
      </c>
      <c r="R892" t="inlineStr">
        <is>
          <t xml:space="preserve">-4.7868474</t>
        </is>
      </c>
      <c r="S892">
        <v>990000</v>
      </c>
      <c r="T892"/>
      <c r="U892">
        <f>IFERROR((S892-T892)/T892,"")</f>
      </c>
      <c r="V892">
        <v>3</v>
      </c>
      <c r="W892" t="inlineStr">
        <is>
          <t xml:space="preserve">236.00</t>
        </is>
      </c>
      <c r="X892"/>
      <c r="Y892"/>
      <c r="Z892">
        <f>IFERROR(S892/W892,"")</f>
      </c>
      <c r="AA892">
        <f>IFERROR(INDEX(04_Area_Stats!$C$5:$C$7,MATCH(N892,04_Area_Stats!$A$5:$A$7,0)),"")</f>
      </c>
      <c r="AB892">
        <f>IFERROR((Z892-AA892)/AA892,"")</f>
      </c>
      <c r="AC892">
        <v>3</v>
      </c>
      <c r="AD892">
        <v>3</v>
      </c>
      <c r="AE892"/>
      <c r="AF892"/>
      <c r="AG892"/>
      <c r="AH892"/>
      <c r="AI892"/>
      <c r="AJ892"/>
      <c r="AK892" t="inlineStr">
        <is>
          <t xml:space="preserve">Y</t>
        </is>
      </c>
      <c r="AL892"/>
      <c r="AM892"/>
      <c r="AN892"/>
      <c r="AO892"/>
      <c r="AP892"/>
      <c r="AQ892"/>
      <c r="AR892"/>
      <c r="AS892"/>
      <c r="AT892">
        <f>IFERROR(INDEX(04_Area_Stats!$E$5:$E$7,MATCH(N892,04_Area_Stats!$A$5:$A$7,0)),"")</f>
      </c>
      <c r="AU892">
        <f>IFERROR(ROUND(W892*AT892,0),"")</f>
      </c>
      <c r="AV892">
        <f>IFERROR(AU892*12/S892,"")</f>
      </c>
      <c r="AW892">
        <f>IFERROR(ROUND(100*(03_Assumptions!$B$18*MIN(AV892/03_Assumptions!$B$13,1)+03_Assumptions!$B$19*MIN(MAX(-AB892/0.25,0),1)+03_Assumptions!$B$20*IFERROR(INDEX(03_Assumptions!$B$28:$B$33,MATCH(AG892,03_Assumptions!$A$28:$A$33,0)),0.5)+03_Assumptions!$B$21*MIN(V892/180,1)+03_Assumptions!$B$22*(COUNTIF(AI892:AQ892,"Y")/9)),0),"")</f>
      </c>
      <c r="AX892"/>
      <c r="AY892"/>
      <c r="AZ892"/>
      <c r="BA892" t="inlineStr">
        <is>
          <t xml:space="preserve">https://media.yaencontre.com/img/photo/w1024/42996/42996-57410644-1513620324.jpg</t>
        </is>
      </c>
      <c r="BB892"/>
      <c r="BC892">
        <v>1</v>
      </c>
      <c r="BD892"/>
      <c r="BE892">
        <v>0</v>
      </c>
      <c r="BF892"/>
      <c r="BG892"/>
      <c r="BH892"/>
      <c r="BI892"/>
      <c r="BJ892"/>
      <c r="BK892"/>
      <c r="BL892" t="inlineStr">
        <is>
          <t xml:space="preserve">Beskrivningen är ofullständig och ger otillräcklig information för att bedöma fastigheten. Endast läget, fastighetstyp (duplex bottenvåning med trädgård), orientering och utvecklingsnamn är klart angivet.</t>
        </is>
      </c>
      <c r="BM892" t="inlineStr">
        <is>
          <t xml:space="preserve">garden</t>
        </is>
      </c>
      <c r="BN892"/>
    </row>
    <row r="893">
      <c r="A893" t="inlineStr">
        <is>
          <t xml:space="preserve">YAE-jht::real-estate::64808-112339069</t>
        </is>
      </c>
      <c r="B893" t="inlineStr">
        <is>
          <t xml:space="preserve">Yaencontre</t>
        </is>
      </c>
      <c r="C893" t="inlineStr">
        <is>
          <t xml:space="preserve">jht::real-estate::64808-112339069</t>
        </is>
      </c>
      <c r="D893" t="inlineStr">
        <is>
          <t xml:space="preserve">https://yaencontre.com/venta/piso/inmueble-64808-112339069</t>
        </is>
      </c>
      <c r="E893" t="inlineStr">
        <is>
          <t xml:space="preserve">2026-08-29</t>
        </is>
      </c>
      <c r="F893" t="inlineStr">
        <is>
          <t xml:space="preserve">2026-08-31</t>
        </is>
      </c>
      <c r="G893" t="inlineStr">
        <is>
          <t xml:space="preserve">New</t>
        </is>
      </c>
      <c r="H893" t="inlineStr">
        <is>
          <t xml:space="preserve">Dúplex en venta en calle Pino Real, Costabella en Las Chapas-El Rosario en Marbella</t>
        </is>
      </c>
      <c r="I893" t="inlineStr">
        <is>
          <t xml:space="preserve">Sale</t>
        </is>
      </c>
      <c r="J893" t="inlineStr">
        <is>
          <t xml:space="preserve">FLAT</t>
        </is>
      </c>
      <c r="K893" t="inlineStr">
        <is>
          <t xml:space="preserve">ES</t>
        </is>
      </c>
      <c r="L893"/>
      <c r="M893"/>
      <c r="N893" t="inlineStr">
        <is>
          <t xml:space="preserve">Marbella</t>
        </is>
      </c>
      <c r="O893" t="inlineStr">
        <is>
          <t xml:space="preserve">Las Chapas-El Rosario</t>
        </is>
      </c>
      <c r="P893"/>
      <c r="Q893" t="inlineStr">
        <is>
          <t xml:space="preserve">36.4986478</t>
        </is>
      </c>
      <c r="R893" t="inlineStr">
        <is>
          <t xml:space="preserve">-4.7963663</t>
        </is>
      </c>
      <c r="S893">
        <v>1250000</v>
      </c>
      <c r="T893"/>
      <c r="U893">
        <f>IFERROR((S893-T893)/T893,"")</f>
      </c>
      <c r="V893">
        <v>3</v>
      </c>
      <c r="W893" t="inlineStr">
        <is>
          <t xml:space="preserve">159.00</t>
        </is>
      </c>
      <c r="X893"/>
      <c r="Y893"/>
      <c r="Z893">
        <f>IFERROR(S893/W893,"")</f>
      </c>
      <c r="AA893">
        <f>IFERROR(INDEX(04_Area_Stats!$C$5:$C$7,MATCH(N893,04_Area_Stats!$A$5:$A$7,0)),"")</f>
      </c>
      <c r="AB893">
        <f>IFERROR((Z893-AA893)/AA893,"")</f>
      </c>
      <c r="AC893">
        <v>3</v>
      </c>
      <c r="AD893">
        <v>2</v>
      </c>
      <c r="AE893"/>
      <c r="AF893"/>
      <c r="AG893"/>
      <c r="AH893"/>
      <c r="AI893"/>
      <c r="AJ893" t="inlineStr">
        <is>
          <t xml:space="preserve">Y</t>
        </is>
      </c>
      <c r="AK893"/>
      <c r="AL893"/>
      <c r="AM893"/>
      <c r="AN893"/>
      <c r="AO893" t="inlineStr">
        <is>
          <t xml:space="preserve">Y</t>
        </is>
      </c>
      <c r="AP893"/>
      <c r="AQ893"/>
      <c r="AR893"/>
      <c r="AS893"/>
      <c r="AT893">
        <f>IFERROR(INDEX(04_Area_Stats!$E$5:$E$7,MATCH(N893,04_Area_Stats!$A$5:$A$7,0)),"")</f>
      </c>
      <c r="AU893">
        <f>IFERROR(ROUND(W893*AT893,0),"")</f>
      </c>
      <c r="AV893">
        <f>IFERROR(AU893*12/S893,"")</f>
      </c>
      <c r="AW893">
        <f>IFERROR(ROUND(100*(03_Assumptions!$B$18*MIN(AV893/03_Assumptions!$B$13,1)+03_Assumptions!$B$19*MIN(MAX(-AB893/0.25,0),1)+03_Assumptions!$B$20*IFERROR(INDEX(03_Assumptions!$B$28:$B$33,MATCH(AG893,03_Assumptions!$A$28:$A$33,0)),0.5)+03_Assumptions!$B$21*MIN(V893/180,1)+03_Assumptions!$B$22*(COUNTIF(AI893:AQ893,"Y")/9)),0),"")</f>
      </c>
      <c r="AX893"/>
      <c r="AY893"/>
      <c r="AZ893"/>
      <c r="BA893" t="inlineStr">
        <is>
          <t xml:space="preserve">https://media.yaencontre.com/img/photo/w1024/64808/64808-57406093-1513374628.jpg</t>
        </is>
      </c>
      <c r="BB893"/>
      <c r="BC893">
        <v>1</v>
      </c>
      <c r="BD893"/>
      <c r="BE893">
        <v>0</v>
      </c>
      <c r="BF893"/>
      <c r="BG893"/>
      <c r="BH893"/>
      <c r="BI893" t="inlineStr">
        <is>
          <t xml:space="preserve">Una oportuni...</t>
        </is>
      </c>
      <c r="BJ893"/>
      <c r="BK893"/>
      <c r="BL893" t="inlineStr">
        <is>
          <t xml:space="preserve">Detta är en strandfastig tvåvåningslya i Costabella, Marbella, med direkt strandaccess och garanterad havsutsikt. Beskrivningen är dock ofullständig, vilket begränsar en detaljerad bedömning av dess skick, storlek och faciliteter.</t>
        </is>
      </c>
      <c r="BM893" t="inlineStr">
        <is>
          <t xml:space="preserve">terrace</t>
        </is>
      </c>
      <c r="BN893"/>
    </row>
    <row r="894">
      <c r="A894" t="inlineStr">
        <is>
          <t xml:space="preserve">YAE-jht::real-estate::76975-112340825</t>
        </is>
      </c>
      <c r="B894" t="inlineStr">
        <is>
          <t xml:space="preserve">Yaencontre</t>
        </is>
      </c>
      <c r="C894" t="inlineStr">
        <is>
          <t xml:space="preserve">jht::real-estate::76975-112340825</t>
        </is>
      </c>
      <c r="D894" t="inlineStr">
        <is>
          <t xml:space="preserve">https://yaencontre.com/venta/piso/inmueble-76975-112340825</t>
        </is>
      </c>
      <c r="E894" t="inlineStr">
        <is>
          <t xml:space="preserve">2026-08-29</t>
        </is>
      </c>
      <c r="F894" t="inlineStr">
        <is>
          <t xml:space="preserve">2026-08-31</t>
        </is>
      </c>
      <c r="G894" t="inlineStr">
        <is>
          <t xml:space="preserve">New</t>
        </is>
      </c>
      <c r="H894" t="inlineStr">
        <is>
          <t xml:space="preserve">Piso en venta, San Pedro Pueblo en San Pedro de Alcántara en Marbella</t>
        </is>
      </c>
      <c r="I894" t="inlineStr">
        <is>
          <t xml:space="preserve">Sale</t>
        </is>
      </c>
      <c r="J894" t="inlineStr">
        <is>
          <t xml:space="preserve">FLAT</t>
        </is>
      </c>
      <c r="K894" t="inlineStr">
        <is>
          <t xml:space="preserve">ES</t>
        </is>
      </c>
      <c r="L894"/>
      <c r="M894"/>
      <c r="N894" t="inlineStr">
        <is>
          <t xml:space="preserve">Marbella</t>
        </is>
      </c>
      <c r="O894" t="inlineStr">
        <is>
          <t xml:space="preserve">San Pedro de Alcántara</t>
        </is>
      </c>
      <c r="P894"/>
      <c r="Q894" t="inlineStr">
        <is>
          <t xml:space="preserve">36.4842123</t>
        </is>
      </c>
      <c r="R894" t="inlineStr">
        <is>
          <t xml:space="preserve">-4.9931332</t>
        </is>
      </c>
      <c r="S894">
        <v>388000</v>
      </c>
      <c r="T894"/>
      <c r="U894">
        <f>IFERROR((S894-T894)/T894,"")</f>
      </c>
      <c r="V894">
        <v>3</v>
      </c>
      <c r="W894" t="inlineStr">
        <is>
          <t xml:space="preserve">114.00</t>
        </is>
      </c>
      <c r="X894"/>
      <c r="Y894"/>
      <c r="Z894">
        <f>IFERROR(S894/W894,"")</f>
      </c>
      <c r="AA894">
        <f>IFERROR(INDEX(04_Area_Stats!$C$5:$C$7,MATCH(N894,04_Area_Stats!$A$5:$A$7,0)),"")</f>
      </c>
      <c r="AB894">
        <f>IFERROR((Z894-AA894)/AA894,"")</f>
      </c>
      <c r="AC894">
        <v>4</v>
      </c>
      <c r="AD894">
        <v>2</v>
      </c>
      <c r="AE894"/>
      <c r="AF894"/>
      <c r="AG894" t="inlineStr">
        <is>
          <t xml:space="preserve">Good</t>
        </is>
      </c>
      <c r="AH894"/>
      <c r="AI894"/>
      <c r="AJ894"/>
      <c r="AK894"/>
      <c r="AL894"/>
      <c r="AM894"/>
      <c r="AN894"/>
      <c r="AO894"/>
      <c r="AP894"/>
      <c r="AQ894"/>
      <c r="AR894"/>
      <c r="AS894"/>
      <c r="AT894">
        <f>IFERROR(INDEX(04_Area_Stats!$E$5:$E$7,MATCH(N894,04_Area_Stats!$A$5:$A$7,0)),"")</f>
      </c>
      <c r="AU894">
        <f>IFERROR(ROUND(W894*AT894,0),"")</f>
      </c>
      <c r="AV894">
        <f>IFERROR(AU894*12/S894,"")</f>
      </c>
      <c r="AW894">
        <f>IFERROR(ROUND(100*(03_Assumptions!$B$18*MIN(AV894/03_Assumptions!$B$13,1)+03_Assumptions!$B$19*MIN(MAX(-AB894/0.25,0),1)+03_Assumptions!$B$20*IFERROR(INDEX(03_Assumptions!$B$28:$B$33,MATCH(AG894,03_Assumptions!$A$28:$A$33,0)),0.5)+03_Assumptions!$B$21*MIN(V894/180,1)+03_Assumptions!$B$22*(COUNTIF(AI894:AQ894,"Y")/9)),0),"")</f>
      </c>
      <c r="AX894"/>
      <c r="AY894"/>
      <c r="AZ894"/>
      <c r="BA894" t="inlineStr">
        <is>
          <t xml:space="preserve">https://media.yaencontre.com/img/photo/w1024/76975/76975-57407202-1513428947.jpg</t>
        </is>
      </c>
      <c r="BB894"/>
      <c r="BC894">
        <v>1</v>
      </c>
      <c r="BD894"/>
      <c r="BE894">
        <v>0</v>
      </c>
      <c r="BF894"/>
      <c r="BG894"/>
      <c r="BH894"/>
      <c r="BI894"/>
      <c r="BJ894"/>
      <c r="BK894"/>
      <c r="BL894"/>
      <c r="BM894"/>
      <c r="BN894"/>
    </row>
    <row r="895">
      <c r="A895" t="inlineStr">
        <is>
          <t xml:space="preserve">YAE-jht::real-estate::49032-112310334</t>
        </is>
      </c>
      <c r="B895" t="inlineStr">
        <is>
          <t xml:space="preserve">Yaencontre</t>
        </is>
      </c>
      <c r="C895" t="inlineStr">
        <is>
          <t xml:space="preserve">jht::real-estate::49032-112310334</t>
        </is>
      </c>
      <c r="D895" t="inlineStr">
        <is>
          <t xml:space="preserve">https://yaencontre.com/venta/piso/inmueble-49032-112310334</t>
        </is>
      </c>
      <c r="E895" t="inlineStr">
        <is>
          <t xml:space="preserve">2026-08-29</t>
        </is>
      </c>
      <c r="F895" t="inlineStr">
        <is>
          <t xml:space="preserve">2026-08-31</t>
        </is>
      </c>
      <c r="G895" t="inlineStr">
        <is>
          <t xml:space="preserve">New</t>
        </is>
      </c>
      <c r="H895" t="inlineStr">
        <is>
          <t xml:space="preserve">Ático en venta en calle Don José de Orbaneja, Cabopino-Artola en Elviria-Cabopino en Marbella</t>
        </is>
      </c>
      <c r="I895" t="inlineStr">
        <is>
          <t xml:space="preserve">Sale</t>
        </is>
      </c>
      <c r="J895" t="inlineStr">
        <is>
          <t xml:space="preserve">FLAT</t>
        </is>
      </c>
      <c r="K895" t="inlineStr">
        <is>
          <t xml:space="preserve">ES</t>
        </is>
      </c>
      <c r="L895"/>
      <c r="M895"/>
      <c r="N895" t="inlineStr">
        <is>
          <t xml:space="preserve">Marbella</t>
        </is>
      </c>
      <c r="O895" t="inlineStr">
        <is>
          <t xml:space="preserve">Elviria-Cabopino</t>
        </is>
      </c>
      <c r="P895"/>
      <c r="Q895" t="inlineStr">
        <is>
          <t xml:space="preserve">36.5144795</t>
        </is>
      </c>
      <c r="R895" t="inlineStr">
        <is>
          <t xml:space="preserve">-4.7307294</t>
        </is>
      </c>
      <c r="S895">
        <v>575000</v>
      </c>
      <c r="T895"/>
      <c r="U895">
        <f>IFERROR((S895-T895)/T895,"")</f>
      </c>
      <c r="V895">
        <v>3</v>
      </c>
      <c r="W895" t="inlineStr">
        <is>
          <t xml:space="preserve">158.00</t>
        </is>
      </c>
      <c r="X895"/>
      <c r="Y895"/>
      <c r="Z895">
        <f>IFERROR(S895/W895,"")</f>
      </c>
      <c r="AA895">
        <f>IFERROR(INDEX(04_Area_Stats!$C$5:$C$7,MATCH(N895,04_Area_Stats!$A$5:$A$7,0)),"")</f>
      </c>
      <c r="AB895">
        <f>IFERROR((Z895-AA895)/AA895,"")</f>
      </c>
      <c r="AC895">
        <v>2</v>
      </c>
      <c r="AD895">
        <v>2</v>
      </c>
      <c r="AE895" t="inlineStr">
        <is>
          <t xml:space="preserve">Ático</t>
        </is>
      </c>
      <c r="AF895"/>
      <c r="AG895" t="inlineStr">
        <is>
          <t xml:space="preserve">Good</t>
        </is>
      </c>
      <c r="AH895"/>
      <c r="AI895" t="inlineStr">
        <is>
          <t xml:space="preserve">Y</t>
        </is>
      </c>
      <c r="AJ895"/>
      <c r="AK895"/>
      <c r="AL895"/>
      <c r="AM895"/>
      <c r="AN895"/>
      <c r="AO895" t="inlineStr">
        <is>
          <t xml:space="preserve">Y</t>
        </is>
      </c>
      <c r="AP895"/>
      <c r="AQ895"/>
      <c r="AR895"/>
      <c r="AS895"/>
      <c r="AT895">
        <f>IFERROR(INDEX(04_Area_Stats!$E$5:$E$7,MATCH(N895,04_Area_Stats!$A$5:$A$7,0)),"")</f>
      </c>
      <c r="AU895">
        <f>IFERROR(ROUND(W895*AT895,0),"")</f>
      </c>
      <c r="AV895">
        <f>IFERROR(AU895*12/S895,"")</f>
      </c>
      <c r="AW895">
        <f>IFERROR(ROUND(100*(03_Assumptions!$B$18*MIN(AV895/03_Assumptions!$B$13,1)+03_Assumptions!$B$19*MIN(MAX(-AB895/0.25,0),1)+03_Assumptions!$B$20*IFERROR(INDEX(03_Assumptions!$B$28:$B$33,MATCH(AG895,03_Assumptions!$A$28:$A$33,0)),0.5)+03_Assumptions!$B$21*MIN(V895/180,1)+03_Assumptions!$B$22*(COUNTIF(AI895:AQ895,"Y")/9)),0),"")</f>
      </c>
      <c r="AX895"/>
      <c r="AY895"/>
      <c r="AZ895"/>
      <c r="BA895" t="inlineStr">
        <is>
          <t xml:space="preserve">https://media.yaencontre.com/img/photo/w1024/49032/49032-57388418-1513133670.jpg</t>
        </is>
      </c>
      <c r="BB895"/>
      <c r="BC895">
        <v>1</v>
      </c>
      <c r="BD895"/>
      <c r="BE895">
        <v>0</v>
      </c>
      <c r="BF895"/>
      <c r="BG895"/>
      <c r="BH895"/>
      <c r="BI895" t="inlineStr">
        <is>
          <t xml:space="preserve">¡Probablemente el mejor ático de toda la urbanización!</t>
        </is>
      </c>
      <c r="BJ895"/>
      <c r="BK895"/>
      <c r="BL895" t="inlineStr">
        <is>
          <t xml:space="preserve">En lägenhet med två sovrum på översta våningen i Marbella med spektakulär utsikt över havet och bergen; beskriven som en av de bästa i komplexet, fastän beskrivningen är ofullständig. Det framstående är panoramavyn som nå ända till Gibraltar på klara dagar.</t>
        </is>
      </c>
      <c r="BM895" t="inlineStr">
        <is>
          <t xml:space="preserve">floor, condition</t>
        </is>
      </c>
      <c r="BN895"/>
    </row>
    <row r="896">
      <c r="A896" t="inlineStr">
        <is>
          <t xml:space="preserve">YAE-jht::real-estate::75646-promo-6-112392318</t>
        </is>
      </c>
      <c r="B896" t="inlineStr">
        <is>
          <t xml:space="preserve">Yaencontre</t>
        </is>
      </c>
      <c r="C896" t="inlineStr">
        <is>
          <t xml:space="preserve">jht::real-estate::75646-promo-6-112392318</t>
        </is>
      </c>
      <c r="D896" t="inlineStr">
        <is>
          <t xml:space="preserve">https://yaencontre.com/venta/piso/inmueble-75646-Promo-6-112392318</t>
        </is>
      </c>
      <c r="E896" t="inlineStr">
        <is>
          <t xml:space="preserve">2026-08-29</t>
        </is>
      </c>
      <c r="F896" t="inlineStr">
        <is>
          <t xml:space="preserve">2026-08-31</t>
        </is>
      </c>
      <c r="G896" t="inlineStr">
        <is>
          <t xml:space="preserve">New</t>
        </is>
      </c>
      <c r="H896" t="inlineStr">
        <is>
          <t xml:space="preserve">Piso en venta, Rodeo Alto-Guadaiza-La Campana en Nueva Andalucía en Marbella</t>
        </is>
      </c>
      <c r="I896" t="inlineStr">
        <is>
          <t xml:space="preserve">Sale</t>
        </is>
      </c>
      <c r="J896" t="inlineStr">
        <is>
          <t xml:space="preserve">FLAT</t>
        </is>
      </c>
      <c r="K896" t="inlineStr">
        <is>
          <t xml:space="preserve">ES</t>
        </is>
      </c>
      <c r="L896"/>
      <c r="M896"/>
      <c r="N896" t="inlineStr">
        <is>
          <t xml:space="preserve">Marbella</t>
        </is>
      </c>
      <c r="O896" t="inlineStr">
        <is>
          <t xml:space="preserve">Nueva Andalucía</t>
        </is>
      </c>
      <c r="P896"/>
      <c r="Q896" t="inlineStr">
        <is>
          <t xml:space="preserve">36.4965539</t>
        </is>
      </c>
      <c r="R896" t="inlineStr">
        <is>
          <t xml:space="preserve">-4.9817954</t>
        </is>
      </c>
      <c r="S896">
        <v>505000</v>
      </c>
      <c r="T896"/>
      <c r="U896">
        <f>IFERROR((S896-T896)/T896,"")</f>
      </c>
      <c r="V896">
        <v>3</v>
      </c>
      <c r="W896" t="inlineStr">
        <is>
          <t xml:space="preserve">91.00</t>
        </is>
      </c>
      <c r="X896"/>
      <c r="Y896"/>
      <c r="Z896">
        <f>IFERROR(S896/W896,"")</f>
      </c>
      <c r="AA896">
        <f>IFERROR(INDEX(04_Area_Stats!$C$5:$C$7,MATCH(N896,04_Area_Stats!$A$5:$A$7,0)),"")</f>
      </c>
      <c r="AB896">
        <f>IFERROR((Z896-AA896)/AA896,"")</f>
      </c>
      <c r="AC896">
        <v>2</v>
      </c>
      <c r="AD896">
        <v>2</v>
      </c>
      <c r="AE896"/>
      <c r="AF896"/>
      <c r="AG896" t="inlineStr">
        <is>
          <t xml:space="preserve">New build</t>
        </is>
      </c>
      <c r="AH896"/>
      <c r="AI896" t="inlineStr">
        <is>
          <t xml:space="preserve">Y</t>
        </is>
      </c>
      <c r="AJ896"/>
      <c r="AK896"/>
      <c r="AL896"/>
      <c r="AM896"/>
      <c r="AN896"/>
      <c r="AO896"/>
      <c r="AP896"/>
      <c r="AQ896"/>
      <c r="AR896"/>
      <c r="AS896"/>
      <c r="AT896">
        <f>IFERROR(INDEX(04_Area_Stats!$E$5:$E$7,MATCH(N896,04_Area_Stats!$A$5:$A$7,0)),"")</f>
      </c>
      <c r="AU896">
        <f>IFERROR(ROUND(W896*AT896,0),"")</f>
      </c>
      <c r="AV896">
        <f>IFERROR(AU896*12/S896,"")</f>
      </c>
      <c r="AW896">
        <f>IFERROR(ROUND(100*(03_Assumptions!$B$18*MIN(AV896/03_Assumptions!$B$13,1)+03_Assumptions!$B$19*MIN(MAX(-AB896/0.25,0),1)+03_Assumptions!$B$20*IFERROR(INDEX(03_Assumptions!$B$28:$B$33,MATCH(AG896,03_Assumptions!$A$28:$A$33,0)),0.5)+03_Assumptions!$B$21*MIN(V896/180,1)+03_Assumptions!$B$22*(COUNTIF(AI896:AQ896,"Y")/9)),0),"")</f>
      </c>
      <c r="AX896"/>
      <c r="AY896"/>
      <c r="AZ896"/>
      <c r="BA896" t="inlineStr">
        <is>
          <t xml:space="preserve">https://media.yaencontre.com/img/photo/w1024/promo_75646-6/files/75646-57435982-1514985600.jpg</t>
        </is>
      </c>
      <c r="BB896"/>
      <c r="BC896">
        <v>1</v>
      </c>
      <c r="BD896"/>
      <c r="BE896">
        <v>0</v>
      </c>
      <c r="BF896"/>
      <c r="BG896"/>
      <c r="BH896"/>
      <c r="BI896"/>
      <c r="BJ896"/>
      <c r="BK896"/>
      <c r="BL896" t="inlineStr">
        <is>
          <t xml:space="preserve">Annonsen beskriver en lägenhet till salu i Nueva Andalucía, Marbella, ett strategiskt läge 5 minuter körväg från Puerto Banús, stränder, restauranger och service. Beskrivningen är dock trunkerad och ger otillräcklig information om själva fastigheten, såsom storlek, skick, antal rum eller andra egenskaper.</t>
        </is>
      </c>
      <c r="BM896"/>
      <c r="BN896"/>
    </row>
    <row r="897">
      <c r="A897" t="inlineStr">
        <is>
          <t xml:space="preserve">YAE-jht::real-estate::43799-112381998</t>
        </is>
      </c>
      <c r="B897" t="inlineStr">
        <is>
          <t xml:space="preserve">Yaencontre</t>
        </is>
      </c>
      <c r="C897" t="inlineStr">
        <is>
          <t xml:space="preserve">jht::real-estate::43799-112381998</t>
        </is>
      </c>
      <c r="D897" t="inlineStr">
        <is>
          <t xml:space="preserve">https://yaencontre.com/venta/piso/inmueble-43799-112381998</t>
        </is>
      </c>
      <c r="E897" t="inlineStr">
        <is>
          <t xml:space="preserve">2026-08-29</t>
        </is>
      </c>
      <c r="F897" t="inlineStr">
        <is>
          <t xml:space="preserve">2026-08-31</t>
        </is>
      </c>
      <c r="G897" t="inlineStr">
        <is>
          <t xml:space="preserve">New</t>
        </is>
      </c>
      <c r="H897" t="inlineStr">
        <is>
          <t xml:space="preserve">Piso en venta, Linda Vista-Nueva Alcántara-Cortijo Blanco en San Pedro de Alcántara en Marbella</t>
        </is>
      </c>
      <c r="I897" t="inlineStr">
        <is>
          <t xml:space="preserve">Sale</t>
        </is>
      </c>
      <c r="J897" t="inlineStr">
        <is>
          <t xml:space="preserve">FLAT</t>
        </is>
      </c>
      <c r="K897" t="inlineStr">
        <is>
          <t xml:space="preserve">ES</t>
        </is>
      </c>
      <c r="L897"/>
      <c r="M897"/>
      <c r="N897" t="inlineStr">
        <is>
          <t xml:space="preserve">Marbella</t>
        </is>
      </c>
      <c r="O897" t="inlineStr">
        <is>
          <t xml:space="preserve">San Pedro de Alcántara</t>
        </is>
      </c>
      <c r="P897"/>
      <c r="Q897" t="inlineStr">
        <is>
          <t xml:space="preserve">36.4716675</t>
        </is>
      </c>
      <c r="R897" t="inlineStr">
        <is>
          <t xml:space="preserve">-4.9870444</t>
        </is>
      </c>
      <c r="S897">
        <v>1200000</v>
      </c>
      <c r="T897"/>
      <c r="U897">
        <f>IFERROR((S897-T897)/T897,"")</f>
      </c>
      <c r="V897">
        <v>3</v>
      </c>
      <c r="W897" t="inlineStr">
        <is>
          <t xml:space="preserve">338.00</t>
        </is>
      </c>
      <c r="X897"/>
      <c r="Y897"/>
      <c r="Z897">
        <f>IFERROR(S897/W897,"")</f>
      </c>
      <c r="AA897">
        <f>IFERROR(INDEX(04_Area_Stats!$C$5:$C$7,MATCH(N897,04_Area_Stats!$A$5:$A$7,0)),"")</f>
      </c>
      <c r="AB897">
        <f>IFERROR((Z897-AA897)/AA897,"")</f>
      </c>
      <c r="AC897">
        <v>4</v>
      </c>
      <c r="AD897">
        <v>4</v>
      </c>
      <c r="AE897"/>
      <c r="AF897"/>
      <c r="AG897" t="inlineStr">
        <is>
          <t xml:space="preserve">Good</t>
        </is>
      </c>
      <c r="AH897"/>
      <c r="AI897"/>
      <c r="AJ897"/>
      <c r="AK897"/>
      <c r="AL897" t="inlineStr">
        <is>
          <t xml:space="preserve">Y</t>
        </is>
      </c>
      <c r="AM897"/>
      <c r="AN897"/>
      <c r="AO897" t="inlineStr">
        <is>
          <t xml:space="preserve">Y</t>
        </is>
      </c>
      <c r="AP897"/>
      <c r="AQ897"/>
      <c r="AR897"/>
      <c r="AS897"/>
      <c r="AT897">
        <f>IFERROR(INDEX(04_Area_Stats!$E$5:$E$7,MATCH(N897,04_Area_Stats!$A$5:$A$7,0)),"")</f>
      </c>
      <c r="AU897">
        <f>IFERROR(ROUND(W897*AT897,0),"")</f>
      </c>
      <c r="AV897">
        <f>IFERROR(AU897*12/S897,"")</f>
      </c>
      <c r="AW897">
        <f>IFERROR(ROUND(100*(03_Assumptions!$B$18*MIN(AV897/03_Assumptions!$B$13,1)+03_Assumptions!$B$19*MIN(MAX(-AB897/0.25,0),1)+03_Assumptions!$B$20*IFERROR(INDEX(03_Assumptions!$B$28:$B$33,MATCH(AG897,03_Assumptions!$A$28:$A$33,0)),0.5)+03_Assumptions!$B$21*MIN(V897/180,1)+03_Assumptions!$B$22*(COUNTIF(AI897:AQ897,"Y")/9)),0),"")</f>
      </c>
      <c r="AX897"/>
      <c r="AY897"/>
      <c r="AZ897"/>
      <c r="BA897" t="inlineStr">
        <is>
          <t xml:space="preserve">https://media.yaencontre.com/img/photo/w1024/43799/43799-57428288-1514571200.jpg</t>
        </is>
      </c>
      <c r="BB897"/>
      <c r="BC897">
        <v>1</v>
      </c>
      <c r="BD897"/>
      <c r="BE897">
        <v>0</v>
      </c>
      <c r="BF897"/>
      <c r="BG897"/>
      <c r="BH897"/>
      <c r="BI897"/>
      <c r="BJ897"/>
      <c r="BK897"/>
      <c r="BL897" t="inlineStr">
        <is>
          <t xml:space="preserve">Beskrivningen är ofullständig och avbryts mitt i meningen, vilket ger otillräcklig detalj för att fullt karakterisera fastigheten. Det nämns en strandnära lyxig duplex-villa i San Pedro de Alcántara med privat hiss, pooltak och utsikt över hav och berg, men det finns inget pris, storlek, antal sovrum eller andra nyckelspecifikationer tillgängliga.</t>
        </is>
      </c>
      <c r="BM897" t="inlineStr">
        <is>
          <t xml:space="preserve">pool</t>
        </is>
      </c>
      <c r="BN897"/>
    </row>
    <row r="898">
      <c r="A898" t="inlineStr">
        <is>
          <t xml:space="preserve">YAE-jht::real-estate::42651-112331357</t>
        </is>
      </c>
      <c r="B898" t="inlineStr">
        <is>
          <t xml:space="preserve">Yaencontre</t>
        </is>
      </c>
      <c r="C898" t="inlineStr">
        <is>
          <t xml:space="preserve">jht::real-estate::42651-112331357</t>
        </is>
      </c>
      <c r="D898" t="inlineStr">
        <is>
          <t xml:space="preserve">https://yaencontre.com/venta/piso/inmueble-42651-112331357</t>
        </is>
      </c>
      <c r="E898" t="inlineStr">
        <is>
          <t xml:space="preserve">2026-08-29</t>
        </is>
      </c>
      <c r="F898" t="inlineStr">
        <is>
          <t xml:space="preserve">2026-08-31</t>
        </is>
      </c>
      <c r="G898" t="inlineStr">
        <is>
          <t xml:space="preserve">New</t>
        </is>
      </c>
      <c r="H898" t="inlineStr">
        <is>
          <t xml:space="preserve">Piso en venta en calle Santiago de Compostela, Linda Vista-Nueva Alcántara-Cortijo Blanco en San Pedro de Alcántara en Marbella</t>
        </is>
      </c>
      <c r="I898" t="inlineStr">
        <is>
          <t xml:space="preserve">Sale</t>
        </is>
      </c>
      <c r="J898" t="inlineStr">
        <is>
          <t xml:space="preserve">FLAT</t>
        </is>
      </c>
      <c r="K898" t="inlineStr">
        <is>
          <t xml:space="preserve">ES</t>
        </is>
      </c>
      <c r="L898"/>
      <c r="M898"/>
      <c r="N898" t="inlineStr">
        <is>
          <t xml:space="preserve">Marbella</t>
        </is>
      </c>
      <c r="O898" t="inlineStr">
        <is>
          <t xml:space="preserve">San Pedro de Alcántara</t>
        </is>
      </c>
      <c r="P898"/>
      <c r="Q898" t="inlineStr">
        <is>
          <t xml:space="preserve">36.4833818</t>
        </is>
      </c>
      <c r="R898" t="inlineStr">
        <is>
          <t xml:space="preserve">-4.9852360</t>
        </is>
      </c>
      <c r="S898">
        <v>535000</v>
      </c>
      <c r="T898"/>
      <c r="U898">
        <f>IFERROR((S898-T898)/T898,"")</f>
      </c>
      <c r="V898">
        <v>3</v>
      </c>
      <c r="W898" t="inlineStr">
        <is>
          <t xml:space="preserve">95.00</t>
        </is>
      </c>
      <c r="X898"/>
      <c r="Y898"/>
      <c r="Z898">
        <f>IFERROR(S898/W898,"")</f>
      </c>
      <c r="AA898">
        <f>IFERROR(INDEX(04_Area_Stats!$C$5:$C$7,MATCH(N898,04_Area_Stats!$A$5:$A$7,0)),"")</f>
      </c>
      <c r="AB898">
        <f>IFERROR((Z898-AA898)/AA898,"")</f>
      </c>
      <c r="AC898">
        <v>3</v>
      </c>
      <c r="AD898">
        <v>3</v>
      </c>
      <c r="AE898"/>
      <c r="AF898"/>
      <c r="AG898"/>
      <c r="AH898"/>
      <c r="AI898"/>
      <c r="AJ898"/>
      <c r="AK898"/>
      <c r="AL898"/>
      <c r="AM898"/>
      <c r="AN898"/>
      <c r="AO898"/>
      <c r="AP898"/>
      <c r="AQ898"/>
      <c r="AR898"/>
      <c r="AS898"/>
      <c r="AT898">
        <f>IFERROR(INDEX(04_Area_Stats!$E$5:$E$7,MATCH(N898,04_Area_Stats!$A$5:$A$7,0)),"")</f>
      </c>
      <c r="AU898">
        <f>IFERROR(ROUND(W898*AT898,0),"")</f>
      </c>
      <c r="AV898">
        <f>IFERROR(AU898*12/S898,"")</f>
      </c>
      <c r="AW898">
        <f>IFERROR(ROUND(100*(03_Assumptions!$B$18*MIN(AV898/03_Assumptions!$B$13,1)+03_Assumptions!$B$19*MIN(MAX(-AB898/0.25,0),1)+03_Assumptions!$B$20*IFERROR(INDEX(03_Assumptions!$B$28:$B$33,MATCH(AG898,03_Assumptions!$A$28:$A$33,0)),0.5)+03_Assumptions!$B$21*MIN(V898/180,1)+03_Assumptions!$B$22*(COUNTIF(AI898:AQ898,"Y")/9)),0),"")</f>
      </c>
      <c r="AX898"/>
      <c r="AY898"/>
      <c r="AZ898"/>
      <c r="BA898" t="inlineStr">
        <is>
          <t xml:space="preserve">https://media.yaencontre.com/img/photo/w1024/42651/42651-57401693-1513188544.jpg</t>
        </is>
      </c>
      <c r="BB898"/>
      <c r="BC898">
        <v>1</v>
      </c>
      <c r="BD898"/>
      <c r="BE898">
        <v>0</v>
      </c>
      <c r="BF898"/>
      <c r="BG898"/>
      <c r="BH898"/>
      <c r="BI898"/>
      <c r="BJ898"/>
      <c r="BK898"/>
      <c r="BL898"/>
      <c r="BM898"/>
      <c r="BN898"/>
    </row>
    <row r="899">
      <c r="A899" t="inlineStr">
        <is>
          <t xml:space="preserve">YAE-jht::real-estate::83156-112376936</t>
        </is>
      </c>
      <c r="B899" t="inlineStr">
        <is>
          <t xml:space="preserve">Yaencontre</t>
        </is>
      </c>
      <c r="C899" t="inlineStr">
        <is>
          <t xml:space="preserve">jht::real-estate::83156-112376936</t>
        </is>
      </c>
      <c r="D899" t="inlineStr">
        <is>
          <t xml:space="preserve">https://yaencontre.com/venta/piso/inmueble-83156-112376936</t>
        </is>
      </c>
      <c r="E899" t="inlineStr">
        <is>
          <t xml:space="preserve">2026-08-29</t>
        </is>
      </c>
      <c r="F899" t="inlineStr">
        <is>
          <t xml:space="preserve">2026-08-31</t>
        </is>
      </c>
      <c r="G899" t="inlineStr">
        <is>
          <t xml:space="preserve">New</t>
        </is>
      </c>
      <c r="H899" t="inlineStr">
        <is>
          <t xml:space="preserve">Piso en venta, Las Chapas-Alicate Playa en Las Chapas-El Rosario en Marbella</t>
        </is>
      </c>
      <c r="I899" t="inlineStr">
        <is>
          <t xml:space="preserve">Sale</t>
        </is>
      </c>
      <c r="J899" t="inlineStr">
        <is>
          <t xml:space="preserve">FLAT</t>
        </is>
      </c>
      <c r="K899" t="inlineStr">
        <is>
          <t xml:space="preserve">ES</t>
        </is>
      </c>
      <c r="L899"/>
      <c r="M899"/>
      <c r="N899" t="inlineStr">
        <is>
          <t xml:space="preserve">Marbella</t>
        </is>
      </c>
      <c r="O899" t="inlineStr">
        <is>
          <t xml:space="preserve">Las Chapas-El Rosario</t>
        </is>
      </c>
      <c r="P899"/>
      <c r="Q899" t="inlineStr">
        <is>
          <t xml:space="preserve">36.5037616</t>
        </is>
      </c>
      <c r="R899" t="inlineStr">
        <is>
          <t xml:space="preserve">-4.8107163</t>
        </is>
      </c>
      <c r="S899">
        <v>330000</v>
      </c>
      <c r="T899"/>
      <c r="U899">
        <f>IFERROR((S899-T899)/T899,"")</f>
      </c>
      <c r="V899">
        <v>3</v>
      </c>
      <c r="W899" t="inlineStr">
        <is>
          <t xml:space="preserve">55.00</t>
        </is>
      </c>
      <c r="X899"/>
      <c r="Y899"/>
      <c r="Z899">
        <f>IFERROR(S899/W899,"")</f>
      </c>
      <c r="AA899">
        <f>IFERROR(INDEX(04_Area_Stats!$C$5:$C$7,MATCH(N899,04_Area_Stats!$A$5:$A$7,0)),"")</f>
      </c>
      <c r="AB899">
        <f>IFERROR((Z899-AA899)/AA899,"")</f>
      </c>
      <c r="AC899">
        <v>1</v>
      </c>
      <c r="AD899">
        <v>1</v>
      </c>
      <c r="AE899" t="inlineStr">
        <is>
          <t xml:space="preserve">1</t>
        </is>
      </c>
      <c r="AF899"/>
      <c r="AG899" t="inlineStr">
        <is>
          <t xml:space="preserve">New build</t>
        </is>
      </c>
      <c r="AH899"/>
      <c r="AI899" t="inlineStr">
        <is>
          <t xml:space="preserve">Y</t>
        </is>
      </c>
      <c r="AJ899"/>
      <c r="AK899"/>
      <c r="AL899"/>
      <c r="AM899"/>
      <c r="AN899"/>
      <c r="AO899"/>
      <c r="AP899"/>
      <c r="AQ899"/>
      <c r="AR899"/>
      <c r="AS899"/>
      <c r="AT899">
        <f>IFERROR(INDEX(04_Area_Stats!$E$5:$E$7,MATCH(N899,04_Area_Stats!$A$5:$A$7,0)),"")</f>
      </c>
      <c r="AU899">
        <f>IFERROR(ROUND(W899*AT899,0),"")</f>
      </c>
      <c r="AV899">
        <f>IFERROR(AU899*12/S899,"")</f>
      </c>
      <c r="AW899">
        <f>IFERROR(ROUND(100*(03_Assumptions!$B$18*MIN(AV899/03_Assumptions!$B$13,1)+03_Assumptions!$B$19*MIN(MAX(-AB899/0.25,0),1)+03_Assumptions!$B$20*IFERROR(INDEX(03_Assumptions!$B$28:$B$33,MATCH(AG899,03_Assumptions!$A$28:$A$33,0)),0.5)+03_Assumptions!$B$21*MIN(V899/180,1)+03_Assumptions!$B$22*(COUNTIF(AI899:AQ899,"Y")/9)),0),"")</f>
      </c>
      <c r="AX899"/>
      <c r="AY899"/>
      <c r="AZ899"/>
      <c r="BA899" t="inlineStr">
        <is>
          <t xml:space="preserve">https://media.yaencontre.com/img/photo/w1024/83156/83156-57425577-1514468210.jpg</t>
        </is>
      </c>
      <c r="BB899"/>
      <c r="BC899">
        <v>1</v>
      </c>
      <c r="BD899"/>
      <c r="BE899">
        <v>0</v>
      </c>
      <c r="BF899"/>
      <c r="BG899"/>
      <c r="BH899"/>
      <c r="BI899"/>
      <c r="BJ899" t="inlineStr">
        <is>
          <t xml:space="preserve">FULL</t>
        </is>
      </c>
      <c r="BK899"/>
      <c r="BL899" t="inlineStr">
        <is>
          <t xml:space="preserve">En helt nyrenovererad 55 m² stor lägenhet med 1 sovrum på första våningen med sydvästlig orientering i Las Chapas, ett av Marbellas mest efterfrågade strandområden. Bostaden är nyligen renoverad och klar att flytta in i, men begränsad information är tillgänglig.</t>
        </is>
      </c>
      <c r="BM899" t="inlineStr">
        <is>
          <t xml:space="preserve">floor, condition</t>
        </is>
      </c>
      <c r="BN899"/>
    </row>
    <row r="900">
      <c r="A900" t="inlineStr">
        <is>
          <t xml:space="preserve">YAE-jht::real-estate::63654-112333798</t>
        </is>
      </c>
      <c r="B900" t="inlineStr">
        <is>
          <t xml:space="preserve">Yaencontre</t>
        </is>
      </c>
      <c r="C900" t="inlineStr">
        <is>
          <t xml:space="preserve">jht::real-estate::63654-112333798</t>
        </is>
      </c>
      <c r="D900" t="inlineStr">
        <is>
          <t xml:space="preserve">https://yaencontre.com/venta/piso/inmueble-63654-112333798</t>
        </is>
      </c>
      <c r="E900" t="inlineStr">
        <is>
          <t xml:space="preserve">2026-08-29</t>
        </is>
      </c>
      <c r="F900" t="inlineStr">
        <is>
          <t xml:space="preserve">2026-08-29</t>
        </is>
      </c>
      <c r="G900" t="inlineStr">
        <is>
          <t xml:space="preserve">New</t>
        </is>
      </c>
      <c r="H900" t="inlineStr">
        <is>
          <t xml:space="preserve">Dúplex en venta en urbanización Lugar Los Pinos del Angel, Aloha en Nueva Andalucía en Marbella</t>
        </is>
      </c>
      <c r="I900" t="inlineStr">
        <is>
          <t xml:space="preserve">Sale</t>
        </is>
      </c>
      <c r="J900" t="inlineStr">
        <is>
          <t xml:space="preserve">FLAT</t>
        </is>
      </c>
      <c r="K900" t="inlineStr">
        <is>
          <t xml:space="preserve">ES</t>
        </is>
      </c>
      <c r="L900"/>
      <c r="M900"/>
      <c r="N900" t="inlineStr">
        <is>
          <t xml:space="preserve">Marbella</t>
        </is>
      </c>
      <c r="O900" t="inlineStr">
        <is>
          <t xml:space="preserve">Nueva Andalucía</t>
        </is>
      </c>
      <c r="P900"/>
      <c r="Q900" t="inlineStr">
        <is>
          <t xml:space="preserve">36.5116247</t>
        </is>
      </c>
      <c r="R900" t="inlineStr">
        <is>
          <t xml:space="preserve">-4.9559629</t>
        </is>
      </c>
      <c r="S900">
        <v>1140000</v>
      </c>
      <c r="T900"/>
      <c r="U900">
        <f>IFERROR((S900-T900)/T900,"")</f>
      </c>
      <c r="V900">
        <v>3</v>
      </c>
      <c r="W900" t="inlineStr">
        <is>
          <t xml:space="preserve">141.00</t>
        </is>
      </c>
      <c r="X900"/>
      <c r="Y900"/>
      <c r="Z900">
        <f>IFERROR(S900/W900,"")</f>
      </c>
      <c r="AA900">
        <f>IFERROR(INDEX(04_Area_Stats!$C$5:$C$7,MATCH(N900,04_Area_Stats!$A$5:$A$7,0)),"")</f>
      </c>
      <c r="AB900">
        <f>IFERROR((Z900-AA900)/AA900,"")</f>
      </c>
      <c r="AC900">
        <v>4</v>
      </c>
      <c r="AD900">
        <v>4</v>
      </c>
      <c r="AE900"/>
      <c r="AF900"/>
      <c r="AG900"/>
      <c r="AH900"/>
      <c r="AI900"/>
      <c r="AJ900"/>
      <c r="AK900"/>
      <c r="AL900"/>
      <c r="AM900"/>
      <c r="AN900"/>
      <c r="AO900"/>
      <c r="AP900"/>
      <c r="AQ900"/>
      <c r="AR900"/>
      <c r="AS900"/>
      <c r="AT900">
        <f>IFERROR(INDEX(04_Area_Stats!$E$5:$E$7,MATCH(N900,04_Area_Stats!$A$5:$A$7,0)),"")</f>
      </c>
      <c r="AU900">
        <f>IFERROR(ROUND(W900*AT900,0),"")</f>
      </c>
      <c r="AV900">
        <f>IFERROR(AU900*12/S900,"")</f>
      </c>
      <c r="AW900">
        <f>IFERROR(ROUND(100*(03_Assumptions!$B$18*MIN(AV900/03_Assumptions!$B$13,1)+03_Assumptions!$B$19*MIN(MAX(-AB900/0.25,0),1)+03_Assumptions!$B$20*IFERROR(INDEX(03_Assumptions!$B$28:$B$33,MATCH(AG900,03_Assumptions!$A$28:$A$33,0)),0.5)+03_Assumptions!$B$21*MIN(V900/180,1)+03_Assumptions!$B$22*(COUNTIF(AI900:AQ900,"Y")/9)),0),"")</f>
      </c>
      <c r="AX900"/>
      <c r="AY900"/>
      <c r="AZ900"/>
      <c r="BA900" t="inlineStr">
        <is>
          <t xml:space="preserve">https://media.yaencontre.com/img/photo/w1024/63654/63654-57405567-1513352391.jpg</t>
        </is>
      </c>
      <c r="BB900"/>
      <c r="BC900">
        <v>1</v>
      </c>
      <c r="BD900"/>
      <c r="BE900">
        <v>0</v>
      </c>
      <c r="BF900"/>
      <c r="BG900"/>
      <c r="BH900"/>
      <c r="BI900"/>
      <c r="BJ900"/>
      <c r="BK900"/>
      <c r="BL900"/>
      <c r="BM900"/>
      <c r="BN900"/>
    </row>
    <row r="901">
      <c r="A901" t="inlineStr">
        <is>
          <t xml:space="preserve">YAE-jht::real-estate::57311-112395453</t>
        </is>
      </c>
      <c r="B901" t="inlineStr">
        <is>
          <t xml:space="preserve">Yaencontre</t>
        </is>
      </c>
      <c r="C901" t="inlineStr">
        <is>
          <t xml:space="preserve">jht::real-estate::57311-112395453</t>
        </is>
      </c>
      <c r="D901" t="inlineStr">
        <is>
          <t xml:space="preserve">https://yaencontre.com/venta/piso/inmueble-57311-112395453</t>
        </is>
      </c>
      <c r="E901" t="inlineStr">
        <is>
          <t xml:space="preserve">2026-08-29</t>
        </is>
      </c>
      <c r="F901" t="inlineStr">
        <is>
          <t xml:space="preserve">2026-08-31</t>
        </is>
      </c>
      <c r="G901" t="inlineStr">
        <is>
          <t xml:space="preserve">New</t>
        </is>
      </c>
      <c r="H901" t="inlineStr">
        <is>
          <t xml:space="preserve">Piso en venta en calle Manoletenva Andalucia, Nueva Andalucía en Nueva Andalucía en Marbella</t>
        </is>
      </c>
      <c r="I901" t="inlineStr">
        <is>
          <t xml:space="preserve">Sale</t>
        </is>
      </c>
      <c r="J901" t="inlineStr">
        <is>
          <t xml:space="preserve">FLAT</t>
        </is>
      </c>
      <c r="K901" t="inlineStr">
        <is>
          <t xml:space="preserve">ES</t>
        </is>
      </c>
      <c r="L901"/>
      <c r="M901"/>
      <c r="N901" t="inlineStr">
        <is>
          <t xml:space="preserve">Marbella</t>
        </is>
      </c>
      <c r="O901" t="inlineStr">
        <is>
          <t xml:space="preserve">Nueva Andalucía</t>
        </is>
      </c>
      <c r="P901"/>
      <c r="Q901" t="inlineStr">
        <is>
          <t xml:space="preserve">36.4943496</t>
        </is>
      </c>
      <c r="R901" t="inlineStr">
        <is>
          <t xml:space="preserve">-4.9619244</t>
        </is>
      </c>
      <c r="S901">
        <v>825000</v>
      </c>
      <c r="T901"/>
      <c r="U901">
        <f>IFERROR((S901-T901)/T901,"")</f>
      </c>
      <c r="V901">
        <v>3</v>
      </c>
      <c r="W901" t="inlineStr">
        <is>
          <t xml:space="preserve">149.00</t>
        </is>
      </c>
      <c r="X901"/>
      <c r="Y901"/>
      <c r="Z901">
        <f>IFERROR(S901/W901,"")</f>
      </c>
      <c r="AA901">
        <f>IFERROR(INDEX(04_Area_Stats!$C$5:$C$7,MATCH(N901,04_Area_Stats!$A$5:$A$7,0)),"")</f>
      </c>
      <c r="AB901">
        <f>IFERROR((Z901-AA901)/AA901,"")</f>
      </c>
      <c r="AC901">
        <v>3</v>
      </c>
      <c r="AD901">
        <v>3</v>
      </c>
      <c r="AE901"/>
      <c r="AF901"/>
      <c r="AG901" t="inlineStr">
        <is>
          <t xml:space="preserve">Good</t>
        </is>
      </c>
      <c r="AH901"/>
      <c r="AI901"/>
      <c r="AJ901"/>
      <c r="AK901"/>
      <c r="AL901"/>
      <c r="AM901"/>
      <c r="AN901"/>
      <c r="AO901"/>
      <c r="AP901" t="inlineStr">
        <is>
          <t xml:space="preserve">Y</t>
        </is>
      </c>
      <c r="AQ901" t="inlineStr">
        <is>
          <t xml:space="preserve">Y</t>
        </is>
      </c>
      <c r="AR901"/>
      <c r="AS901"/>
      <c r="AT901">
        <f>IFERROR(INDEX(04_Area_Stats!$E$5:$E$7,MATCH(N901,04_Area_Stats!$A$5:$A$7,0)),"")</f>
      </c>
      <c r="AU901">
        <f>IFERROR(ROUND(W901*AT901,0),"")</f>
      </c>
      <c r="AV901">
        <f>IFERROR(AU901*12/S901,"")</f>
      </c>
      <c r="AW901">
        <f>IFERROR(ROUND(100*(03_Assumptions!$B$18*MIN(AV901/03_Assumptions!$B$13,1)+03_Assumptions!$B$19*MIN(MAX(-AB901/0.25,0),1)+03_Assumptions!$B$20*IFERROR(INDEX(03_Assumptions!$B$28:$B$33,MATCH(AG901,03_Assumptions!$A$28:$A$33,0)),0.5)+03_Assumptions!$B$21*MIN(V901/180,1)+03_Assumptions!$B$22*(COUNTIF(AI901:AQ901,"Y")/9)),0),"")</f>
      </c>
      <c r="AX901"/>
      <c r="AY901"/>
      <c r="AZ901"/>
      <c r="BA901" t="inlineStr">
        <is>
          <t xml:space="preserve">https://media.yaencontre.com/img/photo/w1024/57311/57311-57436633-1515012419.jpg</t>
        </is>
      </c>
      <c r="BB901"/>
      <c r="BC901">
        <v>1</v>
      </c>
      <c r="BD901"/>
      <c r="BE901">
        <v>0</v>
      </c>
      <c r="BF901"/>
      <c r="BG901"/>
      <c r="BH901"/>
      <c r="BI901"/>
      <c r="BJ901"/>
      <c r="BK901"/>
      <c r="BL901" t="inlineStr">
        <is>
          <t xml:space="preserve">Fullständigt renoverad lägenhet i Nueva Andalucía, Marbella med samtidig design och mediterran inspirerad stil, möblerad noggrant i varje rum. Beskrivningen är ofullständig och saknar viktiga detaljer som antal rum, badrum, kvadratmeter och bekvämligheter.</t>
        </is>
      </c>
      <c r="BM901" t="inlineStr">
        <is>
          <t xml:space="preserve">furnished</t>
        </is>
      </c>
      <c r="BN901"/>
    </row>
    <row r="902">
      <c r="A902" t="inlineStr">
        <is>
          <t xml:space="preserve">YAE-jht::real-estate::42996-112320743</t>
        </is>
      </c>
      <c r="B902" t="inlineStr">
        <is>
          <t xml:space="preserve">Yaencontre</t>
        </is>
      </c>
      <c r="C902" t="inlineStr">
        <is>
          <t xml:space="preserve">jht::real-estate::42996-112320743</t>
        </is>
      </c>
      <c r="D902" t="inlineStr">
        <is>
          <t xml:space="preserve">https://yaencontre.com/venta/piso/inmueble-42996-112320743</t>
        </is>
      </c>
      <c r="E902" t="inlineStr">
        <is>
          <t xml:space="preserve">2026-08-29</t>
        </is>
      </c>
      <c r="F902" t="inlineStr">
        <is>
          <t xml:space="preserve">2026-08-31</t>
        </is>
      </c>
      <c r="G902" t="inlineStr">
        <is>
          <t xml:space="preserve">New</t>
        </is>
      </c>
      <c r="H902" t="inlineStr">
        <is>
          <t xml:space="preserve">Dúplex en venta, Santa María en Elviria-Cabopino en Marbella</t>
        </is>
      </c>
      <c r="I902" t="inlineStr">
        <is>
          <t xml:space="preserve">Sale</t>
        </is>
      </c>
      <c r="J902" t="inlineStr">
        <is>
          <t xml:space="preserve">FLAT</t>
        </is>
      </c>
      <c r="K902" t="inlineStr">
        <is>
          <t xml:space="preserve">ES</t>
        </is>
      </c>
      <c r="L902"/>
      <c r="M902"/>
      <c r="N902" t="inlineStr">
        <is>
          <t xml:space="preserve">Marbella</t>
        </is>
      </c>
      <c r="O902" t="inlineStr">
        <is>
          <t xml:space="preserve">Elviria-Cabopino</t>
        </is>
      </c>
      <c r="P902"/>
      <c r="Q902" t="inlineStr">
        <is>
          <t xml:space="preserve">36.5077844</t>
        </is>
      </c>
      <c r="R902" t="inlineStr">
        <is>
          <t xml:space="preserve">-4.7878923</t>
        </is>
      </c>
      <c r="S902">
        <v>1200000</v>
      </c>
      <c r="T902"/>
      <c r="U902">
        <f>IFERROR((S902-T902)/T902,"")</f>
      </c>
      <c r="V902">
        <v>3</v>
      </c>
      <c r="W902" t="inlineStr">
        <is>
          <t xml:space="preserve">267.00</t>
        </is>
      </c>
      <c r="X902"/>
      <c r="Y902"/>
      <c r="Z902">
        <f>IFERROR(S902/W902,"")</f>
      </c>
      <c r="AA902">
        <f>IFERROR(INDEX(04_Area_Stats!$C$5:$C$7,MATCH(N902,04_Area_Stats!$A$5:$A$7,0)),"")</f>
      </c>
      <c r="AB902">
        <f>IFERROR((Z902-AA902)/AA902,"")</f>
      </c>
      <c r="AC902">
        <v>2</v>
      </c>
      <c r="AD902">
        <v>2</v>
      </c>
      <c r="AE902"/>
      <c r="AF902"/>
      <c r="AG902"/>
      <c r="AH902"/>
      <c r="AI902"/>
      <c r="AJ902"/>
      <c r="AK902"/>
      <c r="AL902"/>
      <c r="AM902"/>
      <c r="AN902"/>
      <c r="AO902"/>
      <c r="AP902" t="inlineStr">
        <is>
          <t xml:space="preserve">Y</t>
        </is>
      </c>
      <c r="AQ902"/>
      <c r="AR902"/>
      <c r="AS902"/>
      <c r="AT902">
        <f>IFERROR(INDEX(04_Area_Stats!$E$5:$E$7,MATCH(N902,04_Area_Stats!$A$5:$A$7,0)),"")</f>
      </c>
      <c r="AU902">
        <f>IFERROR(ROUND(W902*AT902,0),"")</f>
      </c>
      <c r="AV902">
        <f>IFERROR(AU902*12/S902,"")</f>
      </c>
      <c r="AW902">
        <f>IFERROR(ROUND(100*(03_Assumptions!$B$18*MIN(AV902/03_Assumptions!$B$13,1)+03_Assumptions!$B$19*MIN(MAX(-AB902/0.25,0),1)+03_Assumptions!$B$20*IFERROR(INDEX(03_Assumptions!$B$28:$B$33,MATCH(AG902,03_Assumptions!$A$28:$A$33,0)),0.5)+03_Assumptions!$B$21*MIN(V902/180,1)+03_Assumptions!$B$22*(COUNTIF(AI902:AQ902,"Y")/9)),0),"")</f>
      </c>
      <c r="AX902"/>
      <c r="AY902"/>
      <c r="AZ902"/>
      <c r="BA902" t="inlineStr">
        <is>
          <t xml:space="preserve">https://media.yaencontre.com/img/photo/w1024/42996/42996-57394924-1512945135.jpg</t>
        </is>
      </c>
      <c r="BB902"/>
      <c r="BC902">
        <v>1</v>
      </c>
      <c r="BD902"/>
      <c r="BE902">
        <v>0</v>
      </c>
      <c r="BF902"/>
      <c r="BG902"/>
      <c r="BH902"/>
      <c r="BI902"/>
      <c r="BJ902"/>
      <c r="BK902"/>
      <c r="BL902" t="inlineStr">
        <is>
          <t xml:space="preserve">Beskrivningen är ofullständig — den avbryts mitt i meningen efter att ha nämnt en duplex-lägenhet i Elviria West med nordväst orientering och bergsvy, utan tillräcklig information för att bedöma skick eller andra viktiga egenskaper.</t>
        </is>
      </c>
      <c r="BM902"/>
      <c r="BN902"/>
    </row>
    <row r="903">
      <c r="A903" t="inlineStr">
        <is>
          <t xml:space="preserve">YAE-jht::real-estate::43542-112395487</t>
        </is>
      </c>
      <c r="B903" t="inlineStr">
        <is>
          <t xml:space="preserve">Yaencontre</t>
        </is>
      </c>
      <c r="C903" t="inlineStr">
        <is>
          <t xml:space="preserve">jht::real-estate::43542-112395487</t>
        </is>
      </c>
      <c r="D903" t="inlineStr">
        <is>
          <t xml:space="preserve">https://yaencontre.com/venta/piso/inmueble-43542-112395487</t>
        </is>
      </c>
      <c r="E903" t="inlineStr">
        <is>
          <t xml:space="preserve">2026-08-29</t>
        </is>
      </c>
      <c r="F903" t="inlineStr">
        <is>
          <t xml:space="preserve">2026-08-31</t>
        </is>
      </c>
      <c r="G903" t="inlineStr">
        <is>
          <t xml:space="preserve">New</t>
        </is>
      </c>
      <c r="H903" t="inlineStr">
        <is>
          <t xml:space="preserve">Piso en venta, Rodeo Alto-Guadaiza-La Campana en Nueva Andalucía en Marbella</t>
        </is>
      </c>
      <c r="I903" t="inlineStr">
        <is>
          <t xml:space="preserve">Sale</t>
        </is>
      </c>
      <c r="J903" t="inlineStr">
        <is>
          <t xml:space="preserve">FLAT</t>
        </is>
      </c>
      <c r="K903" t="inlineStr">
        <is>
          <t xml:space="preserve">ES</t>
        </is>
      </c>
      <c r="L903"/>
      <c r="M903"/>
      <c r="N903" t="inlineStr">
        <is>
          <t xml:space="preserve">Marbella</t>
        </is>
      </c>
      <c r="O903" t="inlineStr">
        <is>
          <t xml:space="preserve">Nueva Andalucía</t>
        </is>
      </c>
      <c r="P903"/>
      <c r="Q903" t="inlineStr">
        <is>
          <t xml:space="preserve">36.4969046</t>
        </is>
      </c>
      <c r="R903" t="inlineStr">
        <is>
          <t xml:space="preserve">-4.9779027</t>
        </is>
      </c>
      <c r="S903">
        <v>385000</v>
      </c>
      <c r="T903"/>
      <c r="U903">
        <f>IFERROR((S903-T903)/T903,"")</f>
      </c>
      <c r="V903">
        <v>3</v>
      </c>
      <c r="W903" t="inlineStr">
        <is>
          <t xml:space="preserve">79.00</t>
        </is>
      </c>
      <c r="X903"/>
      <c r="Y903"/>
      <c r="Z903">
        <f>IFERROR(S903/W903,"")</f>
      </c>
      <c r="AA903">
        <f>IFERROR(INDEX(04_Area_Stats!$C$5:$C$7,MATCH(N903,04_Area_Stats!$A$5:$A$7,0)),"")</f>
      </c>
      <c r="AB903">
        <f>IFERROR((Z903-AA903)/AA903,"")</f>
      </c>
      <c r="AC903">
        <v>3</v>
      </c>
      <c r="AD903">
        <v>2</v>
      </c>
      <c r="AE903"/>
      <c r="AF903"/>
      <c r="AG903" t="inlineStr">
        <is>
          <t xml:space="preserve">Renovated</t>
        </is>
      </c>
      <c r="AH903"/>
      <c r="AI903"/>
      <c r="AJ903"/>
      <c r="AK903"/>
      <c r="AL903"/>
      <c r="AM903"/>
      <c r="AN903"/>
      <c r="AO903"/>
      <c r="AP903"/>
      <c r="AQ903"/>
      <c r="AR903"/>
      <c r="AS903"/>
      <c r="AT903">
        <f>IFERROR(INDEX(04_Area_Stats!$E$5:$E$7,MATCH(N903,04_Area_Stats!$A$5:$A$7,0)),"")</f>
      </c>
      <c r="AU903">
        <f>IFERROR(ROUND(W903*AT903,0),"")</f>
      </c>
      <c r="AV903">
        <f>IFERROR(AU903*12/S903,"")</f>
      </c>
      <c r="AW903">
        <f>IFERROR(ROUND(100*(03_Assumptions!$B$18*MIN(AV903/03_Assumptions!$B$13,1)+03_Assumptions!$B$19*MIN(MAX(-AB903/0.25,0),1)+03_Assumptions!$B$20*IFERROR(INDEX(03_Assumptions!$B$28:$B$33,MATCH(AG903,03_Assumptions!$A$28:$A$33,0)),0.5)+03_Assumptions!$B$21*MIN(V903/180,1)+03_Assumptions!$B$22*(COUNTIF(AI903:AQ903,"Y")/9)),0),"")</f>
      </c>
      <c r="AX903"/>
      <c r="AY903"/>
      <c r="AZ903"/>
      <c r="BA903" t="inlineStr">
        <is>
          <t xml:space="preserve">https://media.yaencontre.com/img/photo/w1024/43542/43542-57436623-1515012359.jpg</t>
        </is>
      </c>
      <c r="BB903"/>
      <c r="BC903">
        <v>1</v>
      </c>
      <c r="BD903"/>
      <c r="BE903">
        <v>0</v>
      </c>
      <c r="BF903"/>
      <c r="BG903"/>
      <c r="BH903"/>
      <c r="BI903"/>
      <c r="BJ903"/>
      <c r="BK903"/>
      <c r="BL903" t="inlineStr">
        <is>
          <t xml:space="preserve">En stilfull och helt renoverad lägenhet i Nueva Andalucía, Marbella med modern design och ett noggrant urval av material. Listningsbeskrivningen är ofullständig, så nyckeldetaljer om rum, storlek och faciliteter är inte tillgängliga.</t>
        </is>
      </c>
      <c r="BM903" t="inlineStr">
        <is>
          <t xml:space="preserve">condition</t>
        </is>
      </c>
      <c r="BN903"/>
    </row>
    <row r="904">
      <c r="A904" t="inlineStr">
        <is>
          <t xml:space="preserve">YAE-jht::real-estate::93070-112311290</t>
        </is>
      </c>
      <c r="B904" t="inlineStr">
        <is>
          <t xml:space="preserve">Yaencontre</t>
        </is>
      </c>
      <c r="C904" t="inlineStr">
        <is>
          <t xml:space="preserve">jht::real-estate::93070-112311290</t>
        </is>
      </c>
      <c r="D904" t="inlineStr">
        <is>
          <t xml:space="preserve">https://yaencontre.com/venta/piso/inmueble-93070-112311290</t>
        </is>
      </c>
      <c r="E904" t="inlineStr">
        <is>
          <t xml:space="preserve">2026-08-29</t>
        </is>
      </c>
      <c r="F904" t="inlineStr">
        <is>
          <t xml:space="preserve">2026-08-31</t>
        </is>
      </c>
      <c r="G904" t="inlineStr">
        <is>
          <t xml:space="preserve">New</t>
        </is>
      </c>
      <c r="H904" t="inlineStr">
        <is>
          <t xml:space="preserve">Ático en venta en calle La Romana, Cabopino-Artola en Elviria-Cabopino en Marbella</t>
        </is>
      </c>
      <c r="I904" t="inlineStr">
        <is>
          <t xml:space="preserve">Sale</t>
        </is>
      </c>
      <c r="J904" t="inlineStr">
        <is>
          <t xml:space="preserve">FLAT</t>
        </is>
      </c>
      <c r="K904" t="inlineStr">
        <is>
          <t xml:space="preserve">ES</t>
        </is>
      </c>
      <c r="L904"/>
      <c r="M904"/>
      <c r="N904" t="inlineStr">
        <is>
          <t xml:space="preserve">Marbella</t>
        </is>
      </c>
      <c r="O904" t="inlineStr">
        <is>
          <t xml:space="preserve">Elviria-Cabopino</t>
        </is>
      </c>
      <c r="P904"/>
      <c r="Q904" t="inlineStr">
        <is>
          <t xml:space="preserve">36.4945409</t>
        </is>
      </c>
      <c r="R904" t="inlineStr">
        <is>
          <t xml:space="preserve">-4.7459858</t>
        </is>
      </c>
      <c r="S904">
        <v>800000</v>
      </c>
      <c r="T904"/>
      <c r="U904">
        <f>IFERROR((S904-T904)/T904,"")</f>
      </c>
      <c r="V904">
        <v>3</v>
      </c>
      <c r="W904" t="inlineStr">
        <is>
          <t xml:space="preserve">148.00</t>
        </is>
      </c>
      <c r="X904"/>
      <c r="Y904"/>
      <c r="Z904">
        <f>IFERROR(S904/W904,"")</f>
      </c>
      <c r="AA904">
        <f>IFERROR(INDEX(04_Area_Stats!$C$5:$C$7,MATCH(N904,04_Area_Stats!$A$5:$A$7,0)),"")</f>
      </c>
      <c r="AB904">
        <f>IFERROR((Z904-AA904)/AA904,"")</f>
      </c>
      <c r="AC904">
        <v>3</v>
      </c>
      <c r="AD904">
        <v>2</v>
      </c>
      <c r="AE904"/>
      <c r="AF904"/>
      <c r="AG904"/>
      <c r="AH904"/>
      <c r="AI904"/>
      <c r="AJ904"/>
      <c r="AK904"/>
      <c r="AL904"/>
      <c r="AM904"/>
      <c r="AN904"/>
      <c r="AO904"/>
      <c r="AP904"/>
      <c r="AQ904"/>
      <c r="AR904"/>
      <c r="AS904"/>
      <c r="AT904">
        <f>IFERROR(INDEX(04_Area_Stats!$E$5:$E$7,MATCH(N904,04_Area_Stats!$A$5:$A$7,0)),"")</f>
      </c>
      <c r="AU904">
        <f>IFERROR(ROUND(W904*AT904,0),"")</f>
      </c>
      <c r="AV904">
        <f>IFERROR(AU904*12/S904,"")</f>
      </c>
      <c r="AW904">
        <f>IFERROR(ROUND(100*(03_Assumptions!$B$18*MIN(AV904/03_Assumptions!$B$13,1)+03_Assumptions!$B$19*MIN(MAX(-AB904/0.25,0),1)+03_Assumptions!$B$20*IFERROR(INDEX(03_Assumptions!$B$28:$B$33,MATCH(AG904,03_Assumptions!$A$28:$A$33,0)),0.5)+03_Assumptions!$B$21*MIN(V904/180,1)+03_Assumptions!$B$22*(COUNTIF(AI904:AQ904,"Y")/9)),0),"")</f>
      </c>
      <c r="AX904"/>
      <c r="AY904"/>
      <c r="AZ904"/>
      <c r="BA904" t="inlineStr">
        <is>
          <t xml:space="preserve">https://media.yaencontre.com/img/photo/w1024/93070/93070-57388860-1512717584.jpg</t>
        </is>
      </c>
      <c r="BB904"/>
      <c r="BC904">
        <v>1</v>
      </c>
      <c r="BD904"/>
      <c r="BE904">
        <v>0</v>
      </c>
      <c r="BF904"/>
      <c r="BG904"/>
      <c r="BH904"/>
      <c r="BI904"/>
      <c r="BJ904"/>
      <c r="BK904"/>
      <c r="BL904" t="inlineStr">
        <is>
          <t xml:space="preserve">Penthouse i Artola Homes, Cabopino med cirka 96 m² inomhusutrymme och över 220 m² terrasser inklusive privat takpool och ca 125 m² solarium. Tre sovrum, två badrum och ljust vardagsrum som öppnar sig mot terrasserna.</t>
        </is>
      </c>
      <c r="BM904"/>
      <c r="BN904"/>
    </row>
    <row r="905">
      <c r="A905" t="inlineStr">
        <is>
          <t xml:space="preserve">YAE-jht::real-estate::41093-112364565</t>
        </is>
      </c>
      <c r="B905" t="inlineStr">
        <is>
          <t xml:space="preserve">Yaencontre</t>
        </is>
      </c>
      <c r="C905" t="inlineStr">
        <is>
          <t xml:space="preserve">jht::real-estate::41093-112364565</t>
        </is>
      </c>
      <c r="D905" t="inlineStr">
        <is>
          <t xml:space="preserve">https://yaencontre.com/venta/piso/inmueble-41093-112364565</t>
        </is>
      </c>
      <c r="E905" t="inlineStr">
        <is>
          <t xml:space="preserve">2026-08-29</t>
        </is>
      </c>
      <c r="F905" t="inlineStr">
        <is>
          <t xml:space="preserve">2026-08-31</t>
        </is>
      </c>
      <c r="G905" t="inlineStr">
        <is>
          <t xml:space="preserve">New</t>
        </is>
      </c>
      <c r="H905" t="inlineStr">
        <is>
          <t xml:space="preserve">Piso en venta en avenida Hermanos Alvarez Quintero, San Pedro Pueblo en San Pedro de Alcántara en Marbella</t>
        </is>
      </c>
      <c r="I905" t="inlineStr">
        <is>
          <t xml:space="preserve">Sale</t>
        </is>
      </c>
      <c r="J905" t="inlineStr">
        <is>
          <t xml:space="preserve">FLAT</t>
        </is>
      </c>
      <c r="K905" t="inlineStr">
        <is>
          <t xml:space="preserve">ES</t>
        </is>
      </c>
      <c r="L905"/>
      <c r="M905"/>
      <c r="N905" t="inlineStr">
        <is>
          <t xml:space="preserve">Marbella</t>
        </is>
      </c>
      <c r="O905" t="inlineStr">
        <is>
          <t xml:space="preserve">San Pedro de Alcántara</t>
        </is>
      </c>
      <c r="P905"/>
      <c r="Q905" t="inlineStr">
        <is>
          <t xml:space="preserve">36.4818427</t>
        </is>
      </c>
      <c r="R905" t="inlineStr">
        <is>
          <t xml:space="preserve">-4.9904244</t>
        </is>
      </c>
      <c r="S905">
        <v>388000</v>
      </c>
      <c r="T905"/>
      <c r="U905">
        <f>IFERROR((S905-T905)/T905,"")</f>
      </c>
      <c r="V905">
        <v>3</v>
      </c>
      <c r="W905" t="inlineStr">
        <is>
          <t xml:space="preserve">95.00</t>
        </is>
      </c>
      <c r="X905"/>
      <c r="Y905"/>
      <c r="Z905">
        <f>IFERROR(S905/W905,"")</f>
      </c>
      <c r="AA905">
        <f>IFERROR(INDEX(04_Area_Stats!$C$5:$C$7,MATCH(N905,04_Area_Stats!$A$5:$A$7,0)),"")</f>
      </c>
      <c r="AB905">
        <f>IFERROR((Z905-AA905)/AA905,"")</f>
      </c>
      <c r="AC905">
        <v>4</v>
      </c>
      <c r="AD905">
        <v>2</v>
      </c>
      <c r="AE905"/>
      <c r="AF905"/>
      <c r="AG905" t="inlineStr">
        <is>
          <t xml:space="preserve">Good</t>
        </is>
      </c>
      <c r="AH905"/>
      <c r="AI905"/>
      <c r="AJ905"/>
      <c r="AK905"/>
      <c r="AL905"/>
      <c r="AM905"/>
      <c r="AN905"/>
      <c r="AO905" t="inlineStr">
        <is>
          <t xml:space="preserve">Y</t>
        </is>
      </c>
      <c r="AP905"/>
      <c r="AQ905"/>
      <c r="AR905"/>
      <c r="AS905"/>
      <c r="AT905">
        <f>IFERROR(INDEX(04_Area_Stats!$E$5:$E$7,MATCH(N905,04_Area_Stats!$A$5:$A$7,0)),"")</f>
      </c>
      <c r="AU905">
        <f>IFERROR(ROUND(W905*AT905,0),"")</f>
      </c>
      <c r="AV905">
        <f>IFERROR(AU905*12/S905,"")</f>
      </c>
      <c r="AW905">
        <f>IFERROR(ROUND(100*(03_Assumptions!$B$18*MIN(AV905/03_Assumptions!$B$13,1)+03_Assumptions!$B$19*MIN(MAX(-AB905/0.25,0),1)+03_Assumptions!$B$20*IFERROR(INDEX(03_Assumptions!$B$28:$B$33,MATCH(AG905,03_Assumptions!$A$28:$A$33,0)),0.5)+03_Assumptions!$B$21*MIN(V905/180,1)+03_Assumptions!$B$22*(COUNTIF(AI905:AQ905,"Y")/9)),0),"")</f>
      </c>
      <c r="AX905"/>
      <c r="AY905"/>
      <c r="AZ905"/>
      <c r="BA905" t="inlineStr">
        <is>
          <t xml:space="preserve">https://media.yaencontre.com/img/photo/w1024/41093/41093-57419271-1514258144.jpg</t>
        </is>
      </c>
      <c r="BB905"/>
      <c r="BC905">
        <v>1</v>
      </c>
      <c r="BD905"/>
      <c r="BE905">
        <v>0</v>
      </c>
      <c r="BF905"/>
      <c r="BG905"/>
      <c r="BH905"/>
      <c r="BI905"/>
      <c r="BJ905" t="inlineStr">
        <is>
          <t xml:space="preserve">FULL</t>
        </is>
      </c>
      <c r="BK905"/>
      <c r="BL905" t="inlineStr">
        <is>
          <t xml:space="preserve">En helt renoverad lägenhet belägen på San Pedro Alcántara-boulevarden med utmärkt sydvästlig orientering och vacker havsutsikt. Fastigheten verkar väl positionerad men det saknas fullständiga specifikationsdetaljer i den tillgängliga beskrivningen.</t>
        </is>
      </c>
      <c r="BM905"/>
      <c r="BN905"/>
    </row>
    <row r="906">
      <c r="A906" t="inlineStr">
        <is>
          <t xml:space="preserve">YAE-jht::real-estate::43125-112356171</t>
        </is>
      </c>
      <c r="B906" t="inlineStr">
        <is>
          <t xml:space="preserve">Yaencontre</t>
        </is>
      </c>
      <c r="C906" t="inlineStr">
        <is>
          <t xml:space="preserve">jht::real-estate::43125-112356171</t>
        </is>
      </c>
      <c r="D906" t="inlineStr">
        <is>
          <t xml:space="preserve">https://yaencontre.com/venta/piso/inmueble-43125-112356171</t>
        </is>
      </c>
      <c r="E906" t="inlineStr">
        <is>
          <t xml:space="preserve">2026-08-29</t>
        </is>
      </c>
      <c r="F906" t="inlineStr">
        <is>
          <t xml:space="preserve">2026-08-31</t>
        </is>
      </c>
      <c r="G906" t="inlineStr">
        <is>
          <t xml:space="preserve">New</t>
        </is>
      </c>
      <c r="H906" t="inlineStr">
        <is>
          <t xml:space="preserve">Piso en venta en avenida De la Constitución, San Pedro Pueblo en San Pedro de Alcántara en Marbella</t>
        </is>
      </c>
      <c r="I906" t="inlineStr">
        <is>
          <t xml:space="preserve">Sale</t>
        </is>
      </c>
      <c r="J906" t="inlineStr">
        <is>
          <t xml:space="preserve">FLAT</t>
        </is>
      </c>
      <c r="K906" t="inlineStr">
        <is>
          <t xml:space="preserve">ES</t>
        </is>
      </c>
      <c r="L906"/>
      <c r="M906"/>
      <c r="N906" t="inlineStr">
        <is>
          <t xml:space="preserve">Marbella</t>
        </is>
      </c>
      <c r="O906" t="inlineStr">
        <is>
          <t xml:space="preserve">San Pedro de Alcántara</t>
        </is>
      </c>
      <c r="P906"/>
      <c r="Q906" t="inlineStr">
        <is>
          <t xml:space="preserve">36.4825781</t>
        </is>
      </c>
      <c r="R906" t="inlineStr">
        <is>
          <t xml:space="preserve">-4.9904764</t>
        </is>
      </c>
      <c r="S906">
        <v>388000</v>
      </c>
      <c r="T906"/>
      <c r="U906">
        <f>IFERROR((S906-T906)/T906,"")</f>
      </c>
      <c r="V906">
        <v>3</v>
      </c>
      <c r="W906" t="inlineStr">
        <is>
          <t xml:space="preserve">95.00</t>
        </is>
      </c>
      <c r="X906"/>
      <c r="Y906"/>
      <c r="Z906">
        <f>IFERROR(S906/W906,"")</f>
      </c>
      <c r="AA906">
        <f>IFERROR(INDEX(04_Area_Stats!$C$5:$C$7,MATCH(N906,04_Area_Stats!$A$5:$A$7,0)),"")</f>
      </c>
      <c r="AB906">
        <f>IFERROR((Z906-AA906)/AA906,"")</f>
      </c>
      <c r="AC906">
        <v>4</v>
      </c>
      <c r="AD906">
        <v>2</v>
      </c>
      <c r="AE906"/>
      <c r="AF906"/>
      <c r="AG906"/>
      <c r="AH906"/>
      <c r="AI906"/>
      <c r="AJ906"/>
      <c r="AK906"/>
      <c r="AL906"/>
      <c r="AM906"/>
      <c r="AN906"/>
      <c r="AO906"/>
      <c r="AP906"/>
      <c r="AQ906" t="inlineStr">
        <is>
          <t xml:space="preserve">Y</t>
        </is>
      </c>
      <c r="AR906"/>
      <c r="AS906"/>
      <c r="AT906">
        <f>IFERROR(INDEX(04_Area_Stats!$E$5:$E$7,MATCH(N906,04_Area_Stats!$A$5:$A$7,0)),"")</f>
      </c>
      <c r="AU906">
        <f>IFERROR(ROUND(W906*AT906,0),"")</f>
      </c>
      <c r="AV906">
        <f>IFERROR(AU906*12/S906,"")</f>
      </c>
      <c r="AW906">
        <f>IFERROR(ROUND(100*(03_Assumptions!$B$18*MIN(AV906/03_Assumptions!$B$13,1)+03_Assumptions!$B$19*MIN(MAX(-AB906/0.25,0),1)+03_Assumptions!$B$20*IFERROR(INDEX(03_Assumptions!$B$28:$B$33,MATCH(AG906,03_Assumptions!$A$28:$A$33,0)),0.5)+03_Assumptions!$B$21*MIN(V906/180,1)+03_Assumptions!$B$22*(COUNTIF(AI906:AQ906,"Y")/9)),0),"")</f>
      </c>
      <c r="AX906"/>
      <c r="AY906"/>
      <c r="AZ906"/>
      <c r="BA906" t="inlineStr">
        <is>
          <t xml:space="preserve">https://media.yaencontre.com/img/photo/w1024/43125/43125-57414770-1513845279.jpg</t>
        </is>
      </c>
      <c r="BB906"/>
      <c r="BC906">
        <v>1</v>
      </c>
      <c r="BD906"/>
      <c r="BE906">
        <v>0</v>
      </c>
      <c r="BF906"/>
      <c r="BG906"/>
      <c r="BH906"/>
      <c r="BI906"/>
      <c r="BJ906"/>
      <c r="BK906"/>
      <c r="BL906" t="inlineStr">
        <is>
          <t xml:space="preserve">En möblerad lägenhet till salu i San Pedro de Alcántara, Marbella, med fyra sovrum och två badrum samt ett fullt utrustat och möblerat kök. Begränsad information om fastigheten finns tillgänglig i annonsen.</t>
        </is>
      </c>
      <c r="BM906" t="inlineStr">
        <is>
          <t xml:space="preserve">furnished</t>
        </is>
      </c>
      <c r="BN906"/>
    </row>
    <row r="907">
      <c r="A907" t="inlineStr">
        <is>
          <t xml:space="preserve">YAE-jht::real-estate::43799-112375739</t>
        </is>
      </c>
      <c r="B907" t="inlineStr">
        <is>
          <t xml:space="preserve">Yaencontre</t>
        </is>
      </c>
      <c r="C907" t="inlineStr">
        <is>
          <t xml:space="preserve">jht::real-estate::43799-112375739</t>
        </is>
      </c>
      <c r="D907" t="inlineStr">
        <is>
          <t xml:space="preserve">https://yaencontre.com/venta/piso/inmueble-43799-112375739</t>
        </is>
      </c>
      <c r="E907" t="inlineStr">
        <is>
          <t xml:space="preserve">2026-08-29</t>
        </is>
      </c>
      <c r="F907" t="inlineStr">
        <is>
          <t xml:space="preserve">2026-08-31</t>
        </is>
      </c>
      <c r="G907" t="inlineStr">
        <is>
          <t xml:space="preserve">New</t>
        </is>
      </c>
      <c r="H907" t="inlineStr">
        <is>
          <t xml:space="preserve">Piso en venta, San Pedro Pueblo en San Pedro de Alcántara en Marbella</t>
        </is>
      </c>
      <c r="I907" t="inlineStr">
        <is>
          <t xml:space="preserve">Sale</t>
        </is>
      </c>
      <c r="J907" t="inlineStr">
        <is>
          <t xml:space="preserve">FLAT</t>
        </is>
      </c>
      <c r="K907" t="inlineStr">
        <is>
          <t xml:space="preserve">ES</t>
        </is>
      </c>
      <c r="L907"/>
      <c r="M907"/>
      <c r="N907" t="inlineStr">
        <is>
          <t xml:space="preserve">Marbella</t>
        </is>
      </c>
      <c r="O907" t="inlineStr">
        <is>
          <t xml:space="preserve">San Pedro de Alcántara</t>
        </is>
      </c>
      <c r="P907"/>
      <c r="Q907" t="inlineStr">
        <is>
          <t xml:space="preserve">36.4823981</t>
        </is>
      </c>
      <c r="R907" t="inlineStr">
        <is>
          <t xml:space="preserve">-4.9934870</t>
        </is>
      </c>
      <c r="S907">
        <v>395000</v>
      </c>
      <c r="T907"/>
      <c r="U907">
        <f>IFERROR((S907-T907)/T907,"")</f>
      </c>
      <c r="V907">
        <v>3</v>
      </c>
      <c r="W907" t="inlineStr">
        <is>
          <t xml:space="preserve">120.00</t>
        </is>
      </c>
      <c r="X907"/>
      <c r="Y907"/>
      <c r="Z907">
        <f>IFERROR(S907/W907,"")</f>
      </c>
      <c r="AA907">
        <f>IFERROR(INDEX(04_Area_Stats!$C$5:$C$7,MATCH(N907,04_Area_Stats!$A$5:$A$7,0)),"")</f>
      </c>
      <c r="AB907">
        <f>IFERROR((Z907-AA907)/AA907,"")</f>
      </c>
      <c r="AC907">
        <v>4</v>
      </c>
      <c r="AD907">
        <v>2</v>
      </c>
      <c r="AE907"/>
      <c r="AF907"/>
      <c r="AG907" t="inlineStr">
        <is>
          <t xml:space="preserve">Good</t>
        </is>
      </c>
      <c r="AH907"/>
      <c r="AI907"/>
      <c r="AJ907"/>
      <c r="AK907"/>
      <c r="AL907"/>
      <c r="AM907"/>
      <c r="AN907"/>
      <c r="AO907"/>
      <c r="AP907"/>
      <c r="AQ907"/>
      <c r="AR907"/>
      <c r="AS907"/>
      <c r="AT907">
        <f>IFERROR(INDEX(04_Area_Stats!$E$5:$E$7,MATCH(N907,04_Area_Stats!$A$5:$A$7,0)),"")</f>
      </c>
      <c r="AU907">
        <f>IFERROR(ROUND(W907*AT907,0),"")</f>
      </c>
      <c r="AV907">
        <f>IFERROR(AU907*12/S907,"")</f>
      </c>
      <c r="AW907">
        <f>IFERROR(ROUND(100*(03_Assumptions!$B$18*MIN(AV907/03_Assumptions!$B$13,1)+03_Assumptions!$B$19*MIN(MAX(-AB907/0.25,0),1)+03_Assumptions!$B$20*IFERROR(INDEX(03_Assumptions!$B$28:$B$33,MATCH(AG907,03_Assumptions!$A$28:$A$33,0)),0.5)+03_Assumptions!$B$21*MIN(V907/180,1)+03_Assumptions!$B$22*(COUNTIF(AI907:AQ907,"Y")/9)),0),"")</f>
      </c>
      <c r="AX907"/>
      <c r="AY907"/>
      <c r="AZ907"/>
      <c r="BA907" t="inlineStr">
        <is>
          <t xml:space="preserve">https://media.yaencontre.com/img/photo/w1024/43799/43799-57424827-1514434562.jpg</t>
        </is>
      </c>
      <c r="BB907"/>
      <c r="BC907">
        <v>1</v>
      </c>
      <c r="BD907"/>
      <c r="BE907">
        <v>0</v>
      </c>
      <c r="BF907"/>
      <c r="BG907"/>
      <c r="BH907"/>
      <c r="BI907"/>
      <c r="BJ907"/>
      <c r="BK907"/>
      <c r="BL907" t="inlineStr">
        <is>
          <t xml:space="preserve">En lägenhet med 4 sovrum och 2 badrum i San Pedro de Alcántara (Marbella), beskriven som rymlig och ljus, klar att flytta in i. Den beskrivningen är förkortad och begränsad information är tillgänglig.</t>
        </is>
      </c>
      <c r="BM907"/>
      <c r="BN907"/>
    </row>
    <row r="908">
      <c r="A908" t="inlineStr">
        <is>
          <t xml:space="preserve">YAE-jht::real-estate::85545-112363154</t>
        </is>
      </c>
      <c r="B908" t="inlineStr">
        <is>
          <t xml:space="preserve">Yaencontre</t>
        </is>
      </c>
      <c r="C908" t="inlineStr">
        <is>
          <t xml:space="preserve">jht::real-estate::85545-112363154</t>
        </is>
      </c>
      <c r="D908" t="inlineStr">
        <is>
          <t xml:space="preserve">https://yaencontre.com/venta/piso/inmueble-85545-112363154</t>
        </is>
      </c>
      <c r="E908" t="inlineStr">
        <is>
          <t xml:space="preserve">2026-08-29</t>
        </is>
      </c>
      <c r="F908" t="inlineStr">
        <is>
          <t xml:space="preserve">2026-08-29</t>
        </is>
      </c>
      <c r="G908" t="inlineStr">
        <is>
          <t xml:space="preserve">New</t>
        </is>
      </c>
      <c r="H908" t="inlineStr">
        <is>
          <t xml:space="preserve">Dúplex en venta en calle Alcaucinnaranjos Marbell, La Dama de Noche-La Alzambra en Nueva Andalucía en Marbella</t>
        </is>
      </c>
      <c r="I908" t="inlineStr">
        <is>
          <t xml:space="preserve">Sale</t>
        </is>
      </c>
      <c r="J908" t="inlineStr">
        <is>
          <t xml:space="preserve">FLAT</t>
        </is>
      </c>
      <c r="K908" t="inlineStr">
        <is>
          <t xml:space="preserve">ES</t>
        </is>
      </c>
      <c r="L908"/>
      <c r="M908"/>
      <c r="N908" t="inlineStr">
        <is>
          <t xml:space="preserve">Marbella</t>
        </is>
      </c>
      <c r="O908" t="inlineStr">
        <is>
          <t xml:space="preserve">Nueva Andalucía</t>
        </is>
      </c>
      <c r="P908"/>
      <c r="Q908" t="inlineStr">
        <is>
          <t xml:space="preserve">36.5078483</t>
        </is>
      </c>
      <c r="R908" t="inlineStr">
        <is>
          <t xml:space="preserve">-4.9523379</t>
        </is>
      </c>
      <c r="S908">
        <v>530000</v>
      </c>
      <c r="T908"/>
      <c r="U908">
        <f>IFERROR((S908-T908)/T908,"")</f>
      </c>
      <c r="V908">
        <v>3</v>
      </c>
      <c r="W908" t="inlineStr">
        <is>
          <t xml:space="preserve">131.00</t>
        </is>
      </c>
      <c r="X908"/>
      <c r="Y908"/>
      <c r="Z908">
        <f>IFERROR(S908/W908,"")</f>
      </c>
      <c r="AA908">
        <f>IFERROR(INDEX(04_Area_Stats!$C$5:$C$7,MATCH(N908,04_Area_Stats!$A$5:$A$7,0)),"")</f>
      </c>
      <c r="AB908">
        <f>IFERROR((Z908-AA908)/AA908,"")</f>
      </c>
      <c r="AC908">
        <v>2</v>
      </c>
      <c r="AD908">
        <v>2</v>
      </c>
      <c r="AE908"/>
      <c r="AF908"/>
      <c r="AG908"/>
      <c r="AH908"/>
      <c r="AI908"/>
      <c r="AJ908"/>
      <c r="AK908"/>
      <c r="AL908"/>
      <c r="AM908"/>
      <c r="AN908"/>
      <c r="AO908"/>
      <c r="AP908"/>
      <c r="AQ908"/>
      <c r="AR908"/>
      <c r="AS908"/>
      <c r="AT908">
        <f>IFERROR(INDEX(04_Area_Stats!$E$5:$E$7,MATCH(N908,04_Area_Stats!$A$5:$A$7,0)),"")</f>
      </c>
      <c r="AU908">
        <f>IFERROR(ROUND(W908*AT908,0),"")</f>
      </c>
      <c r="AV908">
        <f>IFERROR(AU908*12/S908,"")</f>
      </c>
      <c r="AW908">
        <f>IFERROR(ROUND(100*(03_Assumptions!$B$18*MIN(AV908/03_Assumptions!$B$13,1)+03_Assumptions!$B$19*MIN(MAX(-AB908/0.25,0),1)+03_Assumptions!$B$20*IFERROR(INDEX(03_Assumptions!$B$28:$B$33,MATCH(AG908,03_Assumptions!$A$28:$A$33,0)),0.5)+03_Assumptions!$B$21*MIN(V908/180,1)+03_Assumptions!$B$22*(COUNTIF(AI908:AQ908,"Y")/9)),0),"")</f>
      </c>
      <c r="AX908"/>
      <c r="AY908"/>
      <c r="AZ908"/>
      <c r="BA908" t="inlineStr">
        <is>
          <t xml:space="preserve">https://media.yaencontre.com/img/photo/w1024/85545/85545-57418510-1514051226.jpg</t>
        </is>
      </c>
      <c r="BB908"/>
      <c r="BC908">
        <v>1</v>
      </c>
      <c r="BD908"/>
      <c r="BE908">
        <v>0</v>
      </c>
      <c r="BF908"/>
      <c r="BG908"/>
      <c r="BH908"/>
      <c r="BI908"/>
      <c r="BJ908"/>
      <c r="BK908"/>
      <c r="BL908"/>
      <c r="BM908"/>
      <c r="BN908"/>
    </row>
    <row r="909">
      <c r="A909" t="inlineStr">
        <is>
          <t xml:space="preserve">YAE-jht::real-estate::93151-112394892</t>
        </is>
      </c>
      <c r="B909" t="inlineStr">
        <is>
          <t xml:space="preserve">Yaencontre</t>
        </is>
      </c>
      <c r="C909" t="inlineStr">
        <is>
          <t xml:space="preserve">jht::real-estate::93151-112394892</t>
        </is>
      </c>
      <c r="D909" t="inlineStr">
        <is>
          <t xml:space="preserve">https://yaencontre.com/venta/piso/inmueble-93151-112394892</t>
        </is>
      </c>
      <c r="E909" t="inlineStr">
        <is>
          <t xml:space="preserve">2026-08-29</t>
        </is>
      </c>
      <c r="F909" t="inlineStr">
        <is>
          <t xml:space="preserve">2026-08-31</t>
        </is>
      </c>
      <c r="G909" t="inlineStr">
        <is>
          <t xml:space="preserve">New</t>
        </is>
      </c>
      <c r="H909" t="inlineStr">
        <is>
          <t xml:space="preserve">Piso en venta, Nueva Andalucía en Nueva Andalucía en Marbella</t>
        </is>
      </c>
      <c r="I909" t="inlineStr">
        <is>
          <t xml:space="preserve">Sale</t>
        </is>
      </c>
      <c r="J909" t="inlineStr">
        <is>
          <t xml:space="preserve">FLAT</t>
        </is>
      </c>
      <c r="K909" t="inlineStr">
        <is>
          <t xml:space="preserve">ES</t>
        </is>
      </c>
      <c r="L909"/>
      <c r="M909"/>
      <c r="N909" t="inlineStr">
        <is>
          <t xml:space="preserve">Marbella</t>
        </is>
      </c>
      <c r="O909" t="inlineStr">
        <is>
          <t xml:space="preserve">Nueva Andalucía</t>
        </is>
      </c>
      <c r="P909"/>
      <c r="Q909" t="inlineStr">
        <is>
          <t xml:space="preserve">36.4949904</t>
        </is>
      </c>
      <c r="R909" t="inlineStr">
        <is>
          <t xml:space="preserve">-4.9625640</t>
        </is>
      </c>
      <c r="S909">
        <v>520000</v>
      </c>
      <c r="T909"/>
      <c r="U909">
        <f>IFERROR((S909-T909)/T909,"")</f>
      </c>
      <c r="V909">
        <v>3</v>
      </c>
      <c r="W909" t="inlineStr">
        <is>
          <t xml:space="preserve">115.00</t>
        </is>
      </c>
      <c r="X909"/>
      <c r="Y909"/>
      <c r="Z909">
        <f>IFERROR(S909/W909,"")</f>
      </c>
      <c r="AA909">
        <f>IFERROR(INDEX(04_Area_Stats!$C$5:$C$7,MATCH(N909,04_Area_Stats!$A$5:$A$7,0)),"")</f>
      </c>
      <c r="AB909">
        <f>IFERROR((Z909-AA909)/AA909,"")</f>
      </c>
      <c r="AC909">
        <v>2</v>
      </c>
      <c r="AD909">
        <v>2</v>
      </c>
      <c r="AE909" t="inlineStr">
        <is>
          <t xml:space="preserve">Ground floor / Mid-floor</t>
        </is>
      </c>
      <c r="AF909"/>
      <c r="AG909" t="inlineStr">
        <is>
          <t xml:space="preserve">Good</t>
        </is>
      </c>
      <c r="AH909"/>
      <c r="AI909"/>
      <c r="AJ909" t="inlineStr">
        <is>
          <t xml:space="preserve">Y</t>
        </is>
      </c>
      <c r="AK909"/>
      <c r="AL909" t="inlineStr">
        <is>
          <t xml:space="preserve">Y</t>
        </is>
      </c>
      <c r="AM909"/>
      <c r="AN909"/>
      <c r="AO909"/>
      <c r="AP909"/>
      <c r="AQ909"/>
      <c r="AR909"/>
      <c r="AS909"/>
      <c r="AT909">
        <f>IFERROR(INDEX(04_Area_Stats!$E$5:$E$7,MATCH(N909,04_Area_Stats!$A$5:$A$7,0)),"")</f>
      </c>
      <c r="AU909">
        <f>IFERROR(ROUND(W909*AT909,0),"")</f>
      </c>
      <c r="AV909">
        <f>IFERROR(AU909*12/S909,"")</f>
      </c>
      <c r="AW909">
        <f>IFERROR(ROUND(100*(03_Assumptions!$B$18*MIN(AV909/03_Assumptions!$B$13,1)+03_Assumptions!$B$19*MIN(MAX(-AB909/0.25,0),1)+03_Assumptions!$B$20*IFERROR(INDEX(03_Assumptions!$B$28:$B$33,MATCH(AG909,03_Assumptions!$A$28:$A$33,0)),0.5)+03_Assumptions!$B$21*MIN(V909/180,1)+03_Assumptions!$B$22*(COUNTIF(AI909:AQ909,"Y")/9)),0),"")</f>
      </c>
      <c r="AX909"/>
      <c r="AY909"/>
      <c r="AZ909"/>
      <c r="BA909" t="inlineStr">
        <is>
          <t xml:space="preserve">https://media.yaencontre.com/img/photo/w1024/93151/93151-57436245-1514995228.jpg</t>
        </is>
      </c>
      <c r="BB909"/>
      <c r="BC909">
        <v>1</v>
      </c>
      <c r="BD909"/>
      <c r="BE909">
        <v>0</v>
      </c>
      <c r="BF909"/>
      <c r="BG909"/>
      <c r="BH909"/>
      <c r="BI909"/>
      <c r="BJ909"/>
      <c r="BK909"/>
      <c r="BL909" t="inlineStr">
        <is>
          <t xml:space="preserve">En två-rumslägenheter på mellaniplan i Nueva Andalucía med 115 m² byggt och en 28 m² terrass, i utmärkt skick och sydostvänd. Nära hamn och strand med tillgång till gemensam pool.</t>
        </is>
      </c>
      <c r="BM909" t="inlineStr">
        <is>
          <t xml:space="preserve">floor, terrace, pool</t>
        </is>
      </c>
      <c r="BN909"/>
    </row>
    <row r="910">
      <c r="A910" t="inlineStr">
        <is>
          <t xml:space="preserve">YAE-jht::real-estate::83067-promo-5-112379442</t>
        </is>
      </c>
      <c r="B910" t="inlineStr">
        <is>
          <t xml:space="preserve">Yaencontre</t>
        </is>
      </c>
      <c r="C910" t="inlineStr">
        <is>
          <t xml:space="preserve">jht::real-estate::83067-promo-5-112379442</t>
        </is>
      </c>
      <c r="D910" t="inlineStr">
        <is>
          <t xml:space="preserve">https://yaencontre.com/venta/piso/inmueble-83067-Promo-5-112379442</t>
        </is>
      </c>
      <c r="E910" t="inlineStr">
        <is>
          <t xml:space="preserve">2026-08-29</t>
        </is>
      </c>
      <c r="F910" t="inlineStr">
        <is>
          <t xml:space="preserve">2026-08-31</t>
        </is>
      </c>
      <c r="G910" t="inlineStr">
        <is>
          <t xml:space="preserve">New</t>
        </is>
      </c>
      <c r="H910" t="inlineStr">
        <is>
          <t xml:space="preserve">Piso en venta en avenida Pablo Ruiz Picasso, San Pedro Pueblo en San Pedro de Alcántara en Marbella</t>
        </is>
      </c>
      <c r="I910" t="inlineStr">
        <is>
          <t xml:space="preserve">Sale</t>
        </is>
      </c>
      <c r="J910" t="inlineStr">
        <is>
          <t xml:space="preserve">FLAT</t>
        </is>
      </c>
      <c r="K910" t="inlineStr">
        <is>
          <t xml:space="preserve">ES</t>
        </is>
      </c>
      <c r="L910"/>
      <c r="M910"/>
      <c r="N910" t="inlineStr">
        <is>
          <t xml:space="preserve">Marbella</t>
        </is>
      </c>
      <c r="O910" t="inlineStr">
        <is>
          <t xml:space="preserve">San Pedro de Alcántara</t>
        </is>
      </c>
      <c r="P910"/>
      <c r="Q910" t="inlineStr">
        <is>
          <t xml:space="preserve">36.4913660</t>
        </is>
      </c>
      <c r="R910" t="inlineStr">
        <is>
          <t xml:space="preserve">-4.9923526</t>
        </is>
      </c>
      <c r="S910">
        <v>687150</v>
      </c>
      <c r="T910"/>
      <c r="U910">
        <f>IFERROR((S910-T910)/T910,"")</f>
      </c>
      <c r="V910">
        <v>3</v>
      </c>
      <c r="W910" t="inlineStr">
        <is>
          <t xml:space="preserve">110.00</t>
        </is>
      </c>
      <c r="X910"/>
      <c r="Y910"/>
      <c r="Z910">
        <f>IFERROR(S910/W910,"")</f>
      </c>
      <c r="AA910">
        <f>IFERROR(INDEX(04_Area_Stats!$C$5:$C$7,MATCH(N910,04_Area_Stats!$A$5:$A$7,0)),"")</f>
      </c>
      <c r="AB910">
        <f>IFERROR((Z910-AA910)/AA910,"")</f>
      </c>
      <c r="AC910">
        <v>3</v>
      </c>
      <c r="AD910">
        <v>2</v>
      </c>
      <c r="AE910"/>
      <c r="AF910"/>
      <c r="AG910" t="inlineStr">
        <is>
          <t xml:space="preserve">New build</t>
        </is>
      </c>
      <c r="AH910"/>
      <c r="AI910" t="inlineStr">
        <is>
          <t xml:space="preserve">Y</t>
        </is>
      </c>
      <c r="AJ910"/>
      <c r="AK910"/>
      <c r="AL910"/>
      <c r="AM910"/>
      <c r="AN910"/>
      <c r="AO910"/>
      <c r="AP910"/>
      <c r="AQ910"/>
      <c r="AR910"/>
      <c r="AS910"/>
      <c r="AT910">
        <f>IFERROR(INDEX(04_Area_Stats!$E$5:$E$7,MATCH(N910,04_Area_Stats!$A$5:$A$7,0)),"")</f>
      </c>
      <c r="AU910">
        <f>IFERROR(ROUND(W910*AT910,0),"")</f>
      </c>
      <c r="AV910">
        <f>IFERROR(AU910*12/S910,"")</f>
      </c>
      <c r="AW910">
        <f>IFERROR(ROUND(100*(03_Assumptions!$B$18*MIN(AV910/03_Assumptions!$B$13,1)+03_Assumptions!$B$19*MIN(MAX(-AB910/0.25,0),1)+03_Assumptions!$B$20*IFERROR(INDEX(03_Assumptions!$B$28:$B$33,MATCH(AG910,03_Assumptions!$A$28:$A$33,0)),0.5)+03_Assumptions!$B$21*MIN(V910/180,1)+03_Assumptions!$B$22*(COUNTIF(AI910:AQ910,"Y")/9)),0),"")</f>
      </c>
      <c r="AX910"/>
      <c r="AY910"/>
      <c r="AZ910"/>
      <c r="BA910" t="inlineStr">
        <is>
          <t xml:space="preserve">https://media.yaencontre.com/img/photo/w1024/promo_83067-5/files/83067-57427763-1514554178.jpg</t>
        </is>
      </c>
      <c r="BB910"/>
      <c r="BC910">
        <v>1</v>
      </c>
      <c r="BD910"/>
      <c r="BE910">
        <v>0</v>
      </c>
      <c r="BF910"/>
      <c r="BG910"/>
      <c r="BH910"/>
      <c r="BI910"/>
      <c r="BJ910"/>
      <c r="BK910"/>
      <c r="BL910" t="inlineStr">
        <is>
          <t xml:space="preserve">Otillräcklig information tillgänglig. Annonsen beskriver endast bostadskomplexet som helhet (35 lägenheter i en byggnad med garager, förråd och kommersiella lokaler) men ger ingen information om den enskilda lägenhet som säljs.</t>
        </is>
      </c>
      <c r="BM910"/>
      <c r="BN910"/>
    </row>
    <row r="911">
      <c r="A911" t="inlineStr">
        <is>
          <t xml:space="preserve">YAE-jht::real-estate::79639-112376398</t>
        </is>
      </c>
      <c r="B911" t="inlineStr">
        <is>
          <t xml:space="preserve">Yaencontre</t>
        </is>
      </c>
      <c r="C911" t="inlineStr">
        <is>
          <t xml:space="preserve">jht::real-estate::79639-112376398</t>
        </is>
      </c>
      <c r="D911" t="inlineStr">
        <is>
          <t xml:space="preserve">https://yaencontre.com/venta/piso/inmueble-79639-112376398</t>
        </is>
      </c>
      <c r="E911" t="inlineStr">
        <is>
          <t xml:space="preserve">2026-08-29</t>
        </is>
      </c>
      <c r="F911" t="inlineStr">
        <is>
          <t xml:space="preserve">2026-08-31</t>
        </is>
      </c>
      <c r="G911" t="inlineStr">
        <is>
          <t xml:space="preserve">New</t>
        </is>
      </c>
      <c r="H911" t="inlineStr">
        <is>
          <t xml:space="preserve">Piso en venta en calle Angeles Tres, Linda Vista-Nueva Alcántara-Cortijo Blanco en San Pedro de Alcántara en Marbella</t>
        </is>
      </c>
      <c r="I911" t="inlineStr">
        <is>
          <t xml:space="preserve">Sale</t>
        </is>
      </c>
      <c r="J911" t="inlineStr">
        <is>
          <t xml:space="preserve">FLAT</t>
        </is>
      </c>
      <c r="K911" t="inlineStr">
        <is>
          <t xml:space="preserve">ES</t>
        </is>
      </c>
      <c r="L911"/>
      <c r="M911"/>
      <c r="N911" t="inlineStr">
        <is>
          <t xml:space="preserve">Marbella</t>
        </is>
      </c>
      <c r="O911" t="inlineStr">
        <is>
          <t xml:space="preserve">San Pedro de Alcántara</t>
        </is>
      </c>
      <c r="P911"/>
      <c r="Q911" t="inlineStr">
        <is>
          <t xml:space="preserve">36.4812954</t>
        </is>
      </c>
      <c r="R911" t="inlineStr">
        <is>
          <t xml:space="preserve">-4.9795196</t>
        </is>
      </c>
      <c r="S911">
        <v>649000</v>
      </c>
      <c r="T911"/>
      <c r="U911">
        <f>IFERROR((S911-T911)/T911,"")</f>
      </c>
      <c r="V911">
        <v>3</v>
      </c>
      <c r="W911" t="inlineStr">
        <is>
          <t xml:space="preserve">133.00</t>
        </is>
      </c>
      <c r="X911"/>
      <c r="Y911"/>
      <c r="Z911">
        <f>IFERROR(S911/W911,"")</f>
      </c>
      <c r="AA911">
        <f>IFERROR(INDEX(04_Area_Stats!$C$5:$C$7,MATCH(N911,04_Area_Stats!$A$5:$A$7,0)),"")</f>
      </c>
      <c r="AB911">
        <f>IFERROR((Z911-AA911)/AA911,"")</f>
      </c>
      <c r="AC911">
        <v>2</v>
      </c>
      <c r="AD911">
        <v>2</v>
      </c>
      <c r="AE911"/>
      <c r="AF911"/>
      <c r="AG911" t="inlineStr">
        <is>
          <t xml:space="preserve">Renovated</t>
        </is>
      </c>
      <c r="AH911"/>
      <c r="AI911"/>
      <c r="AJ911"/>
      <c r="AK911"/>
      <c r="AL911"/>
      <c r="AM911"/>
      <c r="AN911"/>
      <c r="AO911" t="inlineStr">
        <is>
          <t xml:space="preserve">Y</t>
        </is>
      </c>
      <c r="AP911" t="inlineStr">
        <is>
          <t xml:space="preserve">Y</t>
        </is>
      </c>
      <c r="AQ911"/>
      <c r="AR911"/>
      <c r="AS911"/>
      <c r="AT911">
        <f>IFERROR(INDEX(04_Area_Stats!$E$5:$E$7,MATCH(N911,04_Area_Stats!$A$5:$A$7,0)),"")</f>
      </c>
      <c r="AU911">
        <f>IFERROR(ROUND(W911*AT911,0),"")</f>
      </c>
      <c r="AV911">
        <f>IFERROR(AU911*12/S911,"")</f>
      </c>
      <c r="AW911">
        <f>IFERROR(ROUND(100*(03_Assumptions!$B$18*MIN(AV911/03_Assumptions!$B$13,1)+03_Assumptions!$B$19*MIN(MAX(-AB911/0.25,0),1)+03_Assumptions!$B$20*IFERROR(INDEX(03_Assumptions!$B$28:$B$33,MATCH(AG911,03_Assumptions!$A$28:$A$33,0)),0.5)+03_Assumptions!$B$21*MIN(V911/180,1)+03_Assumptions!$B$22*(COUNTIF(AI911:AQ911,"Y")/9)),0),"")</f>
      </c>
      <c r="AX911"/>
      <c r="AY911"/>
      <c r="AZ911"/>
      <c r="BA911" t="inlineStr">
        <is>
          <t xml:space="preserve">https://media.yaencontre.com/img/photo/w1024/79639/79639-57425260-1514455415.jpg</t>
        </is>
      </c>
      <c r="BB911"/>
      <c r="BC911">
        <v>1</v>
      </c>
      <c r="BD911"/>
      <c r="BE911">
        <v>0</v>
      </c>
      <c r="BF911"/>
      <c r="BG911"/>
      <c r="BH911"/>
      <c r="BI911"/>
      <c r="BJ911" t="inlineStr">
        <is>
          <t xml:space="preserve">FULL</t>
        </is>
      </c>
      <c r="BK911"/>
      <c r="BL911" t="inlineStr">
        <is>
          <t xml:space="preserve">En fullt renoverad lägenhet med 2 sovrum belägen på strandpromenaden i San Pedro, inom ett minuts gång och redo att flytta in. Fastigheten ligger på ett utmärkt läge vid stranden med alla moderna bekvämligheter.</t>
        </is>
      </c>
      <c r="BM911" t="inlineStr">
        <is>
          <t xml:space="preserve">condition</t>
        </is>
      </c>
      <c r="BN911"/>
    </row>
    <row r="912">
      <c r="A912" t="inlineStr">
        <is>
          <t xml:space="preserve">YAE-jht::real-estate::44344-112333729</t>
        </is>
      </c>
      <c r="B912" t="inlineStr">
        <is>
          <t xml:space="preserve">Yaencontre</t>
        </is>
      </c>
      <c r="C912" t="inlineStr">
        <is>
          <t xml:space="preserve">jht::real-estate::44344-112333729</t>
        </is>
      </c>
      <c r="D912" t="inlineStr">
        <is>
          <t xml:space="preserve">https://yaencontre.com/venta/piso/inmueble-44344-112333729</t>
        </is>
      </c>
      <c r="E912" t="inlineStr">
        <is>
          <t xml:space="preserve">2026-08-29</t>
        </is>
      </c>
      <c r="F912" t="inlineStr">
        <is>
          <t xml:space="preserve">2026-08-31</t>
        </is>
      </c>
      <c r="G912" t="inlineStr">
        <is>
          <t xml:space="preserve">New</t>
        </is>
      </c>
      <c r="H912" t="inlineStr">
        <is>
          <t xml:space="preserve">Dúplex en venta, La Carolina-Guadalpín en Nagüeles-Milla de Oro en Marbella</t>
        </is>
      </c>
      <c r="I912" t="inlineStr">
        <is>
          <t xml:space="preserve">Sale</t>
        </is>
      </c>
      <c r="J912" t="inlineStr">
        <is>
          <t xml:space="preserve">FLAT</t>
        </is>
      </c>
      <c r="K912" t="inlineStr">
        <is>
          <t xml:space="preserve">ES</t>
        </is>
      </c>
      <c r="L912"/>
      <c r="M912"/>
      <c r="N912" t="inlineStr">
        <is>
          <t xml:space="preserve">Marbella</t>
        </is>
      </c>
      <c r="O912" t="inlineStr">
        <is>
          <t xml:space="preserve">Nagüeles-Milla de Oro</t>
        </is>
      </c>
      <c r="P912"/>
      <c r="Q912" t="inlineStr">
        <is>
          <t xml:space="preserve">36.5095557</t>
        </is>
      </c>
      <c r="R912" t="inlineStr">
        <is>
          <t xml:space="preserve">-4.9083361</t>
        </is>
      </c>
      <c r="S912">
        <v>790000</v>
      </c>
      <c r="T912"/>
      <c r="U912">
        <f>IFERROR((S912-T912)/T912,"")</f>
      </c>
      <c r="V912">
        <v>3</v>
      </c>
      <c r="W912" t="inlineStr">
        <is>
          <t xml:space="preserve">108.00</t>
        </is>
      </c>
      <c r="X912"/>
      <c r="Y912"/>
      <c r="Z912">
        <f>IFERROR(S912/W912,"")</f>
      </c>
      <c r="AA912">
        <f>IFERROR(INDEX(04_Area_Stats!$C$5:$C$7,MATCH(N912,04_Area_Stats!$A$5:$A$7,0)),"")</f>
      </c>
      <c r="AB912">
        <f>IFERROR((Z912-AA912)/AA912,"")</f>
      </c>
      <c r="AC912">
        <v>3</v>
      </c>
      <c r="AD912">
        <v>3</v>
      </c>
      <c r="AE912"/>
      <c r="AF912"/>
      <c r="AG912"/>
      <c r="AH912"/>
      <c r="AI912"/>
      <c r="AJ912"/>
      <c r="AK912"/>
      <c r="AL912"/>
      <c r="AM912"/>
      <c r="AN912"/>
      <c r="AO912"/>
      <c r="AP912"/>
      <c r="AQ912"/>
      <c r="AR912"/>
      <c r="AS912"/>
      <c r="AT912">
        <f>IFERROR(INDEX(04_Area_Stats!$E$5:$E$7,MATCH(N912,04_Area_Stats!$A$5:$A$7,0)),"")</f>
      </c>
      <c r="AU912">
        <f>IFERROR(ROUND(W912*AT912,0),"")</f>
      </c>
      <c r="AV912">
        <f>IFERROR(AU912*12/S912,"")</f>
      </c>
      <c r="AW912">
        <f>IFERROR(ROUND(100*(03_Assumptions!$B$18*MIN(AV912/03_Assumptions!$B$13,1)+03_Assumptions!$B$19*MIN(MAX(-AB912/0.25,0),1)+03_Assumptions!$B$20*IFERROR(INDEX(03_Assumptions!$B$28:$B$33,MATCH(AG912,03_Assumptions!$A$28:$A$33,0)),0.5)+03_Assumptions!$B$21*MIN(V912/180,1)+03_Assumptions!$B$22*(COUNTIF(AI912:AQ912,"Y")/9)),0),"")</f>
      </c>
      <c r="AX912"/>
      <c r="AY912"/>
      <c r="AZ912"/>
      <c r="BA912" t="inlineStr">
        <is>
          <t xml:space="preserve">https://media.yaencontre.com/img/photo/w1024/44344/44344-57402654-1513220399.jpg</t>
        </is>
      </c>
      <c r="BB912"/>
      <c r="BC912">
        <v>1</v>
      </c>
      <c r="BD912"/>
      <c r="BE912">
        <v>0</v>
      </c>
      <c r="BF912"/>
      <c r="BG912"/>
      <c r="BH912"/>
      <c r="BI912"/>
      <c r="BJ912"/>
      <c r="BK912"/>
      <c r="BL912"/>
      <c r="BM912"/>
      <c r="BN912"/>
    </row>
    <row r="913">
      <c r="A913" t="inlineStr">
        <is>
          <t xml:space="preserve">YAE-jht::real-estate::66177-112328525</t>
        </is>
      </c>
      <c r="B913" t="inlineStr">
        <is>
          <t xml:space="preserve">Yaencontre</t>
        </is>
      </c>
      <c r="C913" t="inlineStr">
        <is>
          <t xml:space="preserve">jht::real-estate::66177-112328525</t>
        </is>
      </c>
      <c r="D913" t="inlineStr">
        <is>
          <t xml:space="preserve">https://yaencontre.com/venta/piso/inmueble-66177-112328525</t>
        </is>
      </c>
      <c r="E913" t="inlineStr">
        <is>
          <t xml:space="preserve">2026-08-29</t>
        </is>
      </c>
      <c r="F913" t="inlineStr">
        <is>
          <t xml:space="preserve">2026-08-31</t>
        </is>
      </c>
      <c r="G913" t="inlineStr">
        <is>
          <t xml:space="preserve">New</t>
        </is>
      </c>
      <c r="H913" t="inlineStr">
        <is>
          <t xml:space="preserve">Ático en venta, Santa María en Elviria-Cabopino en Marbella</t>
        </is>
      </c>
      <c r="I913" t="inlineStr">
        <is>
          <t xml:space="preserve">Sale</t>
        </is>
      </c>
      <c r="J913" t="inlineStr">
        <is>
          <t xml:space="preserve">FLAT</t>
        </is>
      </c>
      <c r="K913" t="inlineStr">
        <is>
          <t xml:space="preserve">ES</t>
        </is>
      </c>
      <c r="L913"/>
      <c r="M913"/>
      <c r="N913" t="inlineStr">
        <is>
          <t xml:space="preserve">Marbella</t>
        </is>
      </c>
      <c r="O913" t="inlineStr">
        <is>
          <t xml:space="preserve">Elviria-Cabopino</t>
        </is>
      </c>
      <c r="P913"/>
      <c r="Q913" t="inlineStr">
        <is>
          <t xml:space="preserve">36.5123627</t>
        </is>
      </c>
      <c r="R913" t="inlineStr">
        <is>
          <t xml:space="preserve">-4.7825937</t>
        </is>
      </c>
      <c r="S913">
        <v>750000</v>
      </c>
      <c r="T913"/>
      <c r="U913">
        <f>IFERROR((S913-T913)/T913,"")</f>
      </c>
      <c r="V913">
        <v>3</v>
      </c>
      <c r="W913" t="inlineStr">
        <is>
          <t xml:space="preserve">120.00</t>
        </is>
      </c>
      <c r="X913"/>
      <c r="Y913"/>
      <c r="Z913">
        <f>IFERROR(S913/W913,"")</f>
      </c>
      <c r="AA913">
        <f>IFERROR(INDEX(04_Area_Stats!$C$5:$C$7,MATCH(N913,04_Area_Stats!$A$5:$A$7,0)),"")</f>
      </c>
      <c r="AB913">
        <f>IFERROR((Z913-AA913)/AA913,"")</f>
      </c>
      <c r="AC913">
        <v>2</v>
      </c>
      <c r="AD913">
        <v>2</v>
      </c>
      <c r="AE913" t="inlineStr">
        <is>
          <t xml:space="preserve">Penthouse</t>
        </is>
      </c>
      <c r="AF913"/>
      <c r="AG913" t="inlineStr">
        <is>
          <t xml:space="preserve">Renovated</t>
        </is>
      </c>
      <c r="AH913"/>
      <c r="AI913" t="inlineStr">
        <is>
          <t xml:space="preserve">Y</t>
        </is>
      </c>
      <c r="AJ913" t="inlineStr">
        <is>
          <t xml:space="preserve">Y</t>
        </is>
      </c>
      <c r="AK913"/>
      <c r="AL913"/>
      <c r="AM913"/>
      <c r="AN913"/>
      <c r="AO913" t="inlineStr">
        <is>
          <t xml:space="preserve">Y</t>
        </is>
      </c>
      <c r="AP913"/>
      <c r="AQ913"/>
      <c r="AR913"/>
      <c r="AS913"/>
      <c r="AT913">
        <f>IFERROR(INDEX(04_Area_Stats!$E$5:$E$7,MATCH(N913,04_Area_Stats!$A$5:$A$7,0)),"")</f>
      </c>
      <c r="AU913">
        <f>IFERROR(ROUND(W913*AT913,0),"")</f>
      </c>
      <c r="AV913">
        <f>IFERROR(AU913*12/S913,"")</f>
      </c>
      <c r="AW913">
        <f>IFERROR(ROUND(100*(03_Assumptions!$B$18*MIN(AV913/03_Assumptions!$B$13,1)+03_Assumptions!$B$19*MIN(MAX(-AB913/0.25,0),1)+03_Assumptions!$B$20*IFERROR(INDEX(03_Assumptions!$B$28:$B$33,MATCH(AG913,03_Assumptions!$A$28:$A$33,0)),0.5)+03_Assumptions!$B$21*MIN(V913/180,1)+03_Assumptions!$B$22*(COUNTIF(AI913:AQ913,"Y")/9)),0),"")</f>
      </c>
      <c r="AX913"/>
      <c r="AY913"/>
      <c r="AZ913"/>
      <c r="BA913" t="inlineStr">
        <is>
          <t xml:space="preserve">https://media.yaencontre.com/img/photo/w1024/66177/66177-57400106-1513164973.jpg</t>
        </is>
      </c>
      <c r="BB913"/>
      <c r="BC913">
        <v>1</v>
      </c>
      <c r="BD913"/>
      <c r="BE913">
        <v>0</v>
      </c>
      <c r="BF913"/>
      <c r="BG913"/>
      <c r="BH913"/>
      <c r="BI913"/>
      <c r="BJ913" t="inlineStr">
        <is>
          <t xml:space="preserve">COSMETIC</t>
        </is>
      </c>
      <c r="BK913"/>
      <c r="BL913" t="inlineStr">
        <is>
          <t xml:space="preserve">Renoverad 2-rumslägenhets-penthouse belägen första strandlinjen i Marbella med 133 m² (123 m² inomhus plus 10 m² terrass). Det främsta försäljningsargumentet är läget på första strandlinjen med havsvy.</t>
        </is>
      </c>
      <c r="BM913" t="inlineStr">
        <is>
          <t xml:space="preserve">floor, condition, terrace</t>
        </is>
      </c>
      <c r="BN913"/>
    </row>
    <row r="914">
      <c r="A914" t="inlineStr">
        <is>
          <t xml:space="preserve">YAE-jht::real-estate::67361-112361788</t>
        </is>
      </c>
      <c r="B914" t="inlineStr">
        <is>
          <t xml:space="preserve">Yaencontre</t>
        </is>
      </c>
      <c r="C914" t="inlineStr">
        <is>
          <t xml:space="preserve">jht::real-estate::67361-112361788</t>
        </is>
      </c>
      <c r="D914" t="inlineStr">
        <is>
          <t xml:space="preserve">https://yaencontre.com/venta/piso/inmueble-67361-112361788</t>
        </is>
      </c>
      <c r="E914" t="inlineStr">
        <is>
          <t xml:space="preserve">2026-08-29</t>
        </is>
      </c>
      <c r="F914" t="inlineStr">
        <is>
          <t xml:space="preserve">2026-08-31</t>
        </is>
      </c>
      <c r="G914" t="inlineStr">
        <is>
          <t xml:space="preserve">New</t>
        </is>
      </c>
      <c r="H914" t="inlineStr">
        <is>
          <t xml:space="preserve">Piso en venta, Nueva Andalucía en Nueva Andalucía en Marbella</t>
        </is>
      </c>
      <c r="I914" t="inlineStr">
        <is>
          <t xml:space="preserve">Sale</t>
        </is>
      </c>
      <c r="J914" t="inlineStr">
        <is>
          <t xml:space="preserve">FLAT</t>
        </is>
      </c>
      <c r="K914" t="inlineStr">
        <is>
          <t xml:space="preserve">ES</t>
        </is>
      </c>
      <c r="L914"/>
      <c r="M914"/>
      <c r="N914" t="inlineStr">
        <is>
          <t xml:space="preserve">Marbella</t>
        </is>
      </c>
      <c r="O914" t="inlineStr">
        <is>
          <t xml:space="preserve">Nueva Andalucía</t>
        </is>
      </c>
      <c r="P914"/>
      <c r="Q914" t="inlineStr">
        <is>
          <t xml:space="preserve">36.4937555</t>
        </is>
      </c>
      <c r="R914" t="inlineStr">
        <is>
          <t xml:space="preserve">-4.9611163</t>
        </is>
      </c>
      <c r="S914">
        <v>895000</v>
      </c>
      <c r="T914"/>
      <c r="U914">
        <f>IFERROR((S914-T914)/T914,"")</f>
      </c>
      <c r="V914">
        <v>3</v>
      </c>
      <c r="W914" t="inlineStr">
        <is>
          <t xml:space="preserve">132.00</t>
        </is>
      </c>
      <c r="X914"/>
      <c r="Y914"/>
      <c r="Z914">
        <f>IFERROR(S914/W914,"")</f>
      </c>
      <c r="AA914">
        <f>IFERROR(INDEX(04_Area_Stats!$C$5:$C$7,MATCH(N914,04_Area_Stats!$A$5:$A$7,0)),"")</f>
      </c>
      <c r="AB914">
        <f>IFERROR((Z914-AA914)/AA914,"")</f>
      </c>
      <c r="AC914">
        <v>3</v>
      </c>
      <c r="AD914">
        <v>3</v>
      </c>
      <c r="AE914" t="inlineStr">
        <is>
          <t xml:space="preserve">ground</t>
        </is>
      </c>
      <c r="AF914"/>
      <c r="AG914" t="inlineStr">
        <is>
          <t xml:space="preserve">Renovated</t>
        </is>
      </c>
      <c r="AH914"/>
      <c r="AI914" t="inlineStr">
        <is>
          <t xml:space="preserve">Y</t>
        </is>
      </c>
      <c r="AJ914"/>
      <c r="AK914"/>
      <c r="AL914"/>
      <c r="AM914"/>
      <c r="AN914"/>
      <c r="AO914"/>
      <c r="AP914"/>
      <c r="AQ914"/>
      <c r="AR914"/>
      <c r="AS914"/>
      <c r="AT914">
        <f>IFERROR(INDEX(04_Area_Stats!$E$5:$E$7,MATCH(N914,04_Area_Stats!$A$5:$A$7,0)),"")</f>
      </c>
      <c r="AU914">
        <f>IFERROR(ROUND(W914*AT914,0),"")</f>
      </c>
      <c r="AV914">
        <f>IFERROR(AU914*12/S914,"")</f>
      </c>
      <c r="AW914">
        <f>IFERROR(ROUND(100*(03_Assumptions!$B$18*MIN(AV914/03_Assumptions!$B$13,1)+03_Assumptions!$B$19*MIN(MAX(-AB914/0.25,0),1)+03_Assumptions!$B$20*IFERROR(INDEX(03_Assumptions!$B$28:$B$33,MATCH(AG914,03_Assumptions!$A$28:$A$33,0)),0.5)+03_Assumptions!$B$21*MIN(V914/180,1)+03_Assumptions!$B$22*(COUNTIF(AI914:AQ914,"Y")/9)),0),"")</f>
      </c>
      <c r="AX914"/>
      <c r="AY914"/>
      <c r="AZ914"/>
      <c r="BA914" t="inlineStr">
        <is>
          <t xml:space="preserve">https://media.yaencontre.com/img/photo/w1024/67361/67361-57417826-1513966878.jpg</t>
        </is>
      </c>
      <c r="BB914"/>
      <c r="BC914">
        <v>1</v>
      </c>
      <c r="BD914"/>
      <c r="BE914">
        <v>0</v>
      </c>
      <c r="BF914"/>
      <c r="BG914"/>
      <c r="BH914"/>
      <c r="BI914"/>
      <c r="BJ914" t="inlineStr">
        <is>
          <t xml:space="preserve">FULL</t>
        </is>
      </c>
      <c r="BK914"/>
      <c r="BL914" t="inlineStr">
        <is>
          <t xml:space="preserve">En vackert renoverad bottenvåningslägenhet med 3 sovrum och 3 badrum i det eftertraktade Malambo-bostadsområdet i Nueva Andalucía, Marbella, med exceptionell finish. Beskrivningen är ofullständig, men indikerar direkta vyer (möjligen till havet) från en ljus lägenhet.</t>
        </is>
      </c>
      <c r="BM914" t="inlineStr">
        <is>
          <t xml:space="preserve">floor, condition</t>
        </is>
      </c>
      <c r="BN914"/>
    </row>
    <row r="915">
      <c r="A915" t="inlineStr">
        <is>
          <t xml:space="preserve">YAE-jht::real-estate::81302-112344787</t>
        </is>
      </c>
      <c r="B915" t="inlineStr">
        <is>
          <t xml:space="preserve">Yaencontre</t>
        </is>
      </c>
      <c r="C915" t="inlineStr">
        <is>
          <t xml:space="preserve">jht::real-estate::81302-112344787</t>
        </is>
      </c>
      <c r="D915" t="inlineStr">
        <is>
          <t xml:space="preserve">https://yaencontre.com/venta/piso/inmueble-81302-112344787</t>
        </is>
      </c>
      <c r="E915" t="inlineStr">
        <is>
          <t xml:space="preserve">2026-08-29</t>
        </is>
      </c>
      <c r="F915" t="inlineStr">
        <is>
          <t xml:space="preserve">2026-08-31</t>
        </is>
      </c>
      <c r="G915" t="inlineStr">
        <is>
          <t xml:space="preserve">New</t>
        </is>
      </c>
      <c r="H915" t="inlineStr">
        <is>
          <t xml:space="preserve">Piso en venta, Playa Bajadilla-Puertos en Marbella Pueblo en Marbella</t>
        </is>
      </c>
      <c r="I915" t="inlineStr">
        <is>
          <t xml:space="preserve">Sale</t>
        </is>
      </c>
      <c r="J915" t="inlineStr">
        <is>
          <t xml:space="preserve">FLAT</t>
        </is>
      </c>
      <c r="K915" t="inlineStr">
        <is>
          <t xml:space="preserve">ES</t>
        </is>
      </c>
      <c r="L915"/>
      <c r="M915"/>
      <c r="N915" t="inlineStr">
        <is>
          <t xml:space="preserve">Marbella</t>
        </is>
      </c>
      <c r="O915" t="inlineStr">
        <is>
          <t xml:space="preserve">Marbella Pueblo</t>
        </is>
      </c>
      <c r="P915"/>
      <c r="Q915" t="inlineStr">
        <is>
          <t xml:space="preserve">36.5090065</t>
        </is>
      </c>
      <c r="R915" t="inlineStr">
        <is>
          <t xml:space="preserve">-4.8893551</t>
        </is>
      </c>
      <c r="S915">
        <v>1295000</v>
      </c>
      <c r="T915"/>
      <c r="U915">
        <f>IFERROR((S915-T915)/T915,"")</f>
      </c>
      <c r="V915">
        <v>3</v>
      </c>
      <c r="W915" t="inlineStr">
        <is>
          <t xml:space="preserve">200.00</t>
        </is>
      </c>
      <c r="X915"/>
      <c r="Y915"/>
      <c r="Z915">
        <f>IFERROR(S915/W915,"")</f>
      </c>
      <c r="AA915">
        <f>IFERROR(INDEX(04_Area_Stats!$C$5:$C$7,MATCH(N915,04_Area_Stats!$A$5:$A$7,0)),"")</f>
      </c>
      <c r="AB915">
        <f>IFERROR((Z915-AA915)/AA915,"")</f>
      </c>
      <c r="AC915">
        <v>2</v>
      </c>
      <c r="AD915">
        <v>3</v>
      </c>
      <c r="AE915"/>
      <c r="AF915"/>
      <c r="AG915" t="inlineStr">
        <is>
          <t xml:space="preserve">Good</t>
        </is>
      </c>
      <c r="AH915"/>
      <c r="AI915"/>
      <c r="AJ915"/>
      <c r="AK915"/>
      <c r="AL915"/>
      <c r="AM915"/>
      <c r="AN915"/>
      <c r="AO915"/>
      <c r="AP915"/>
      <c r="AQ915"/>
      <c r="AR915"/>
      <c r="AS915"/>
      <c r="AT915">
        <f>IFERROR(INDEX(04_Area_Stats!$E$5:$E$7,MATCH(N915,04_Area_Stats!$A$5:$A$7,0)),"")</f>
      </c>
      <c r="AU915">
        <f>IFERROR(ROUND(W915*AT915,0),"")</f>
      </c>
      <c r="AV915">
        <f>IFERROR(AU915*12/S915,"")</f>
      </c>
      <c r="AW915">
        <f>IFERROR(ROUND(100*(03_Assumptions!$B$18*MIN(AV915/03_Assumptions!$B$13,1)+03_Assumptions!$B$19*MIN(MAX(-AB915/0.25,0),1)+03_Assumptions!$B$20*IFERROR(INDEX(03_Assumptions!$B$28:$B$33,MATCH(AG915,03_Assumptions!$A$28:$A$33,0)),0.5)+03_Assumptions!$B$21*MIN(V915/180,1)+03_Assumptions!$B$22*(COUNTIF(AI915:AQ915,"Y")/9)),0),"")</f>
      </c>
      <c r="AX915"/>
      <c r="AY915"/>
      <c r="AZ915"/>
      <c r="BA915" t="inlineStr">
        <is>
          <t xml:space="preserve">https://media.yaencontre.com/img/photo/w1024/81302/81302-57409390-1513590551.jpg</t>
        </is>
      </c>
      <c r="BB915"/>
      <c r="BC915">
        <v>1</v>
      </c>
      <c r="BD915"/>
      <c r="BE915">
        <v>0</v>
      </c>
      <c r="BF915"/>
      <c r="BG915"/>
      <c r="BH915"/>
      <c r="BI915"/>
      <c r="BJ915"/>
      <c r="BK915"/>
      <c r="BL915" t="inlineStr">
        <is>
          <t xml:space="preserve">Contemporär lägenhet på 200 m² i ett premiumberskäge vid stranden i Marbella, bara några steg från Paseo Marítimo och centrum. Beskrivningen är trunkerad och saknar detaljer om viktiga egenskaper.</t>
        </is>
      </c>
      <c r="BM915"/>
      <c r="BN915"/>
    </row>
    <row r="916">
      <c r="A916" t="inlineStr">
        <is>
          <t xml:space="preserve">YAE-jht::real-estate::42612-112321812</t>
        </is>
      </c>
      <c r="B916" t="inlineStr">
        <is>
          <t xml:space="preserve">Yaencontre</t>
        </is>
      </c>
      <c r="C916" t="inlineStr">
        <is>
          <t xml:space="preserve">jht::real-estate::42612-112321812</t>
        </is>
      </c>
      <c r="D916" t="inlineStr">
        <is>
          <t xml:space="preserve">https://yaencontre.com/venta/piso/inmueble-42612-112321812</t>
        </is>
      </c>
      <c r="E916" t="inlineStr">
        <is>
          <t xml:space="preserve">2026-08-29</t>
        </is>
      </c>
      <c r="F916" t="inlineStr">
        <is>
          <t xml:space="preserve">2026-08-31</t>
        </is>
      </c>
      <c r="G916" t="inlineStr">
        <is>
          <t xml:space="preserve">New</t>
        </is>
      </c>
      <c r="H916" t="inlineStr">
        <is>
          <t xml:space="preserve">Piso en venta, La Carolina-Guadalpín en Nagüeles-Milla de Oro en Marbella</t>
        </is>
      </c>
      <c r="I916" t="inlineStr">
        <is>
          <t xml:space="preserve">Sale</t>
        </is>
      </c>
      <c r="J916" t="inlineStr">
        <is>
          <t xml:space="preserve">FLAT</t>
        </is>
      </c>
      <c r="K916" t="inlineStr">
        <is>
          <t xml:space="preserve">ES</t>
        </is>
      </c>
      <c r="L916"/>
      <c r="M916"/>
      <c r="N916" t="inlineStr">
        <is>
          <t xml:space="preserve">Marbella</t>
        </is>
      </c>
      <c r="O916" t="inlineStr">
        <is>
          <t xml:space="preserve">Nagüeles-Milla de Oro</t>
        </is>
      </c>
      <c r="P916"/>
      <c r="Q916" t="inlineStr">
        <is>
          <t xml:space="preserve">36.5132042</t>
        </is>
      </c>
      <c r="R916" t="inlineStr">
        <is>
          <t xml:space="preserve">-4.9092420</t>
        </is>
      </c>
      <c r="S916">
        <v>679000</v>
      </c>
      <c r="T916"/>
      <c r="U916">
        <f>IFERROR((S916-T916)/T916,"")</f>
      </c>
      <c r="V916">
        <v>3</v>
      </c>
      <c r="W916" t="inlineStr">
        <is>
          <t xml:space="preserve">98.00</t>
        </is>
      </c>
      <c r="X916"/>
      <c r="Y916"/>
      <c r="Z916">
        <f>IFERROR(S916/W916,"")</f>
      </c>
      <c r="AA916">
        <f>IFERROR(INDEX(04_Area_Stats!$C$5:$C$7,MATCH(N916,04_Area_Stats!$A$5:$A$7,0)),"")</f>
      </c>
      <c r="AB916">
        <f>IFERROR((Z916-AA916)/AA916,"")</f>
      </c>
      <c r="AC916">
        <v>2</v>
      </c>
      <c r="AD916">
        <v>2</v>
      </c>
      <c r="AE916" t="inlineStr">
        <is>
          <t xml:space="preserve">2</t>
        </is>
      </c>
      <c r="AF916"/>
      <c r="AG916"/>
      <c r="AH916"/>
      <c r="AI916" t="inlineStr">
        <is>
          <t xml:space="preserve">Y</t>
        </is>
      </c>
      <c r="AJ916"/>
      <c r="AK916"/>
      <c r="AL916"/>
      <c r="AM916"/>
      <c r="AN916"/>
      <c r="AO916"/>
      <c r="AP916"/>
      <c r="AQ916"/>
      <c r="AR916"/>
      <c r="AS916"/>
      <c r="AT916">
        <f>IFERROR(INDEX(04_Area_Stats!$E$5:$E$7,MATCH(N916,04_Area_Stats!$A$5:$A$7,0)),"")</f>
      </c>
      <c r="AU916">
        <f>IFERROR(ROUND(W916*AT916,0),"")</f>
      </c>
      <c r="AV916">
        <f>IFERROR(AU916*12/S916,"")</f>
      </c>
      <c r="AW916">
        <f>IFERROR(ROUND(100*(03_Assumptions!$B$18*MIN(AV916/03_Assumptions!$B$13,1)+03_Assumptions!$B$19*MIN(MAX(-AB916/0.25,0),1)+03_Assumptions!$B$20*IFERROR(INDEX(03_Assumptions!$B$28:$B$33,MATCH(AG916,03_Assumptions!$A$28:$A$33,0)),0.5)+03_Assumptions!$B$21*MIN(V916/180,1)+03_Assumptions!$B$22*(COUNTIF(AI916:AQ916,"Y")/9)),0),"")</f>
      </c>
      <c r="AX916"/>
      <c r="AY916"/>
      <c r="AZ916"/>
      <c r="BA916" t="inlineStr">
        <is>
          <t xml:space="preserve">https://media.yaencontre.com/img/photo/w1024/42612/42612-57395569-1512968913.jpg</t>
        </is>
      </c>
      <c r="BB916"/>
      <c r="BC916">
        <v>1</v>
      </c>
      <c r="BD916"/>
      <c r="BE916">
        <v>0</v>
      </c>
      <c r="BF916"/>
      <c r="BG916"/>
      <c r="BH916"/>
      <c r="BI916"/>
      <c r="BJ916"/>
      <c r="BK916"/>
      <c r="BL916" t="inlineStr">
        <is>
          <t xml:space="preserve">En lägenhet på 98 m² i andra våningen belägen i Marbellas exklusiva område Milla de Oro, med västvändning; beskrivningen är ofullständig och ger minimala detaljer.</t>
        </is>
      </c>
      <c r="BM916" t="inlineStr">
        <is>
          <t xml:space="preserve">floor</t>
        </is>
      </c>
      <c r="BN916"/>
    </row>
    <row r="917">
      <c r="A917" t="inlineStr">
        <is>
          <t xml:space="preserve">YAE-jht::real-estate::42010-112370835</t>
        </is>
      </c>
      <c r="B917" t="inlineStr">
        <is>
          <t xml:space="preserve">Yaencontre</t>
        </is>
      </c>
      <c r="C917" t="inlineStr">
        <is>
          <t xml:space="preserve">jht::real-estate::42010-112370835</t>
        </is>
      </c>
      <c r="D917" t="inlineStr">
        <is>
          <t xml:space="preserve">https://yaencontre.com/venta/piso/inmueble-42010-112370835</t>
        </is>
      </c>
      <c r="E917" t="inlineStr">
        <is>
          <t xml:space="preserve">2026-08-29</t>
        </is>
      </c>
      <c r="F917" t="inlineStr">
        <is>
          <t xml:space="preserve">2026-08-31</t>
        </is>
      </c>
      <c r="G917" t="inlineStr">
        <is>
          <t xml:space="preserve">New</t>
        </is>
      </c>
      <c r="H917" t="inlineStr">
        <is>
          <t xml:space="preserve">Piso en venta en avenida Ricardo Soriano, Ricardo Soriano en Marbella Pueblo en Marbella</t>
        </is>
      </c>
      <c r="I917" t="inlineStr">
        <is>
          <t xml:space="preserve">Sale</t>
        </is>
      </c>
      <c r="J917" t="inlineStr">
        <is>
          <t xml:space="preserve">FLAT</t>
        </is>
      </c>
      <c r="K917" t="inlineStr">
        <is>
          <t xml:space="preserve">ES</t>
        </is>
      </c>
      <c r="L917"/>
      <c r="M917"/>
      <c r="N917" t="inlineStr">
        <is>
          <t xml:space="preserve">Marbella</t>
        </is>
      </c>
      <c r="O917" t="inlineStr">
        <is>
          <t xml:space="preserve">Marbella Pueblo</t>
        </is>
      </c>
      <c r="P917"/>
      <c r="Q917" t="inlineStr">
        <is>
          <t xml:space="preserve">36.5103679</t>
        </is>
      </c>
      <c r="R917" t="inlineStr">
        <is>
          <t xml:space="preserve">-4.8942344</t>
        </is>
      </c>
      <c r="S917">
        <v>465000</v>
      </c>
      <c r="T917"/>
      <c r="U917">
        <f>IFERROR((S917-T917)/T917,"")</f>
      </c>
      <c r="V917">
        <v>3</v>
      </c>
      <c r="W917" t="inlineStr">
        <is>
          <t xml:space="preserve">102.00</t>
        </is>
      </c>
      <c r="X917"/>
      <c r="Y917"/>
      <c r="Z917">
        <f>IFERROR(S917/W917,"")</f>
      </c>
      <c r="AA917">
        <f>IFERROR(INDEX(04_Area_Stats!$C$5:$C$7,MATCH(N917,04_Area_Stats!$A$5:$A$7,0)),"")</f>
      </c>
      <c r="AB917">
        <f>IFERROR((Z917-AA917)/AA917,"")</f>
      </c>
      <c r="AC917">
        <v>3</v>
      </c>
      <c r="AD917">
        <v>2</v>
      </c>
      <c r="AE917"/>
      <c r="AF917"/>
      <c r="AG917" t="inlineStr">
        <is>
          <t xml:space="preserve">Good</t>
        </is>
      </c>
      <c r="AH917"/>
      <c r="AI917"/>
      <c r="AJ917"/>
      <c r="AK917"/>
      <c r="AL917"/>
      <c r="AM917"/>
      <c r="AN917"/>
      <c r="AO917"/>
      <c r="AP917"/>
      <c r="AQ917"/>
      <c r="AR917"/>
      <c r="AS917"/>
      <c r="AT917">
        <f>IFERROR(INDEX(04_Area_Stats!$E$5:$E$7,MATCH(N917,04_Area_Stats!$A$5:$A$7,0)),"")</f>
      </c>
      <c r="AU917">
        <f>IFERROR(ROUND(W917*AT917,0),"")</f>
      </c>
      <c r="AV917">
        <f>IFERROR(AU917*12/S917,"")</f>
      </c>
      <c r="AW917">
        <f>IFERROR(ROUND(100*(03_Assumptions!$B$18*MIN(AV917/03_Assumptions!$B$13,1)+03_Assumptions!$B$19*MIN(MAX(-AB917/0.25,0),1)+03_Assumptions!$B$20*IFERROR(INDEX(03_Assumptions!$B$28:$B$33,MATCH(AG917,03_Assumptions!$A$28:$A$33,0)),0.5)+03_Assumptions!$B$21*MIN(V917/180,1)+03_Assumptions!$B$22*(COUNTIF(AI917:AQ917,"Y")/9)),0),"")</f>
      </c>
      <c r="AX917"/>
      <c r="AY917"/>
      <c r="AZ917"/>
      <c r="BA917" t="inlineStr">
        <is>
          <t xml:space="preserve">https://media.yaencontre.com/img/photo/w1024/42010/42010-57422196-1514282777.jpg</t>
        </is>
      </c>
      <c r="BB917"/>
      <c r="BC917">
        <v>1</v>
      </c>
      <c r="BD917"/>
      <c r="BE917">
        <v>0</v>
      </c>
      <c r="BF917"/>
      <c r="BG917"/>
      <c r="BH917"/>
      <c r="BI917"/>
      <c r="BJ917"/>
      <c r="BK917"/>
      <c r="BL917"/>
      <c r="BM917"/>
      <c r="BN917"/>
    </row>
    <row r="918">
      <c r="A918" t="inlineStr">
        <is>
          <t xml:space="preserve">YAE-jht::real-estate::76975-112384870</t>
        </is>
      </c>
      <c r="B918" t="inlineStr">
        <is>
          <t xml:space="preserve">Yaencontre</t>
        </is>
      </c>
      <c r="C918" t="inlineStr">
        <is>
          <t xml:space="preserve">jht::real-estate::76975-112384870</t>
        </is>
      </c>
      <c r="D918" t="inlineStr">
        <is>
          <t xml:space="preserve">https://yaencontre.com/venta/piso/inmueble-76975-112384870</t>
        </is>
      </c>
      <c r="E918" t="inlineStr">
        <is>
          <t xml:space="preserve">2026-08-29</t>
        </is>
      </c>
      <c r="F918" t="inlineStr">
        <is>
          <t xml:space="preserve">2026-08-31</t>
        </is>
      </c>
      <c r="G918" t="inlineStr">
        <is>
          <t xml:space="preserve">New</t>
        </is>
      </c>
      <c r="H918" t="inlineStr">
        <is>
          <t xml:space="preserve">Piso en venta, Nueva Andalucía en Nueva Andalucía en Marbella</t>
        </is>
      </c>
      <c r="I918" t="inlineStr">
        <is>
          <t xml:space="preserve">Sale</t>
        </is>
      </c>
      <c r="J918" t="inlineStr">
        <is>
          <t xml:space="preserve">FLAT</t>
        </is>
      </c>
      <c r="K918" t="inlineStr">
        <is>
          <t xml:space="preserve">ES</t>
        </is>
      </c>
      <c r="L918"/>
      <c r="M918"/>
      <c r="N918" t="inlineStr">
        <is>
          <t xml:space="preserve">Marbella</t>
        </is>
      </c>
      <c r="O918" t="inlineStr">
        <is>
          <t xml:space="preserve">Nueva Andalucía</t>
        </is>
      </c>
      <c r="P918"/>
      <c r="Q918" t="inlineStr">
        <is>
          <t xml:space="preserve">36.4959817</t>
        </is>
      </c>
      <c r="R918" t="inlineStr">
        <is>
          <t xml:space="preserve">-4.9622590</t>
        </is>
      </c>
      <c r="S918">
        <v>785000</v>
      </c>
      <c r="T918"/>
      <c r="U918">
        <f>IFERROR((S918-T918)/T918,"")</f>
      </c>
      <c r="V918">
        <v>3</v>
      </c>
      <c r="W918" t="inlineStr">
        <is>
          <t xml:space="preserve">117.00</t>
        </is>
      </c>
      <c r="X918"/>
      <c r="Y918"/>
      <c r="Z918">
        <f>IFERROR(S918/W918,"")</f>
      </c>
      <c r="AA918">
        <f>IFERROR(INDEX(04_Area_Stats!$C$5:$C$7,MATCH(N918,04_Area_Stats!$A$5:$A$7,0)),"")</f>
      </c>
      <c r="AB918">
        <f>IFERROR((Z918-AA918)/AA918,"")</f>
      </c>
      <c r="AC918">
        <v>3</v>
      </c>
      <c r="AD918">
        <v>2</v>
      </c>
      <c r="AE918"/>
      <c r="AF918"/>
      <c r="AG918" t="inlineStr">
        <is>
          <t xml:space="preserve">Renovated</t>
        </is>
      </c>
      <c r="AH918"/>
      <c r="AI918"/>
      <c r="AJ918"/>
      <c r="AK918"/>
      <c r="AL918"/>
      <c r="AM918"/>
      <c r="AN918"/>
      <c r="AO918"/>
      <c r="AP918"/>
      <c r="AQ918"/>
      <c r="AR918"/>
      <c r="AS918"/>
      <c r="AT918">
        <f>IFERROR(INDEX(04_Area_Stats!$E$5:$E$7,MATCH(N918,04_Area_Stats!$A$5:$A$7,0)),"")</f>
      </c>
      <c r="AU918">
        <f>IFERROR(ROUND(W918*AT918,0),"")</f>
      </c>
      <c r="AV918">
        <f>IFERROR(AU918*12/S918,"")</f>
      </c>
      <c r="AW918">
        <f>IFERROR(ROUND(100*(03_Assumptions!$B$18*MIN(AV918/03_Assumptions!$B$13,1)+03_Assumptions!$B$19*MIN(MAX(-AB918/0.25,0),1)+03_Assumptions!$B$20*IFERROR(INDEX(03_Assumptions!$B$28:$B$33,MATCH(AG918,03_Assumptions!$A$28:$A$33,0)),0.5)+03_Assumptions!$B$21*MIN(V918/180,1)+03_Assumptions!$B$22*(COUNTIF(AI918:AQ918,"Y")/9)),0),"")</f>
      </c>
      <c r="AX918"/>
      <c r="AY918"/>
      <c r="AZ918"/>
      <c r="BA918" t="inlineStr">
        <is>
          <t xml:space="preserve">https://media.yaencontre.com/img/photo/w1024/76975/76975-57429946-1514684588.jpg</t>
        </is>
      </c>
      <c r="BB918"/>
      <c r="BC918">
        <v>1</v>
      </c>
      <c r="BD918"/>
      <c r="BE918">
        <v>0</v>
      </c>
      <c r="BF918"/>
      <c r="BG918"/>
      <c r="BH918"/>
      <c r="BI918"/>
      <c r="BJ918"/>
      <c r="BK918"/>
      <c r="BL918" t="inlineStr">
        <is>
          <t xml:space="preserve">Helt renoverad lägenhet i Nueva Andalucía, Marbella, belägen i ett prestigefullt bostadsområde nära golfbanor. Beskrivningen är ofullständig och saknar viktiga detaljer som antal rum, badrum, storlek och faciliteter.</t>
        </is>
      </c>
      <c r="BM918" t="inlineStr">
        <is>
          <t xml:space="preserve">condition</t>
        </is>
      </c>
      <c r="BN918"/>
    </row>
    <row r="919">
      <c r="A919" t="inlineStr">
        <is>
          <t xml:space="preserve">IDL-112393666</t>
        </is>
      </c>
      <c r="B919" t="inlineStr">
        <is>
          <t xml:space="preserve">Idealista</t>
        </is>
      </c>
      <c r="C919" t="inlineStr">
        <is>
          <t xml:space="preserve">112393666</t>
        </is>
      </c>
      <c r="D919" t="inlineStr">
        <is>
          <t xml:space="preserve">https://www.idealista.com/inmueble/112393666/</t>
        </is>
      </c>
      <c r="E919" t="inlineStr">
        <is>
          <t xml:space="preserve">2026-08-29</t>
        </is>
      </c>
      <c r="F919" t="inlineStr">
        <is>
          <t xml:space="preserve">2026-08-29</t>
        </is>
      </c>
      <c r="G919" t="inlineStr">
        <is>
          <t xml:space="preserve">New</t>
        </is>
      </c>
      <c r="H919" t="inlineStr">
        <is>
          <t xml:space="preserve">Flat / apartment in Playa de los Boliches, Fuengirola</t>
        </is>
      </c>
      <c r="I919" t="inlineStr">
        <is>
          <t xml:space="preserve">Sale</t>
        </is>
      </c>
      <c r="J919" t="inlineStr">
        <is>
          <t xml:space="preserve">Flat</t>
        </is>
      </c>
      <c r="K919" t="inlineStr">
        <is>
          <t xml:space="preserve">ES</t>
        </is>
      </c>
      <c r="L919"/>
      <c r="M919" t="inlineStr">
        <is>
          <t xml:space="preserve">Málaga</t>
        </is>
      </c>
      <c r="N919" t="inlineStr">
        <is>
          <t xml:space="preserve">Fuengirola</t>
        </is>
      </c>
      <c r="O919" t="inlineStr">
        <is>
          <t xml:space="preserve">Playa de los Boliches</t>
        </is>
      </c>
      <c r="P919"/>
      <c r="Q919" t="inlineStr">
        <is>
          <t xml:space="preserve">36.5553646</t>
        </is>
      </c>
      <c r="R919" t="inlineStr">
        <is>
          <t xml:space="preserve">-4.6096088</t>
        </is>
      </c>
      <c r="S919">
        <v>330000</v>
      </c>
      <c r="T919"/>
      <c r="U919">
        <f>IFERROR((S919-T919)/T919,"")</f>
      </c>
      <c r="V919">
        <v>3</v>
      </c>
      <c r="W919" t="inlineStr">
        <is>
          <t xml:space="preserve">75.00</t>
        </is>
      </c>
      <c r="X919"/>
      <c r="Y919"/>
      <c r="Z919">
        <f>IFERROR(S919/W919,"")</f>
      </c>
      <c r="AA919">
        <f>IFERROR(INDEX(04_Area_Stats!$C$5:$C$7,MATCH(N919,04_Area_Stats!$A$5:$A$7,0)),"")</f>
      </c>
      <c r="AB919">
        <f>IFERROR((Z919-AA919)/AA919,"")</f>
      </c>
      <c r="AC919">
        <v>2</v>
      </c>
      <c r="AD919">
        <v>1</v>
      </c>
      <c r="AE919"/>
      <c r="AF919"/>
      <c r="AG919"/>
      <c r="AH919"/>
      <c r="AI919" t="inlineStr">
        <is>
          <t xml:space="preserve">Y</t>
        </is>
      </c>
      <c r="AJ919"/>
      <c r="AK919"/>
      <c r="AL919"/>
      <c r="AM919"/>
      <c r="AN919"/>
      <c r="AO919"/>
      <c r="AP919" t="inlineStr">
        <is>
          <t xml:space="preserve">Y</t>
        </is>
      </c>
      <c r="AQ919"/>
      <c r="AR919"/>
      <c r="AS919"/>
      <c r="AT919">
        <f>IFERROR(INDEX(04_Area_Stats!$E$5:$E$7,MATCH(N919,04_Area_Stats!$A$5:$A$7,0)),"")</f>
      </c>
      <c r="AU919">
        <f>IFERROR(ROUND(W919*AT919,0),"")</f>
      </c>
      <c r="AV919">
        <f>IFERROR(AU919*12/S919,"")</f>
      </c>
      <c r="AW919">
        <f>IFERROR(ROUND(100*(03_Assumptions!$B$18*MIN(AV919/03_Assumptions!$B$13,1)+03_Assumptions!$B$19*MIN(MAX(-AB919/0.25,0),1)+03_Assumptions!$B$20*IFERROR(INDEX(03_Assumptions!$B$28:$B$33,MATCH(AG919,03_Assumptions!$A$28:$A$33,0)),0.5)+03_Assumptions!$B$21*MIN(V919/180,1)+03_Assumptions!$B$22*(COUNTIF(AI919:AQ919,"Y")/9)),0),"")</f>
      </c>
      <c r="AX919"/>
      <c r="AY919"/>
      <c r="AZ919"/>
      <c r="BA919" t="inlineStr">
        <is>
          <t xml:space="preserve">https://img4.idealista.com/s/v1/yLv6QcFaPGY-ndqtd3fIzjn3dwgl4inLwTKbMiVSd6Ml4khBqGDIaJvI4s5m5JvBdwgldyXOdwybdwYIoz4MenoGo_fI9Zuoyw?Expires=1788120733&amp;Signature=MEUCID2GZBegJ7I5S9ifLJMClMkaI2JSUy4wzPezV9IxPniJAiEAgeOoxudUdgwCF5MnDSshgFPmHTtkoM069VTTO7X-1O4_&amp;Key-Pair-Id=K20EOYVFELHOX5</t>
        </is>
      </c>
      <c r="BB919"/>
      <c r="BC919">
        <v>1</v>
      </c>
      <c r="BD919"/>
      <c r="BE919">
        <v>0</v>
      </c>
      <c r="BF919"/>
      <c r="BG919"/>
      <c r="BH919"/>
      <c r="BI919"/>
      <c r="BJ919"/>
      <c r="BK919"/>
      <c r="BL919"/>
      <c r="BM919"/>
      <c r="BN919"/>
    </row>
    <row r="920">
      <c r="A920" t="inlineStr">
        <is>
          <t xml:space="preserve">IDL-112390460</t>
        </is>
      </c>
      <c r="B920" t="inlineStr">
        <is>
          <t xml:space="preserve">Idealista</t>
        </is>
      </c>
      <c r="C920" t="inlineStr">
        <is>
          <t xml:space="preserve">112390460</t>
        </is>
      </c>
      <c r="D920" t="inlineStr">
        <is>
          <t xml:space="preserve">https://www.idealista.com/inmueble/112390460/</t>
        </is>
      </c>
      <c r="E920" t="inlineStr">
        <is>
          <t xml:space="preserve">2026-08-29</t>
        </is>
      </c>
      <c r="F920" t="inlineStr">
        <is>
          <t xml:space="preserve">2026-08-29</t>
        </is>
      </c>
      <c r="G920" t="inlineStr">
        <is>
          <t xml:space="preserve">New</t>
        </is>
      </c>
      <c r="H920" t="inlineStr">
        <is>
          <t xml:space="preserve">Flat / apartment in Centro Ciudad, Fuengirola</t>
        </is>
      </c>
      <c r="I920" t="inlineStr">
        <is>
          <t xml:space="preserve">Sale</t>
        </is>
      </c>
      <c r="J920" t="inlineStr">
        <is>
          <t xml:space="preserve">Flat</t>
        </is>
      </c>
      <c r="K920" t="inlineStr">
        <is>
          <t xml:space="preserve">ES</t>
        </is>
      </c>
      <c r="L920"/>
      <c r="M920" t="inlineStr">
        <is>
          <t xml:space="preserve">Málaga</t>
        </is>
      </c>
      <c r="N920" t="inlineStr">
        <is>
          <t xml:space="preserve">Fuengirola</t>
        </is>
      </c>
      <c r="O920" t="inlineStr">
        <is>
          <t xml:space="preserve">Centro Ciudad</t>
        </is>
      </c>
      <c r="P920"/>
      <c r="Q920" t="inlineStr">
        <is>
          <t xml:space="preserve">36.5431150</t>
        </is>
      </c>
      <c r="R920" t="inlineStr">
        <is>
          <t xml:space="preserve">-4.6285303</t>
        </is>
      </c>
      <c r="S920">
        <v>364000</v>
      </c>
      <c r="T920"/>
      <c r="U920">
        <f>IFERROR((S920-T920)/T920,"")</f>
      </c>
      <c r="V920">
        <v>3</v>
      </c>
      <c r="W920" t="inlineStr">
        <is>
          <t xml:space="preserve">80.00</t>
        </is>
      </c>
      <c r="X920"/>
      <c r="Y920"/>
      <c r="Z920">
        <f>IFERROR(S920/W920,"")</f>
      </c>
      <c r="AA920">
        <f>IFERROR(INDEX(04_Area_Stats!$C$5:$C$7,MATCH(N920,04_Area_Stats!$A$5:$A$7,0)),"")</f>
      </c>
      <c r="AB920">
        <f>IFERROR((Z920-AA920)/AA920,"")</f>
      </c>
      <c r="AC920">
        <v>3</v>
      </c>
      <c r="AD920">
        <v>2</v>
      </c>
      <c r="AE920" t="inlineStr">
        <is>
          <t xml:space="preserve">7</t>
        </is>
      </c>
      <c r="AF920"/>
      <c r="AG920"/>
      <c r="AH920"/>
      <c r="AI920" t="inlineStr">
        <is>
          <t xml:space="preserve">Y</t>
        </is>
      </c>
      <c r="AJ920" t="inlineStr">
        <is>
          <t xml:space="preserve">Y</t>
        </is>
      </c>
      <c r="AK920" t="inlineStr">
        <is>
          <t xml:space="preserve">N</t>
        </is>
      </c>
      <c r="AL920" t="inlineStr">
        <is>
          <t xml:space="preserve">N</t>
        </is>
      </c>
      <c r="AM920"/>
      <c r="AN920" t="inlineStr">
        <is>
          <t xml:space="preserve">N</t>
        </is>
      </c>
      <c r="AO920"/>
      <c r="AP920" t="inlineStr">
        <is>
          <t xml:space="preserve">Y</t>
        </is>
      </c>
      <c r="AQ920"/>
      <c r="AR920"/>
      <c r="AS920"/>
      <c r="AT920">
        <f>IFERROR(INDEX(04_Area_Stats!$E$5:$E$7,MATCH(N920,04_Area_Stats!$A$5:$A$7,0)),"")</f>
      </c>
      <c r="AU920">
        <f>IFERROR(ROUND(W920*AT920,0),"")</f>
      </c>
      <c r="AV920">
        <f>IFERROR(AU920*12/S920,"")</f>
      </c>
      <c r="AW920">
        <f>IFERROR(ROUND(100*(03_Assumptions!$B$18*MIN(AV920/03_Assumptions!$B$13,1)+03_Assumptions!$B$19*MIN(MAX(-AB920/0.25,0),1)+03_Assumptions!$B$20*IFERROR(INDEX(03_Assumptions!$B$28:$B$33,MATCH(AG920,03_Assumptions!$A$28:$A$33,0)),0.5)+03_Assumptions!$B$21*MIN(V920/180,1)+03_Assumptions!$B$22*(COUNTIF(AI920:AQ920,"Y")/9)),0),"")</f>
      </c>
      <c r="AX920"/>
      <c r="AY920"/>
      <c r="AZ920"/>
      <c r="BA920" t="inlineStr">
        <is>
          <t xml:space="preserve">https://img4.idealista.com/s/v1/yLv6QcFaPGY-ndqtd3fIzjn3dwgl4inLwTKbMiVSd6Ml4khBqGDIaJvI4s5m5JvBd86Ad6Ood3radwYIoz73DPcGBgvI9Zuoyw?Expires=1788120733&amp;Signature=MEYCIQDReCZyJ0rKjl7KO2MXrHK~EsoFHul-T7s0rH~lglf65QIhAIcwMPLbicp03E8njS2TF~n6VeOXXZ-CUDoPPKIfV7Pn&amp;Key-Pair-Id=K20EOYVFELHOX5</t>
        </is>
      </c>
      <c r="BB920"/>
      <c r="BC920">
        <v>1</v>
      </c>
      <c r="BD920"/>
      <c r="BE920">
        <v>0</v>
      </c>
      <c r="BF920"/>
      <c r="BG920"/>
      <c r="BH920"/>
      <c r="BI920"/>
      <c r="BJ920"/>
      <c r="BK920"/>
      <c r="BL920"/>
      <c r="BM920"/>
      <c r="BN920"/>
    </row>
    <row r="921">
      <c r="A921" t="inlineStr">
        <is>
          <t xml:space="preserve">IDL-112393601</t>
        </is>
      </c>
      <c r="B921" t="inlineStr">
        <is>
          <t xml:space="preserve">Idealista</t>
        </is>
      </c>
      <c r="C921" t="inlineStr">
        <is>
          <t xml:space="preserve">112393601</t>
        </is>
      </c>
      <c r="D921" t="inlineStr">
        <is>
          <t xml:space="preserve">https://www.idealista.com/inmueble/112393601/</t>
        </is>
      </c>
      <c r="E921" t="inlineStr">
        <is>
          <t xml:space="preserve">2026-08-29</t>
        </is>
      </c>
      <c r="F921" t="inlineStr">
        <is>
          <t xml:space="preserve">2026-08-29</t>
        </is>
      </c>
      <c r="G921" t="inlineStr">
        <is>
          <t xml:space="preserve">New</t>
        </is>
      </c>
      <c r="H921" t="inlineStr">
        <is>
          <t xml:space="preserve">Terraced house in Calle Eugenia de Montijo, Torreblanca del Sol, Fuengirola</t>
        </is>
      </c>
      <c r="I921" t="inlineStr">
        <is>
          <t xml:space="preserve">Sale</t>
        </is>
      </c>
      <c r="J921" t="inlineStr">
        <is>
          <t xml:space="preserve">Chalet</t>
        </is>
      </c>
      <c r="K921" t="inlineStr">
        <is>
          <t xml:space="preserve">ES</t>
        </is>
      </c>
      <c r="L921"/>
      <c r="M921" t="inlineStr">
        <is>
          <t xml:space="preserve">Málaga</t>
        </is>
      </c>
      <c r="N921" t="inlineStr">
        <is>
          <t xml:space="preserve">Fuengirola</t>
        </is>
      </c>
      <c r="O921" t="inlineStr">
        <is>
          <t xml:space="preserve">Torreblanca del Sol</t>
        </is>
      </c>
      <c r="P921"/>
      <c r="Q921" t="inlineStr">
        <is>
          <t xml:space="preserve">36.5634399</t>
        </is>
      </c>
      <c r="R921" t="inlineStr">
        <is>
          <t xml:space="preserve">-4.6108839</t>
        </is>
      </c>
      <c r="S921">
        <v>525000</v>
      </c>
      <c r="T921"/>
      <c r="U921">
        <f>IFERROR((S921-T921)/T921,"")</f>
      </c>
      <c r="V921">
        <v>3</v>
      </c>
      <c r="W921" t="inlineStr">
        <is>
          <t xml:space="preserve">192.00</t>
        </is>
      </c>
      <c r="X921"/>
      <c r="Y921"/>
      <c r="Z921">
        <f>IFERROR(S921/W921,"")</f>
      </c>
      <c r="AA921">
        <f>IFERROR(INDEX(04_Area_Stats!$C$5:$C$7,MATCH(N921,04_Area_Stats!$A$5:$A$7,0)),"")</f>
      </c>
      <c r="AB921">
        <f>IFERROR((Z921-AA921)/AA921,"")</f>
      </c>
      <c r="AC921">
        <v>4</v>
      </c>
      <c r="AD921">
        <v>3</v>
      </c>
      <c r="AE921"/>
      <c r="AF921"/>
      <c r="AG921"/>
      <c r="AH921"/>
      <c r="AI921"/>
      <c r="AJ921"/>
      <c r="AK921" t="inlineStr">
        <is>
          <t xml:space="preserve">Y</t>
        </is>
      </c>
      <c r="AL921" t="inlineStr">
        <is>
          <t xml:space="preserve">Y</t>
        </is>
      </c>
      <c r="AM921" t="inlineStr">
        <is>
          <t xml:space="preserve">Y</t>
        </is>
      </c>
      <c r="AN921"/>
      <c r="AO921"/>
      <c r="AP921" t="inlineStr">
        <is>
          <t xml:space="preserve">N</t>
        </is>
      </c>
      <c r="AQ921"/>
      <c r="AR921"/>
      <c r="AS921"/>
      <c r="AT921">
        <f>IFERROR(INDEX(04_Area_Stats!$E$5:$E$7,MATCH(N921,04_Area_Stats!$A$5:$A$7,0)),"")</f>
      </c>
      <c r="AU921">
        <f>IFERROR(ROUND(W921*AT921,0),"")</f>
      </c>
      <c r="AV921">
        <f>IFERROR(AU921*12/S921,"")</f>
      </c>
      <c r="AW921">
        <f>IFERROR(ROUND(100*(03_Assumptions!$B$18*MIN(AV921/03_Assumptions!$B$13,1)+03_Assumptions!$B$19*MIN(MAX(-AB921/0.25,0),1)+03_Assumptions!$B$20*IFERROR(INDEX(03_Assumptions!$B$28:$B$33,MATCH(AG921,03_Assumptions!$A$28:$A$33,0)),0.5)+03_Assumptions!$B$21*MIN(V921/180,1)+03_Assumptions!$B$22*(COUNTIF(AI921:AQ921,"Y")/9)),0),"")</f>
      </c>
      <c r="AX921"/>
      <c r="AY921"/>
      <c r="AZ921"/>
      <c r="BA921" t="inlineStr">
        <is>
          <t xml:space="preserve">https://img4.idealista.com/s/v1/yLv6QcFaPGY-ndqtd3fIzjn3dwgl4inLwTKbMiVSd6Ml4khBqGDIaJvI4s5m5JvBdz4Idz4edyXadwYIoz4MegYIPqPI9Zuoyw?Expires=1788120733&amp;Signature=MEUCIQD5oNujNpPN~GWwVbEIUpy31Ys9Zp~9V7Zax~bf0nD0ZQIgI2xtlcPY-WbDISxIzIckivxBJzrlJ4EFNWvXwbvm1zQ_&amp;Key-Pair-Id=K20EOYVFELHOX5</t>
        </is>
      </c>
      <c r="BB921"/>
      <c r="BC921">
        <v>1</v>
      </c>
      <c r="BD921"/>
      <c r="BE921">
        <v>0</v>
      </c>
      <c r="BF921"/>
      <c r="BG921"/>
      <c r="BH921"/>
      <c r="BI921"/>
      <c r="BJ921"/>
      <c r="BK921"/>
      <c r="BL921"/>
      <c r="BM921"/>
      <c r="BN921"/>
    </row>
    <row r="922">
      <c r="A922" t="inlineStr">
        <is>
          <t xml:space="preserve">IDL-112395861</t>
        </is>
      </c>
      <c r="B922" t="inlineStr">
        <is>
          <t xml:space="preserve">Idealista</t>
        </is>
      </c>
      <c r="C922" t="inlineStr">
        <is>
          <t xml:space="preserve">112395861</t>
        </is>
      </c>
      <c r="D922" t="inlineStr">
        <is>
          <t xml:space="preserve">https://www.idealista.com/inmueble/112395861/</t>
        </is>
      </c>
      <c r="E922" t="inlineStr">
        <is>
          <t xml:space="preserve">2026-08-29</t>
        </is>
      </c>
      <c r="F922" t="inlineStr">
        <is>
          <t xml:space="preserve">2026-08-29</t>
        </is>
      </c>
      <c r="G922" t="inlineStr">
        <is>
          <t xml:space="preserve">New</t>
        </is>
      </c>
      <c r="H922" t="inlineStr">
        <is>
          <t xml:space="preserve">Flat / apartment in Centro Ciudad, Fuengirola</t>
        </is>
      </c>
      <c r="I922" t="inlineStr">
        <is>
          <t xml:space="preserve">Sale</t>
        </is>
      </c>
      <c r="J922" t="inlineStr">
        <is>
          <t xml:space="preserve">Flat</t>
        </is>
      </c>
      <c r="K922" t="inlineStr">
        <is>
          <t xml:space="preserve">ES</t>
        </is>
      </c>
      <c r="L922"/>
      <c r="M922" t="inlineStr">
        <is>
          <t xml:space="preserve">Málaga</t>
        </is>
      </c>
      <c r="N922" t="inlineStr">
        <is>
          <t xml:space="preserve">Fuengirola</t>
        </is>
      </c>
      <c r="O922" t="inlineStr">
        <is>
          <t xml:space="preserve">Centro Ciudad</t>
        </is>
      </c>
      <c r="P922"/>
      <c r="Q922" t="inlineStr">
        <is>
          <t xml:space="preserve">36.5396245</t>
        </is>
      </c>
      <c r="R922" t="inlineStr">
        <is>
          <t xml:space="preserve">-4.6263652</t>
        </is>
      </c>
      <c r="S922">
        <v>407495</v>
      </c>
      <c r="T922"/>
      <c r="U922">
        <f>IFERROR((S922-T922)/T922,"")</f>
      </c>
      <c r="V922">
        <v>3</v>
      </c>
      <c r="W922" t="inlineStr">
        <is>
          <t xml:space="preserve">52.00</t>
        </is>
      </c>
      <c r="X922"/>
      <c r="Y922"/>
      <c r="Z922">
        <f>IFERROR(S922/W922,"")</f>
      </c>
      <c r="AA922">
        <f>IFERROR(INDEX(04_Area_Stats!$C$5:$C$7,MATCH(N922,04_Area_Stats!$A$5:$A$7,0)),"")</f>
      </c>
      <c r="AB922">
        <f>IFERROR((Z922-AA922)/AA922,"")</f>
      </c>
      <c r="AC922">
        <v>2</v>
      </c>
      <c r="AD922">
        <v>1</v>
      </c>
      <c r="AE922" t="inlineStr">
        <is>
          <t xml:space="preserve">5</t>
        </is>
      </c>
      <c r="AF922"/>
      <c r="AG922"/>
      <c r="AH922"/>
      <c r="AI922" t="inlineStr">
        <is>
          <t xml:space="preserve">Y</t>
        </is>
      </c>
      <c r="AJ922"/>
      <c r="AK922"/>
      <c r="AL922"/>
      <c r="AM922"/>
      <c r="AN922"/>
      <c r="AO922"/>
      <c r="AP922" t="inlineStr">
        <is>
          <t xml:space="preserve">Y</t>
        </is>
      </c>
      <c r="AQ922"/>
      <c r="AR922"/>
      <c r="AS922"/>
      <c r="AT922">
        <f>IFERROR(INDEX(04_Area_Stats!$E$5:$E$7,MATCH(N922,04_Area_Stats!$A$5:$A$7,0)),"")</f>
      </c>
      <c r="AU922">
        <f>IFERROR(ROUND(W922*AT922,0),"")</f>
      </c>
      <c r="AV922">
        <f>IFERROR(AU922*12/S922,"")</f>
      </c>
      <c r="AW922">
        <f>IFERROR(ROUND(100*(03_Assumptions!$B$18*MIN(AV922/03_Assumptions!$B$13,1)+03_Assumptions!$B$19*MIN(MAX(-AB922/0.25,0),1)+03_Assumptions!$B$20*IFERROR(INDEX(03_Assumptions!$B$28:$B$33,MATCH(AG922,03_Assumptions!$A$28:$A$33,0)),0.5)+03_Assumptions!$B$21*MIN(V922/180,1)+03_Assumptions!$B$22*(COUNTIF(AI922:AQ922,"Y")/9)),0),"")</f>
      </c>
      <c r="AX922"/>
      <c r="AY922"/>
      <c r="AZ922"/>
      <c r="BA922" t="inlineStr">
        <is>
          <t xml:space="preserve">https://img4.idealista.com/s/v1/yLv6QcFaPGY-ndqtd3fIzjn3dwgl4inLwTKbMiVSd6Ml4khBqGDIaJvI4s5m5JvBd6gld_ebdyW1dwYIoz6jJQx694DI9Zuoyw?Expires=1788120733&amp;Signature=MEQCIAcmtaB-mlCSQaqjJC7BBwPFtjAujD855THRU7YcMRZFAiBCQ2cLN14rLBqlFqgyzhbvxKsVZhWTJQAfXygVO3S6QA__&amp;Key-Pair-Id=K20EOYVFELHOX5</t>
        </is>
      </c>
      <c r="BB922"/>
      <c r="BC922">
        <v>1</v>
      </c>
      <c r="BD922"/>
      <c r="BE922">
        <v>0</v>
      </c>
      <c r="BF922"/>
      <c r="BG922"/>
      <c r="BH922"/>
      <c r="BI922"/>
      <c r="BJ922"/>
      <c r="BK922"/>
      <c r="BL922"/>
      <c r="BM922"/>
      <c r="BN922"/>
    </row>
    <row r="923">
      <c r="A923" t="inlineStr">
        <is>
          <t xml:space="preserve">IDL-112393600</t>
        </is>
      </c>
      <c r="B923" t="inlineStr">
        <is>
          <t xml:space="preserve">Idealista</t>
        </is>
      </c>
      <c r="C923" t="inlineStr">
        <is>
          <t xml:space="preserve">112393600</t>
        </is>
      </c>
      <c r="D923" t="inlineStr">
        <is>
          <t xml:space="preserve">https://www.idealista.com/inmueble/112393600/</t>
        </is>
      </c>
      <c r="E923" t="inlineStr">
        <is>
          <t xml:space="preserve">2026-08-29</t>
        </is>
      </c>
      <c r="F923" t="inlineStr">
        <is>
          <t xml:space="preserve">2026-08-29</t>
        </is>
      </c>
      <c r="G923" t="inlineStr">
        <is>
          <t xml:space="preserve">New</t>
        </is>
      </c>
      <c r="H923" t="inlineStr">
        <is>
          <t xml:space="preserve">Flat / apartment in Avenida Fuengirola, El Higuerón, Fuengirola</t>
        </is>
      </c>
      <c r="I923" t="inlineStr">
        <is>
          <t xml:space="preserve">Sale</t>
        </is>
      </c>
      <c r="J923" t="inlineStr">
        <is>
          <t xml:space="preserve">Flat</t>
        </is>
      </c>
      <c r="K923" t="inlineStr">
        <is>
          <t xml:space="preserve">ES</t>
        </is>
      </c>
      <c r="L923"/>
      <c r="M923" t="inlineStr">
        <is>
          <t xml:space="preserve">Málaga</t>
        </is>
      </c>
      <c r="N923" t="inlineStr">
        <is>
          <t xml:space="preserve">Fuengirola</t>
        </is>
      </c>
      <c r="O923" t="inlineStr">
        <is>
          <t xml:space="preserve">El Higuerón</t>
        </is>
      </c>
      <c r="P923"/>
      <c r="Q923" t="inlineStr">
        <is>
          <t xml:space="preserve">36.5800435</t>
        </is>
      </c>
      <c r="R923" t="inlineStr">
        <is>
          <t xml:space="preserve">-4.5999808</t>
        </is>
      </c>
      <c r="S923">
        <v>295000</v>
      </c>
      <c r="T923"/>
      <c r="U923">
        <f>IFERROR((S923-T923)/T923,"")</f>
      </c>
      <c r="V923">
        <v>3</v>
      </c>
      <c r="W923" t="inlineStr">
        <is>
          <t xml:space="preserve">110.00</t>
        </is>
      </c>
      <c r="X923"/>
      <c r="Y923"/>
      <c r="Z923">
        <f>IFERROR(S923/W923,"")</f>
      </c>
      <c r="AA923">
        <f>IFERROR(INDEX(04_Area_Stats!$C$5:$C$7,MATCH(N923,04_Area_Stats!$A$5:$A$7,0)),"")</f>
      </c>
      <c r="AB923">
        <f>IFERROR((Z923-AA923)/AA923,"")</f>
      </c>
      <c r="AC923">
        <v>4</v>
      </c>
      <c r="AD923">
        <v>1</v>
      </c>
      <c r="AE923"/>
      <c r="AF923"/>
      <c r="AG923"/>
      <c r="AH923"/>
      <c r="AI923" t="inlineStr">
        <is>
          <t xml:space="preserve">Y</t>
        </is>
      </c>
      <c r="AJ923"/>
      <c r="AK923"/>
      <c r="AL923"/>
      <c r="AM923" t="inlineStr">
        <is>
          <t xml:space="preserve">Y</t>
        </is>
      </c>
      <c r="AN923"/>
      <c r="AO923"/>
      <c r="AP923" t="inlineStr">
        <is>
          <t xml:space="preserve">Y</t>
        </is>
      </c>
      <c r="AQ923"/>
      <c r="AR923"/>
      <c r="AS923"/>
      <c r="AT923">
        <f>IFERROR(INDEX(04_Area_Stats!$E$5:$E$7,MATCH(N923,04_Area_Stats!$A$5:$A$7,0)),"")</f>
      </c>
      <c r="AU923">
        <f>IFERROR(ROUND(W923*AT923,0),"")</f>
      </c>
      <c r="AV923">
        <f>IFERROR(AU923*12/S923,"")</f>
      </c>
      <c r="AW923">
        <f>IFERROR(ROUND(100*(03_Assumptions!$B$18*MIN(AV923/03_Assumptions!$B$13,1)+03_Assumptions!$B$19*MIN(MAX(-AB923/0.25,0),1)+03_Assumptions!$B$20*IFERROR(INDEX(03_Assumptions!$B$28:$B$33,MATCH(AG923,03_Assumptions!$A$28:$A$33,0)),0.5)+03_Assumptions!$B$21*MIN(V923/180,1)+03_Assumptions!$B$22*(COUNTIF(AI923:AQ923,"Y")/9)),0),"")</f>
      </c>
      <c r="AX923"/>
      <c r="AY923"/>
      <c r="AZ923"/>
      <c r="BA923" t="inlineStr">
        <is>
          <t xml:space="preserve">https://img4.idealista.com/s/v1/yLv6QcFaPGY-ndqtd3fIzjn3dwgl4inLwTKbMiVSd6Ml4khBqGDIaJvI4s5m5JvBd84Ldx7ad6iAdwYIoz4MegYIeiXI9Zuoyw?Expires=1788120733&amp;Signature=MEQCIBmALXn7nMwQD7~pJ-EDWYrBnEjfPGEQbViW2lQmL49ZAiBvdMzAdv~m7TAztLVrBP~O~K80a3fdmDar44Z7wljkqQ__&amp;Key-Pair-Id=K20EOYVFELHOX5</t>
        </is>
      </c>
      <c r="BB923"/>
      <c r="BC923">
        <v>1</v>
      </c>
      <c r="BD923"/>
      <c r="BE923">
        <v>0</v>
      </c>
      <c r="BF923"/>
      <c r="BG923"/>
      <c r="BH923"/>
      <c r="BI923"/>
      <c r="BJ923"/>
      <c r="BK923"/>
      <c r="BL923"/>
      <c r="BM923"/>
      <c r="BN923"/>
    </row>
    <row r="924">
      <c r="A924" t="inlineStr">
        <is>
          <t xml:space="preserve">IDL-112390466</t>
        </is>
      </c>
      <c r="B924" t="inlineStr">
        <is>
          <t xml:space="preserve">Idealista</t>
        </is>
      </c>
      <c r="C924" t="inlineStr">
        <is>
          <t xml:space="preserve">112390466</t>
        </is>
      </c>
      <c r="D924" t="inlineStr">
        <is>
          <t xml:space="preserve">https://www.idealista.com/inmueble/112390466/</t>
        </is>
      </c>
      <c r="E924" t="inlineStr">
        <is>
          <t xml:space="preserve">2026-08-29</t>
        </is>
      </c>
      <c r="F924" t="inlineStr">
        <is>
          <t xml:space="preserve">2026-08-29</t>
        </is>
      </c>
      <c r="G924" t="inlineStr">
        <is>
          <t xml:space="preserve">New</t>
        </is>
      </c>
      <c r="H924" t="inlineStr">
        <is>
          <t xml:space="preserve">Duplex in Torreblanca del Sol, Fuengirola</t>
        </is>
      </c>
      <c r="I924" t="inlineStr">
        <is>
          <t xml:space="preserve">Sale</t>
        </is>
      </c>
      <c r="J924" t="inlineStr">
        <is>
          <t xml:space="preserve">Duplex</t>
        </is>
      </c>
      <c r="K924" t="inlineStr">
        <is>
          <t xml:space="preserve">ES</t>
        </is>
      </c>
      <c r="L924"/>
      <c r="M924" t="inlineStr">
        <is>
          <t xml:space="preserve">Málaga</t>
        </is>
      </c>
      <c r="N924" t="inlineStr">
        <is>
          <t xml:space="preserve">Fuengirola</t>
        </is>
      </c>
      <c r="O924" t="inlineStr">
        <is>
          <t xml:space="preserve">Torreblanca del Sol</t>
        </is>
      </c>
      <c r="P924"/>
      <c r="Q924" t="inlineStr">
        <is>
          <t xml:space="preserve">36.5717129</t>
        </is>
      </c>
      <c r="R924" t="inlineStr">
        <is>
          <t xml:space="preserve">-4.6054198</t>
        </is>
      </c>
      <c r="S924">
        <v>550000</v>
      </c>
      <c r="T924"/>
      <c r="U924">
        <f>IFERROR((S924-T924)/T924,"")</f>
      </c>
      <c r="V924">
        <v>3</v>
      </c>
      <c r="W924" t="inlineStr">
        <is>
          <t xml:space="preserve">220.00</t>
        </is>
      </c>
      <c r="X924"/>
      <c r="Y924"/>
      <c r="Z924">
        <f>IFERROR(S924/W924,"")</f>
      </c>
      <c r="AA924">
        <f>IFERROR(INDEX(04_Area_Stats!$C$5:$C$7,MATCH(N924,04_Area_Stats!$A$5:$A$7,0)),"")</f>
      </c>
      <c r="AB924">
        <f>IFERROR((Z924-AA924)/AA924,"")</f>
      </c>
      <c r="AC924">
        <v>4</v>
      </c>
      <c r="AD924">
        <v>3</v>
      </c>
      <c r="AE924" t="inlineStr">
        <is>
          <t xml:space="preserve">2</t>
        </is>
      </c>
      <c r="AF924"/>
      <c r="AG924"/>
      <c r="AH924"/>
      <c r="AI924" t="inlineStr">
        <is>
          <t xml:space="preserve">Y</t>
        </is>
      </c>
      <c r="AJ924" t="inlineStr">
        <is>
          <t xml:space="preserve">Y</t>
        </is>
      </c>
      <c r="AK924" t="inlineStr">
        <is>
          <t xml:space="preserve">Y</t>
        </is>
      </c>
      <c r="AL924" t="inlineStr">
        <is>
          <t xml:space="preserve">Y</t>
        </is>
      </c>
      <c r="AM924" t="inlineStr">
        <is>
          <t xml:space="preserve">Y</t>
        </is>
      </c>
      <c r="AN924" t="inlineStr">
        <is>
          <t xml:space="preserve">Y</t>
        </is>
      </c>
      <c r="AO924"/>
      <c r="AP924" t="inlineStr">
        <is>
          <t xml:space="preserve">Y</t>
        </is>
      </c>
      <c r="AQ924"/>
      <c r="AR924"/>
      <c r="AS924"/>
      <c r="AT924">
        <f>IFERROR(INDEX(04_Area_Stats!$E$5:$E$7,MATCH(N924,04_Area_Stats!$A$5:$A$7,0)),"")</f>
      </c>
      <c r="AU924">
        <f>IFERROR(ROUND(W924*AT924,0),"")</f>
      </c>
      <c r="AV924">
        <f>IFERROR(AU924*12/S924,"")</f>
      </c>
      <c r="AW924">
        <f>IFERROR(ROUND(100*(03_Assumptions!$B$18*MIN(AV924/03_Assumptions!$B$13,1)+03_Assumptions!$B$19*MIN(MAX(-AB924/0.25,0),1)+03_Assumptions!$B$20*IFERROR(INDEX(03_Assumptions!$B$28:$B$33,MATCH(AG924,03_Assumptions!$A$28:$A$33,0)),0.5)+03_Assumptions!$B$21*MIN(V924/180,1)+03_Assumptions!$B$22*(COUNTIF(AI924:AQ924,"Y")/9)),0),"")</f>
      </c>
      <c r="AX924"/>
      <c r="AY924"/>
      <c r="AZ924"/>
      <c r="BA924" t="inlineStr">
        <is>
          <t xml:space="preserve">https://img4.idealista.com/s/v1/yLv6QcFaPGY-ndqtd3fIzjn3dwgl4inLwTKbMiVSd6Ml4khBqGDIaJvI4s5m5JvBdwz3dyUed6ijdwYIoz73DPf3BgjI9Zuoyw?Expires=1788120733&amp;Signature=MEQCIBWcGf2uXefutTqS2Fi0b3NyA2bv8YQVKd-VVvBE0okbAiA2dH9GiavK8dKoyCsNulY1ntfdy49iCGccSRwM4dpWXQ__&amp;Key-Pair-Id=K20EOYVFELHOX5</t>
        </is>
      </c>
      <c r="BB924"/>
      <c r="BC924">
        <v>1</v>
      </c>
      <c r="BD924"/>
      <c r="BE924">
        <v>0</v>
      </c>
      <c r="BF924"/>
      <c r="BG924"/>
      <c r="BH924"/>
      <c r="BI924"/>
      <c r="BJ924"/>
      <c r="BK924"/>
      <c r="BL924"/>
      <c r="BM924"/>
      <c r="BN924"/>
    </row>
    <row r="925">
      <c r="A925" t="inlineStr">
        <is>
          <t xml:space="preserve">IDL-112386798</t>
        </is>
      </c>
      <c r="B925" t="inlineStr">
        <is>
          <t xml:space="preserve">Idealista</t>
        </is>
      </c>
      <c r="C925" t="inlineStr">
        <is>
          <t xml:space="preserve">112386798</t>
        </is>
      </c>
      <c r="D925" t="inlineStr">
        <is>
          <t xml:space="preserve">https://www.idealista.com/inmueble/112386798/</t>
        </is>
      </c>
      <c r="E925" t="inlineStr">
        <is>
          <t xml:space="preserve">2026-08-29</t>
        </is>
      </c>
      <c r="F925" t="inlineStr">
        <is>
          <t xml:space="preserve">2026-08-29</t>
        </is>
      </c>
      <c r="G925" t="inlineStr">
        <is>
          <t xml:space="preserve">New</t>
        </is>
      </c>
      <c r="H925" t="inlineStr">
        <is>
          <t xml:space="preserve">Semi-detached house in Calle Tulipán, Torreblanca del Sol, Fuengirola</t>
        </is>
      </c>
      <c r="I925" t="inlineStr">
        <is>
          <t xml:space="preserve">Sale</t>
        </is>
      </c>
      <c r="J925" t="inlineStr">
        <is>
          <t xml:space="preserve">Chalet</t>
        </is>
      </c>
      <c r="K925" t="inlineStr">
        <is>
          <t xml:space="preserve">ES</t>
        </is>
      </c>
      <c r="L925"/>
      <c r="M925" t="inlineStr">
        <is>
          <t xml:space="preserve">Málaga</t>
        </is>
      </c>
      <c r="N925" t="inlineStr">
        <is>
          <t xml:space="preserve">Fuengirola</t>
        </is>
      </c>
      <c r="O925" t="inlineStr">
        <is>
          <t xml:space="preserve">Torreblanca del Sol</t>
        </is>
      </c>
      <c r="P925"/>
      <c r="Q925" t="inlineStr">
        <is>
          <t xml:space="preserve">36.5656007</t>
        </is>
      </c>
      <c r="R925" t="inlineStr">
        <is>
          <t xml:space="preserve">-4.6090480</t>
        </is>
      </c>
      <c r="S925">
        <v>649000</v>
      </c>
      <c r="T925"/>
      <c r="U925">
        <f>IFERROR((S925-T925)/T925,"")</f>
      </c>
      <c r="V925">
        <v>3</v>
      </c>
      <c r="W925" t="inlineStr">
        <is>
          <t xml:space="preserve">200.00</t>
        </is>
      </c>
      <c r="X925"/>
      <c r="Y925"/>
      <c r="Z925">
        <f>IFERROR(S925/W925,"")</f>
      </c>
      <c r="AA925">
        <f>IFERROR(INDEX(04_Area_Stats!$C$5:$C$7,MATCH(N925,04_Area_Stats!$A$5:$A$7,0)),"")</f>
      </c>
      <c r="AB925">
        <f>IFERROR((Z925-AA925)/AA925,"")</f>
      </c>
      <c r="AC925">
        <v>3</v>
      </c>
      <c r="AD925">
        <v>2</v>
      </c>
      <c r="AE925"/>
      <c r="AF925"/>
      <c r="AG925"/>
      <c r="AH925"/>
      <c r="AI925"/>
      <c r="AJ925" t="inlineStr">
        <is>
          <t xml:space="preserve">Y</t>
        </is>
      </c>
      <c r="AK925" t="inlineStr">
        <is>
          <t xml:space="preserve">Y</t>
        </is>
      </c>
      <c r="AL925" t="inlineStr">
        <is>
          <t xml:space="preserve">N</t>
        </is>
      </c>
      <c r="AM925" t="inlineStr">
        <is>
          <t xml:space="preserve">Y</t>
        </is>
      </c>
      <c r="AN925" t="inlineStr">
        <is>
          <t xml:space="preserve">Y</t>
        </is>
      </c>
      <c r="AO925"/>
      <c r="AP925" t="inlineStr">
        <is>
          <t xml:space="preserve">N</t>
        </is>
      </c>
      <c r="AQ925"/>
      <c r="AR925"/>
      <c r="AS925"/>
      <c r="AT925">
        <f>IFERROR(INDEX(04_Area_Stats!$E$5:$E$7,MATCH(N925,04_Area_Stats!$A$5:$A$7,0)),"")</f>
      </c>
      <c r="AU925">
        <f>IFERROR(ROUND(W925*AT925,0),"")</f>
      </c>
      <c r="AV925">
        <f>IFERROR(AU925*12/S925,"")</f>
      </c>
      <c r="AW925">
        <f>IFERROR(ROUND(100*(03_Assumptions!$B$18*MIN(AV925/03_Assumptions!$B$13,1)+03_Assumptions!$B$19*MIN(MAX(-AB925/0.25,0),1)+03_Assumptions!$B$20*IFERROR(INDEX(03_Assumptions!$B$28:$B$33,MATCH(AG925,03_Assumptions!$A$28:$A$33,0)),0.5)+03_Assumptions!$B$21*MIN(V925/180,1)+03_Assumptions!$B$22*(COUNTIF(AI925:AQ925,"Y")/9)),0),"")</f>
      </c>
      <c r="AX925"/>
      <c r="AY925"/>
      <c r="AZ925"/>
      <c r="BA925" t="inlineStr">
        <is>
          <t xml:space="preserve">https://img4.idealista.com/s/v1/yLv6QcFaPGY-ndqtd3fIzjn3dwgl4inLwTKbMiVSd6Ml4khBqGDIaJvI4s5m5JvBdwg-dx4Ld_cldwYIoz56CPcIegzI9Zuoyw?Expires=1788120733&amp;Signature=MEUCIQDr-C0D~JXIRyZF6xbTRe3I~a5ceVVtjSHPpZSrHjJn2wIgbY3eV038b2s968cdp1BoKjIaEtQoee1LNccs~lPhzeo_&amp;Key-Pair-Id=K20EOYVFELHOX5</t>
        </is>
      </c>
      <c r="BB925"/>
      <c r="BC925">
        <v>1</v>
      </c>
      <c r="BD925"/>
      <c r="BE925">
        <v>0</v>
      </c>
      <c r="BF925"/>
      <c r="BG925"/>
      <c r="BH925"/>
      <c r="BI925"/>
      <c r="BJ925"/>
      <c r="BK925"/>
      <c r="BL925"/>
      <c r="BM925"/>
      <c r="BN925"/>
    </row>
    <row r="926">
      <c r="A926" t="inlineStr">
        <is>
          <t xml:space="preserve">IDL-109050404</t>
        </is>
      </c>
      <c r="B926" t="inlineStr">
        <is>
          <t xml:space="preserve">Idealista</t>
        </is>
      </c>
      <c r="C926" t="inlineStr">
        <is>
          <t xml:space="preserve">109050404</t>
        </is>
      </c>
      <c r="D926" t="inlineStr">
        <is>
          <t xml:space="preserve">https://www.idealista.com/inmueble/109050404/</t>
        </is>
      </c>
      <c r="E926" t="inlineStr">
        <is>
          <t xml:space="preserve">2026-08-29</t>
        </is>
      </c>
      <c r="F926" t="inlineStr">
        <is>
          <t xml:space="preserve">2026-08-29</t>
        </is>
      </c>
      <c r="G926" t="inlineStr">
        <is>
          <t xml:space="preserve">New</t>
        </is>
      </c>
      <c r="H926" t="inlineStr">
        <is>
          <t xml:space="preserve">Flat / apartment in Marítimo Rey de España, Las Gaviotas, Fuengirola</t>
        </is>
      </c>
      <c r="I926" t="inlineStr">
        <is>
          <t xml:space="preserve">Sale</t>
        </is>
      </c>
      <c r="J926" t="inlineStr">
        <is>
          <t xml:space="preserve">Flat</t>
        </is>
      </c>
      <c r="K926" t="inlineStr">
        <is>
          <t xml:space="preserve">ES</t>
        </is>
      </c>
      <c r="L926"/>
      <c r="M926" t="inlineStr">
        <is>
          <t xml:space="preserve">Málaga</t>
        </is>
      </c>
      <c r="N926" t="inlineStr">
        <is>
          <t xml:space="preserve">Fuengirola</t>
        </is>
      </c>
      <c r="O926" t="inlineStr">
        <is>
          <t xml:space="preserve">Las Gaviotas</t>
        </is>
      </c>
      <c r="P926"/>
      <c r="Q926" t="inlineStr">
        <is>
          <t xml:space="preserve">36.5708159</t>
        </is>
      </c>
      <c r="R926" t="inlineStr">
        <is>
          <t xml:space="preserve">-4.5898688</t>
        </is>
      </c>
      <c r="S926">
        <v>570000</v>
      </c>
      <c r="T926"/>
      <c r="U926">
        <f>IFERROR((S926-T926)/T926,"")</f>
      </c>
      <c r="V926">
        <v>3</v>
      </c>
      <c r="W926" t="inlineStr">
        <is>
          <t xml:space="preserve">105.00</t>
        </is>
      </c>
      <c r="X926"/>
      <c r="Y926"/>
      <c r="Z926">
        <f>IFERROR(S926/W926,"")</f>
      </c>
      <c r="AA926">
        <f>IFERROR(INDEX(04_Area_Stats!$C$5:$C$7,MATCH(N926,04_Area_Stats!$A$5:$A$7,0)),"")</f>
      </c>
      <c r="AB926">
        <f>IFERROR((Z926-AA926)/AA926,"")</f>
      </c>
      <c r="AC926">
        <v>2</v>
      </c>
      <c r="AD926">
        <v>1</v>
      </c>
      <c r="AE926" t="inlineStr">
        <is>
          <t xml:space="preserve">3</t>
        </is>
      </c>
      <c r="AF926"/>
      <c r="AG926"/>
      <c r="AH926"/>
      <c r="AI926" t="inlineStr">
        <is>
          <t xml:space="preserve">Y</t>
        </is>
      </c>
      <c r="AJ926" t="inlineStr">
        <is>
          <t xml:space="preserve">Y</t>
        </is>
      </c>
      <c r="AK926" t="inlineStr">
        <is>
          <t xml:space="preserve">Y</t>
        </is>
      </c>
      <c r="AL926" t="inlineStr">
        <is>
          <t xml:space="preserve">N</t>
        </is>
      </c>
      <c r="AM926" t="inlineStr">
        <is>
          <t xml:space="preserve">Y</t>
        </is>
      </c>
      <c r="AN926" t="inlineStr">
        <is>
          <t xml:space="preserve">N</t>
        </is>
      </c>
      <c r="AO926"/>
      <c r="AP926" t="inlineStr">
        <is>
          <t xml:space="preserve">Y</t>
        </is>
      </c>
      <c r="AQ926"/>
      <c r="AR926"/>
      <c r="AS926"/>
      <c r="AT926">
        <f>IFERROR(INDEX(04_Area_Stats!$E$5:$E$7,MATCH(N926,04_Area_Stats!$A$5:$A$7,0)),"")</f>
      </c>
      <c r="AU926">
        <f>IFERROR(ROUND(W926*AT926,0),"")</f>
      </c>
      <c r="AV926">
        <f>IFERROR(AU926*12/S926,"")</f>
      </c>
      <c r="AW926">
        <f>IFERROR(ROUND(100*(03_Assumptions!$B$18*MIN(AV926/03_Assumptions!$B$13,1)+03_Assumptions!$B$19*MIN(MAX(-AB926/0.25,0),1)+03_Assumptions!$B$20*IFERROR(INDEX(03_Assumptions!$B$28:$B$33,MATCH(AG926,03_Assumptions!$A$28:$A$33,0)),0.5)+03_Assumptions!$B$21*MIN(V926/180,1)+03_Assumptions!$B$22*(COUNTIF(AI926:AQ926,"Y")/9)),0),"")</f>
      </c>
      <c r="AX926"/>
      <c r="AY926"/>
      <c r="AZ926"/>
      <c r="BA926" t="inlineStr">
        <is>
          <t xml:space="preserve">https://img4.idealista.com/s/v1/yLv6QcFaPGY-ndqtd3fIzjn3dwgl4inLwTKbMiVSd6Ml4khBqGDIaJvI4s5m5JvBd3oldwibdz6bdwb3owZ69yWjgPfI9Zuoyw?Expires=1788120733&amp;Signature=MEYCIQCo4mV0B3junPgbFJCJiNHuKMfec8VFM5OmWidsCgZSNQIhAIBw8mFYCxBf6JM8sGruPLoJPQ2F43yKQ3dEoGbLKJps&amp;Key-Pair-Id=K20EOYVFELHOX5</t>
        </is>
      </c>
      <c r="BB926"/>
      <c r="BC926">
        <v>1</v>
      </c>
      <c r="BD926"/>
      <c r="BE926">
        <v>0</v>
      </c>
      <c r="BF926"/>
      <c r="BG926"/>
      <c r="BH926"/>
      <c r="BI926"/>
      <c r="BJ926"/>
      <c r="BK926"/>
      <c r="BL926"/>
      <c r="BM926"/>
      <c r="BN926"/>
    </row>
    <row r="927">
      <c r="A927" t="inlineStr">
        <is>
          <t xml:space="preserve">IDL-112395639</t>
        </is>
      </c>
      <c r="B927" t="inlineStr">
        <is>
          <t xml:space="preserve">Idealista</t>
        </is>
      </c>
      <c r="C927" t="inlineStr">
        <is>
          <t xml:space="preserve">112395639</t>
        </is>
      </c>
      <c r="D927" t="inlineStr">
        <is>
          <t xml:space="preserve">https://www.idealista.com/inmueble/112395639/</t>
        </is>
      </c>
      <c r="E927" t="inlineStr">
        <is>
          <t xml:space="preserve">2026-08-29</t>
        </is>
      </c>
      <c r="F927" t="inlineStr">
        <is>
          <t xml:space="preserve">2026-08-29</t>
        </is>
      </c>
      <c r="G927" t="inlineStr">
        <is>
          <t xml:space="preserve">New</t>
        </is>
      </c>
      <c r="H927" t="inlineStr">
        <is>
          <t xml:space="preserve">Flat / apartment in Calle Alba, El Higuerón, Fuengirola</t>
        </is>
      </c>
      <c r="I927" t="inlineStr">
        <is>
          <t xml:space="preserve">Sale</t>
        </is>
      </c>
      <c r="J927" t="inlineStr">
        <is>
          <t xml:space="preserve">Flat</t>
        </is>
      </c>
      <c r="K927" t="inlineStr">
        <is>
          <t xml:space="preserve">ES</t>
        </is>
      </c>
      <c r="L927"/>
      <c r="M927" t="inlineStr">
        <is>
          <t xml:space="preserve">Málaga</t>
        </is>
      </c>
      <c r="N927" t="inlineStr">
        <is>
          <t xml:space="preserve">Fuengirola</t>
        </is>
      </c>
      <c r="O927" t="inlineStr">
        <is>
          <t xml:space="preserve">El Higuerón</t>
        </is>
      </c>
      <c r="P927"/>
      <c r="Q927" t="inlineStr">
        <is>
          <t xml:space="preserve">36.5725521</t>
        </is>
      </c>
      <c r="R927" t="inlineStr">
        <is>
          <t xml:space="preserve">-4.5940211</t>
        </is>
      </c>
      <c r="S927">
        <v>994000</v>
      </c>
      <c r="T927"/>
      <c r="U927">
        <f>IFERROR((S927-T927)/T927,"")</f>
      </c>
      <c r="V927">
        <v>3</v>
      </c>
      <c r="W927" t="inlineStr">
        <is>
          <t xml:space="preserve">314.00</t>
        </is>
      </c>
      <c r="X927"/>
      <c r="Y927"/>
      <c r="Z927">
        <f>IFERROR(S927/W927,"")</f>
      </c>
      <c r="AA927">
        <f>IFERROR(INDEX(04_Area_Stats!$C$5:$C$7,MATCH(N927,04_Area_Stats!$A$5:$A$7,0)),"")</f>
      </c>
      <c r="AB927">
        <f>IFERROR((Z927-AA927)/AA927,"")</f>
      </c>
      <c r="AC927">
        <v>2</v>
      </c>
      <c r="AD927">
        <v>2</v>
      </c>
      <c r="AE927" t="inlineStr">
        <is>
          <t xml:space="preserve">3</t>
        </is>
      </c>
      <c r="AF927"/>
      <c r="AG927"/>
      <c r="AH927"/>
      <c r="AI927" t="inlineStr">
        <is>
          <t xml:space="preserve">Y</t>
        </is>
      </c>
      <c r="AJ927" t="inlineStr">
        <is>
          <t xml:space="preserve">Y</t>
        </is>
      </c>
      <c r="AK927" t="inlineStr">
        <is>
          <t xml:space="preserve">N</t>
        </is>
      </c>
      <c r="AL927" t="inlineStr">
        <is>
          <t xml:space="preserve">Y</t>
        </is>
      </c>
      <c r="AM927" t="inlineStr">
        <is>
          <t xml:space="preserve">Y</t>
        </is>
      </c>
      <c r="AN927" t="inlineStr">
        <is>
          <t xml:space="preserve">Y</t>
        </is>
      </c>
      <c r="AO927"/>
      <c r="AP927" t="inlineStr">
        <is>
          <t xml:space="preserve">Y</t>
        </is>
      </c>
      <c r="AQ927"/>
      <c r="AR927"/>
      <c r="AS927"/>
      <c r="AT927">
        <f>IFERROR(INDEX(04_Area_Stats!$E$5:$E$7,MATCH(N927,04_Area_Stats!$A$5:$A$7,0)),"")</f>
      </c>
      <c r="AU927">
        <f>IFERROR(ROUND(W927*AT927,0),"")</f>
      </c>
      <c r="AV927">
        <f>IFERROR(AU927*12/S927,"")</f>
      </c>
      <c r="AW927">
        <f>IFERROR(ROUND(100*(03_Assumptions!$B$18*MIN(AV927/03_Assumptions!$B$13,1)+03_Assumptions!$B$19*MIN(MAX(-AB927/0.25,0),1)+03_Assumptions!$B$20*IFERROR(INDEX(03_Assumptions!$B$28:$B$33,MATCH(AG927,03_Assumptions!$A$28:$A$33,0)),0.5)+03_Assumptions!$B$21*MIN(V927/180,1)+03_Assumptions!$B$22*(COUNTIF(AI927:AQ927,"Y")/9)),0),"")</f>
      </c>
      <c r="AX927"/>
      <c r="AY927"/>
      <c r="AZ927"/>
      <c r="BA927" t="inlineStr">
        <is>
          <t xml:space="preserve">https://img4.idealista.com/s/v1/yLv6QcFaPGY-ndqtd3fIzjn3dwgl4inLwTKbMiVSd6Ml4khBqGDIaJvI4s5m5JvBdwbOdwv3d9oldwYIoz4MgD56egbI9Zuoyw?Expires=1788120733&amp;Signature=MEQCIGeiOV81y6YCDlaWhvgrOrLwLMKkkbGa8V5DttYpRotpAiBeczGC4COn8ItTU4egNmaTCL7o5zIWJxsHRbNgJ9B6ug__&amp;Key-Pair-Id=K20EOYVFELHOX5</t>
        </is>
      </c>
      <c r="BB927"/>
      <c r="BC927">
        <v>1</v>
      </c>
      <c r="BD927"/>
      <c r="BE927">
        <v>0</v>
      </c>
      <c r="BF927"/>
      <c r="BG927"/>
      <c r="BH927"/>
      <c r="BI927"/>
      <c r="BJ927"/>
      <c r="BK927"/>
      <c r="BL927"/>
      <c r="BM927"/>
      <c r="BN927"/>
    </row>
    <row r="928">
      <c r="A928" t="inlineStr">
        <is>
          <t xml:space="preserve">IDL-112393668</t>
        </is>
      </c>
      <c r="B928" t="inlineStr">
        <is>
          <t xml:space="preserve">Idealista</t>
        </is>
      </c>
      <c r="C928" t="inlineStr">
        <is>
          <t xml:space="preserve">112393668</t>
        </is>
      </c>
      <c r="D928" t="inlineStr">
        <is>
          <t xml:space="preserve">https://www.idealista.com/inmueble/112393668/</t>
        </is>
      </c>
      <c r="E928" t="inlineStr">
        <is>
          <t xml:space="preserve">2026-08-29</t>
        </is>
      </c>
      <c r="F928" t="inlineStr">
        <is>
          <t xml:space="preserve">2026-08-29</t>
        </is>
      </c>
      <c r="G928" t="inlineStr">
        <is>
          <t xml:space="preserve">New</t>
        </is>
      </c>
      <c r="H928" t="inlineStr">
        <is>
          <t xml:space="preserve">Flat / apartment in Playa de los Boliches, Fuengirola</t>
        </is>
      </c>
      <c r="I928" t="inlineStr">
        <is>
          <t xml:space="preserve">Sale</t>
        </is>
      </c>
      <c r="J928" t="inlineStr">
        <is>
          <t xml:space="preserve">Flat</t>
        </is>
      </c>
      <c r="K928" t="inlineStr">
        <is>
          <t xml:space="preserve">ES</t>
        </is>
      </c>
      <c r="L928"/>
      <c r="M928" t="inlineStr">
        <is>
          <t xml:space="preserve">Málaga</t>
        </is>
      </c>
      <c r="N928" t="inlineStr">
        <is>
          <t xml:space="preserve">Fuengirola</t>
        </is>
      </c>
      <c r="O928" t="inlineStr">
        <is>
          <t xml:space="preserve">Playa de los Boliches</t>
        </is>
      </c>
      <c r="P928"/>
      <c r="Q928" t="inlineStr">
        <is>
          <t xml:space="preserve">36.5555049</t>
        </is>
      </c>
      <c r="R928" t="inlineStr">
        <is>
          <t xml:space="preserve">-4.6093086</t>
        </is>
      </c>
      <c r="S928">
        <v>479000</v>
      </c>
      <c r="T928"/>
      <c r="U928">
        <f>IFERROR((S928-T928)/T928,"")</f>
      </c>
      <c r="V928">
        <v>3</v>
      </c>
      <c r="W928" t="inlineStr">
        <is>
          <t xml:space="preserve">79.00</t>
        </is>
      </c>
      <c r="X928"/>
      <c r="Y928"/>
      <c r="Z928">
        <f>IFERROR(S928/W928,"")</f>
      </c>
      <c r="AA928">
        <f>IFERROR(INDEX(04_Area_Stats!$C$5:$C$7,MATCH(N928,04_Area_Stats!$A$5:$A$7,0)),"")</f>
      </c>
      <c r="AB928">
        <f>IFERROR((Z928-AA928)/AA928,"")</f>
      </c>
      <c r="AC928">
        <v>2</v>
      </c>
      <c r="AD928">
        <v>2</v>
      </c>
      <c r="AE928"/>
      <c r="AF928"/>
      <c r="AG928"/>
      <c r="AH928"/>
      <c r="AI928" t="inlineStr">
        <is>
          <t xml:space="preserve">Y</t>
        </is>
      </c>
      <c r="AJ928"/>
      <c r="AK928"/>
      <c r="AL928" t="inlineStr">
        <is>
          <t xml:space="preserve">Y</t>
        </is>
      </c>
      <c r="AM928"/>
      <c r="AN928"/>
      <c r="AO928"/>
      <c r="AP928" t="inlineStr">
        <is>
          <t xml:space="preserve">Y</t>
        </is>
      </c>
      <c r="AQ928"/>
      <c r="AR928"/>
      <c r="AS928"/>
      <c r="AT928">
        <f>IFERROR(INDEX(04_Area_Stats!$E$5:$E$7,MATCH(N928,04_Area_Stats!$A$5:$A$7,0)),"")</f>
      </c>
      <c r="AU928">
        <f>IFERROR(ROUND(W928*AT928,0),"")</f>
      </c>
      <c r="AV928">
        <f>IFERROR(AU928*12/S928,"")</f>
      </c>
      <c r="AW928">
        <f>IFERROR(ROUND(100*(03_Assumptions!$B$18*MIN(AV928/03_Assumptions!$B$13,1)+03_Assumptions!$B$19*MIN(MAX(-AB928/0.25,0),1)+03_Assumptions!$B$20*IFERROR(INDEX(03_Assumptions!$B$28:$B$33,MATCH(AG928,03_Assumptions!$A$28:$A$33,0)),0.5)+03_Assumptions!$B$21*MIN(V928/180,1)+03_Assumptions!$B$22*(COUNTIF(AI928:AQ928,"Y")/9)),0),"")</f>
      </c>
      <c r="AX928"/>
      <c r="AY928"/>
      <c r="AZ928"/>
      <c r="BA928" t="inlineStr">
        <is>
          <t xml:space="preserve">https://img4.idealista.com/s/v1/yLv6QcFaPGY-ndqtd3fIzjn3dwgl4inLwTKbMiVSd6Ml4khBqGDIaJvI4s5m5JvBd86jdwiod3p6dwYIoz4Menp69wzI9Zuoyw?Expires=1788120733&amp;Signature=MEUCICF5ZzIWyPyhY6Xx6N6PYJIk7ZsBehhP5ifdLKg-NjTvAiEAlMkdpgUo7WM5VB0S5Ti7yElT1NPJIavdCwU5QZoqV54_&amp;Key-Pair-Id=K20EOYVFELHOX5</t>
        </is>
      </c>
      <c r="BB928"/>
      <c r="BC928">
        <v>1</v>
      </c>
      <c r="BD928"/>
      <c r="BE928">
        <v>0</v>
      </c>
      <c r="BF928"/>
      <c r="BG928"/>
      <c r="BH928"/>
      <c r="BI928"/>
      <c r="BJ928"/>
      <c r="BK928"/>
      <c r="BL928"/>
      <c r="BM928"/>
      <c r="BN928"/>
    </row>
    <row r="929">
      <c r="A929" t="inlineStr">
        <is>
          <t xml:space="preserve">IDL-112393644</t>
        </is>
      </c>
      <c r="B929" t="inlineStr">
        <is>
          <t xml:space="preserve">Idealista</t>
        </is>
      </c>
      <c r="C929" t="inlineStr">
        <is>
          <t xml:space="preserve">112393644</t>
        </is>
      </c>
      <c r="D929" t="inlineStr">
        <is>
          <t xml:space="preserve">https://www.idealista.com/inmueble/112393644/</t>
        </is>
      </c>
      <c r="E929" t="inlineStr">
        <is>
          <t xml:space="preserve">2026-08-29</t>
        </is>
      </c>
      <c r="F929" t="inlineStr">
        <is>
          <t xml:space="preserve">2026-08-29</t>
        </is>
      </c>
      <c r="G929" t="inlineStr">
        <is>
          <t xml:space="preserve">New</t>
        </is>
      </c>
      <c r="H929" t="inlineStr">
        <is>
          <t xml:space="preserve">Penthouse in Los Pacos, Fuengirola</t>
        </is>
      </c>
      <c r="I929" t="inlineStr">
        <is>
          <t xml:space="preserve">Sale</t>
        </is>
      </c>
      <c r="J929" t="inlineStr">
        <is>
          <t xml:space="preserve">Penthouse</t>
        </is>
      </c>
      <c r="K929" t="inlineStr">
        <is>
          <t xml:space="preserve">ES</t>
        </is>
      </c>
      <c r="L929"/>
      <c r="M929" t="inlineStr">
        <is>
          <t xml:space="preserve">Málaga</t>
        </is>
      </c>
      <c r="N929" t="inlineStr">
        <is>
          <t xml:space="preserve">Fuengirola</t>
        </is>
      </c>
      <c r="O929" t="inlineStr">
        <is>
          <t xml:space="preserve">Los Pacos</t>
        </is>
      </c>
      <c r="P929"/>
      <c r="Q929" t="inlineStr">
        <is>
          <t xml:space="preserve">36.5628319</t>
        </is>
      </c>
      <c r="R929" t="inlineStr">
        <is>
          <t xml:space="preserve">-4.6154397</t>
        </is>
      </c>
      <c r="S929">
        <v>369000</v>
      </c>
      <c r="T929"/>
      <c r="U929">
        <f>IFERROR((S929-T929)/T929,"")</f>
      </c>
      <c r="V929">
        <v>3</v>
      </c>
      <c r="W929" t="inlineStr">
        <is>
          <t xml:space="preserve">67.00</t>
        </is>
      </c>
      <c r="X929"/>
      <c r="Y929"/>
      <c r="Z929">
        <f>IFERROR(S929/W929,"")</f>
      </c>
      <c r="AA929">
        <f>IFERROR(INDEX(04_Area_Stats!$C$5:$C$7,MATCH(N929,04_Area_Stats!$A$5:$A$7,0)),"")</f>
      </c>
      <c r="AB929">
        <f>IFERROR((Z929-AA929)/AA929,"")</f>
      </c>
      <c r="AC929">
        <v>2</v>
      </c>
      <c r="AD929">
        <v>2</v>
      </c>
      <c r="AE929"/>
      <c r="AF929"/>
      <c r="AG929"/>
      <c r="AH929"/>
      <c r="AI929" t="inlineStr">
        <is>
          <t xml:space="preserve">Y</t>
        </is>
      </c>
      <c r="AJ929"/>
      <c r="AK929" t="inlineStr">
        <is>
          <t xml:space="preserve">Y</t>
        </is>
      </c>
      <c r="AL929" t="inlineStr">
        <is>
          <t xml:space="preserve">Y</t>
        </is>
      </c>
      <c r="AM929" t="inlineStr">
        <is>
          <t xml:space="preserve">Y</t>
        </is>
      </c>
      <c r="AN929"/>
      <c r="AO929"/>
      <c r="AP929" t="inlineStr">
        <is>
          <t xml:space="preserve">N</t>
        </is>
      </c>
      <c r="AQ929"/>
      <c r="AR929"/>
      <c r="AS929"/>
      <c r="AT929">
        <f>IFERROR(INDEX(04_Area_Stats!$E$5:$E$7,MATCH(N929,04_Area_Stats!$A$5:$A$7,0)),"")</f>
      </c>
      <c r="AU929">
        <f>IFERROR(ROUND(W929*AT929,0),"")</f>
      </c>
      <c r="AV929">
        <f>IFERROR(AU929*12/S929,"")</f>
      </c>
      <c r="AW929">
        <f>IFERROR(ROUND(100*(03_Assumptions!$B$18*MIN(AV929/03_Assumptions!$B$13,1)+03_Assumptions!$B$19*MIN(MAX(-AB929/0.25,0),1)+03_Assumptions!$B$20*IFERROR(INDEX(03_Assumptions!$B$28:$B$33,MATCH(AG929,03_Assumptions!$A$28:$A$33,0)),0.5)+03_Assumptions!$B$21*MIN(V929/180,1)+03_Assumptions!$B$22*(COUNTIF(AI929:AQ929,"Y")/9)),0),"")</f>
      </c>
      <c r="AX929"/>
      <c r="AY929"/>
      <c r="AZ929"/>
      <c r="BA929" t="inlineStr">
        <is>
          <t xml:space="preserve">https://img4.idealista.com/s/v1/yLv6QcFaPGY-ndqtd3fIzjn3dwgl4inLwTKbMiVSd6Ml4khBqGDIaJvI4s5m5JvBd3qbd4Aed4AIdwYIoz4MenolBgvI9Zuoyw?Expires=1788120733&amp;Signature=MEUCIBjjWJbpUuwueo14JzjawFOXwL4W6U85ZMn3mEaD8F0pAiEAnQ24pVFSpGozWqZydtajHlRoODySRUKQXuFJCz9b9Lo_&amp;Key-Pair-Id=K20EOYVFELHOX5</t>
        </is>
      </c>
      <c r="BB929"/>
      <c r="BC929">
        <v>1</v>
      </c>
      <c r="BD929"/>
      <c r="BE929">
        <v>0</v>
      </c>
      <c r="BF929"/>
      <c r="BG929"/>
      <c r="BH929"/>
      <c r="BI929"/>
      <c r="BJ929"/>
      <c r="BK929"/>
      <c r="BL929"/>
      <c r="BM929"/>
      <c r="BN929"/>
    </row>
    <row r="930">
      <c r="A930" t="inlineStr">
        <is>
          <t xml:space="preserve">IDL-112399849</t>
        </is>
      </c>
      <c r="B930" t="inlineStr">
        <is>
          <t xml:space="preserve">Idealista</t>
        </is>
      </c>
      <c r="C930" t="inlineStr">
        <is>
          <t xml:space="preserve">112399849</t>
        </is>
      </c>
      <c r="D930" t="inlineStr">
        <is>
          <t xml:space="preserve">https://www.idealista.com/inmueble/112399849/</t>
        </is>
      </c>
      <c r="E930" t="inlineStr">
        <is>
          <t xml:space="preserve">2026-08-29</t>
        </is>
      </c>
      <c r="F930" t="inlineStr">
        <is>
          <t xml:space="preserve">2026-08-29</t>
        </is>
      </c>
      <c r="G930" t="inlineStr">
        <is>
          <t xml:space="preserve">New</t>
        </is>
      </c>
      <c r="H930" t="inlineStr">
        <is>
          <t xml:space="preserve">Flat / apartment in Las Gaviotas, Fuengirola</t>
        </is>
      </c>
      <c r="I930" t="inlineStr">
        <is>
          <t xml:space="preserve">Sale</t>
        </is>
      </c>
      <c r="J930" t="inlineStr">
        <is>
          <t xml:space="preserve">Flat</t>
        </is>
      </c>
      <c r="K930" t="inlineStr">
        <is>
          <t xml:space="preserve">ES</t>
        </is>
      </c>
      <c r="L930"/>
      <c r="M930" t="inlineStr">
        <is>
          <t xml:space="preserve">Málaga</t>
        </is>
      </c>
      <c r="N930" t="inlineStr">
        <is>
          <t xml:space="preserve">Fuengirola</t>
        </is>
      </c>
      <c r="O930" t="inlineStr">
        <is>
          <t xml:space="preserve">Las Gaviotas</t>
        </is>
      </c>
      <c r="P930"/>
      <c r="Q930" t="inlineStr">
        <is>
          <t xml:space="preserve">36.5721957</t>
        </is>
      </c>
      <c r="R930" t="inlineStr">
        <is>
          <t xml:space="preserve">-4.5990815</t>
        </is>
      </c>
      <c r="S930">
        <v>470000</v>
      </c>
      <c r="T930"/>
      <c r="U930">
        <f>IFERROR((S930-T930)/T930,"")</f>
      </c>
      <c r="V930">
        <v>3</v>
      </c>
      <c r="W930" t="inlineStr">
        <is>
          <t xml:space="preserve">138.00</t>
        </is>
      </c>
      <c r="X930"/>
      <c r="Y930"/>
      <c r="Z930">
        <f>IFERROR(S930/W930,"")</f>
      </c>
      <c r="AA930">
        <f>IFERROR(INDEX(04_Area_Stats!$C$5:$C$7,MATCH(N930,04_Area_Stats!$A$5:$A$7,0)),"")</f>
      </c>
      <c r="AB930">
        <f>IFERROR((Z930-AA930)/AA930,"")</f>
      </c>
      <c r="AC930">
        <v>3</v>
      </c>
      <c r="AD930">
        <v>2</v>
      </c>
      <c r="AE930" t="inlineStr">
        <is>
          <t xml:space="preserve">bj</t>
        </is>
      </c>
      <c r="AF930"/>
      <c r="AG930"/>
      <c r="AH930"/>
      <c r="AI930" t="inlineStr">
        <is>
          <t xml:space="preserve">Y</t>
        </is>
      </c>
      <c r="AJ930" t="inlineStr">
        <is>
          <t xml:space="preserve">Y</t>
        </is>
      </c>
      <c r="AK930" t="inlineStr">
        <is>
          <t xml:space="preserve">Y</t>
        </is>
      </c>
      <c r="AL930" t="inlineStr">
        <is>
          <t xml:space="preserve">Y</t>
        </is>
      </c>
      <c r="AM930" t="inlineStr">
        <is>
          <t xml:space="preserve">Y</t>
        </is>
      </c>
      <c r="AN930" t="inlineStr">
        <is>
          <t xml:space="preserve">Y</t>
        </is>
      </c>
      <c r="AO930"/>
      <c r="AP930" t="inlineStr">
        <is>
          <t xml:space="preserve">Y</t>
        </is>
      </c>
      <c r="AQ930"/>
      <c r="AR930"/>
      <c r="AS930"/>
      <c r="AT930">
        <f>IFERROR(INDEX(04_Area_Stats!$E$5:$E$7,MATCH(N930,04_Area_Stats!$A$5:$A$7,0)),"")</f>
      </c>
      <c r="AU930">
        <f>IFERROR(ROUND(W930*AT930,0),"")</f>
      </c>
      <c r="AV930">
        <f>IFERROR(AU930*12/S930,"")</f>
      </c>
      <c r="AW930">
        <f>IFERROR(ROUND(100*(03_Assumptions!$B$18*MIN(AV930/03_Assumptions!$B$13,1)+03_Assumptions!$B$19*MIN(MAX(-AB930/0.25,0),1)+03_Assumptions!$B$20*IFERROR(INDEX(03_Assumptions!$B$28:$B$33,MATCH(AG930,03_Assumptions!$A$28:$A$33,0)),0.5)+03_Assumptions!$B$21*MIN(V930/180,1)+03_Assumptions!$B$22*(COUNTIF(AI930:AQ930,"Y")/9)),0),"")</f>
      </c>
      <c r="AX930"/>
      <c r="AY930"/>
      <c r="AZ930"/>
      <c r="BA930" t="inlineStr">
        <is>
          <t xml:space="preserve">https://img4.idealista.com/s/v1/yLv6QcFaPGY-ndqtd3fIzjn3dwgl4inLwTKbMiVSd6Ml4khBqGDIaJvI4s5m5JvBd6gMdwwldz7adwYIoz4LBgY-BoDI9Zuoyw?Expires=1788120733&amp;Signature=MEYCIQD8tilh~vZMQdfW7yZasWgzSMMCDH3dX~aHgqaPQYWAiwIhAN6KCUO75SB0FoJzz8olBrVTLvruh7fQUgpG1usYL~oI&amp;Key-Pair-Id=K20EOYVFELHOX5</t>
        </is>
      </c>
      <c r="BB930"/>
      <c r="BC930">
        <v>1</v>
      </c>
      <c r="BD930"/>
      <c r="BE930">
        <v>0</v>
      </c>
      <c r="BF930"/>
      <c r="BG930"/>
      <c r="BH930"/>
      <c r="BI930"/>
      <c r="BJ930"/>
      <c r="BK930"/>
      <c r="BL930"/>
      <c r="BM930"/>
      <c r="BN930"/>
    </row>
    <row r="931">
      <c r="A931" t="inlineStr">
        <is>
          <t xml:space="preserve">IDL-112401607</t>
        </is>
      </c>
      <c r="B931" t="inlineStr">
        <is>
          <t xml:space="preserve">Idealista</t>
        </is>
      </c>
      <c r="C931" t="inlineStr">
        <is>
          <t xml:space="preserve">112401607</t>
        </is>
      </c>
      <c r="D931" t="inlineStr">
        <is>
          <t xml:space="preserve">https://www.idealista.com/inmueble/112401607/</t>
        </is>
      </c>
      <c r="E931" t="inlineStr">
        <is>
          <t xml:space="preserve">2026-08-29</t>
        </is>
      </c>
      <c r="F931" t="inlineStr">
        <is>
          <t xml:space="preserve">2026-08-29</t>
        </is>
      </c>
      <c r="G931" t="inlineStr">
        <is>
          <t xml:space="preserve">New</t>
        </is>
      </c>
      <c r="H931" t="inlineStr">
        <is>
          <t xml:space="preserve">Flat / apartment in Avenida Finlandia, 29, Los Pacos, Fuengirola</t>
        </is>
      </c>
      <c r="I931" t="inlineStr">
        <is>
          <t xml:space="preserve">Sale</t>
        </is>
      </c>
      <c r="J931" t="inlineStr">
        <is>
          <t xml:space="preserve">Flat</t>
        </is>
      </c>
      <c r="K931" t="inlineStr">
        <is>
          <t xml:space="preserve">ES</t>
        </is>
      </c>
      <c r="L931"/>
      <c r="M931" t="inlineStr">
        <is>
          <t xml:space="preserve">Málaga</t>
        </is>
      </c>
      <c r="N931" t="inlineStr">
        <is>
          <t xml:space="preserve">Fuengirola</t>
        </is>
      </c>
      <c r="O931" t="inlineStr">
        <is>
          <t xml:space="preserve">Los Pacos</t>
        </is>
      </c>
      <c r="P931"/>
      <c r="Q931" t="inlineStr">
        <is>
          <t xml:space="preserve">36.5608636</t>
        </is>
      </c>
      <c r="R931" t="inlineStr">
        <is>
          <t xml:space="preserve">-4.6170963</t>
        </is>
      </c>
      <c r="S931">
        <v>495000</v>
      </c>
      <c r="T931"/>
      <c r="U931">
        <f>IFERROR((S931-T931)/T931,"")</f>
      </c>
      <c r="V931">
        <v>3</v>
      </c>
      <c r="W931" t="inlineStr">
        <is>
          <t xml:space="preserve">129.00</t>
        </is>
      </c>
      <c r="X931"/>
      <c r="Y931"/>
      <c r="Z931">
        <f>IFERROR(S931/W931,"")</f>
      </c>
      <c r="AA931">
        <f>IFERROR(INDEX(04_Area_Stats!$C$5:$C$7,MATCH(N931,04_Area_Stats!$A$5:$A$7,0)),"")</f>
      </c>
      <c r="AB931">
        <f>IFERROR((Z931-AA931)/AA931,"")</f>
      </c>
      <c r="AC931">
        <v>3</v>
      </c>
      <c r="AD931">
        <v>3</v>
      </c>
      <c r="AE931" t="inlineStr">
        <is>
          <t xml:space="preserve">bj</t>
        </is>
      </c>
      <c r="AF931"/>
      <c r="AG931"/>
      <c r="AH931"/>
      <c r="AI931" t="inlineStr">
        <is>
          <t xml:space="preserve">Y</t>
        </is>
      </c>
      <c r="AJ931" t="inlineStr">
        <is>
          <t xml:space="preserve">Y</t>
        </is>
      </c>
      <c r="AK931" t="inlineStr">
        <is>
          <t xml:space="preserve">N</t>
        </is>
      </c>
      <c r="AL931" t="inlineStr">
        <is>
          <t xml:space="preserve">Y</t>
        </is>
      </c>
      <c r="AM931"/>
      <c r="AN931" t="inlineStr">
        <is>
          <t xml:space="preserve">N</t>
        </is>
      </c>
      <c r="AO931"/>
      <c r="AP931" t="inlineStr">
        <is>
          <t xml:space="preserve">Y</t>
        </is>
      </c>
      <c r="AQ931"/>
      <c r="AR931"/>
      <c r="AS931"/>
      <c r="AT931">
        <f>IFERROR(INDEX(04_Area_Stats!$E$5:$E$7,MATCH(N931,04_Area_Stats!$A$5:$A$7,0)),"")</f>
      </c>
      <c r="AU931">
        <f>IFERROR(ROUND(W931*AT931,0),"")</f>
      </c>
      <c r="AV931">
        <f>IFERROR(AU931*12/S931,"")</f>
      </c>
      <c r="AW931">
        <f>IFERROR(ROUND(100*(03_Assumptions!$B$18*MIN(AV931/03_Assumptions!$B$13,1)+03_Assumptions!$B$19*MIN(MAX(-AB931/0.25,0),1)+03_Assumptions!$B$20*IFERROR(INDEX(03_Assumptions!$B$28:$B$33,MATCH(AG931,03_Assumptions!$A$28:$A$33,0)),0.5)+03_Assumptions!$B$21*MIN(V931/180,1)+03_Assumptions!$B$22*(COUNTIF(AI931:AQ931,"Y")/9)),0),"")</f>
      </c>
      <c r="AX931"/>
      <c r="AY931"/>
      <c r="AZ931"/>
      <c r="BA931" t="inlineStr">
        <is>
          <t xml:space="preserve">https://img4.idealista.com/s/v1/yLv6QcFaPGY-ndqtd3fIzjn3dwgl4inLwTKbMiVSd6Ml4khBqGDIaJvI4s5m5JvBdwy1dz4edx7adwYIoz4LCICAgCXI9Zuoyw?Expires=1788120733&amp;Signature=MEYCIQDlMynkSXYN5-THFt4fCOvRAJ-PndMCRnNkgePDf2P3lAIhAPQD5TRLZvtfR8IBSO8K-Vh7HnMlKK~nI~kXezunUg42&amp;Key-Pair-Id=K20EOYVFELHOX5</t>
        </is>
      </c>
      <c r="BB931"/>
      <c r="BC931">
        <v>1</v>
      </c>
      <c r="BD931"/>
      <c r="BE931">
        <v>0</v>
      </c>
      <c r="BF931"/>
      <c r="BG931"/>
      <c r="BH931"/>
      <c r="BI931"/>
      <c r="BJ931"/>
      <c r="BK931"/>
      <c r="BL931"/>
      <c r="BM931"/>
      <c r="BN931"/>
    </row>
    <row r="932">
      <c r="A932" t="inlineStr">
        <is>
          <t xml:space="preserve">IDL-112393619</t>
        </is>
      </c>
      <c r="B932" t="inlineStr">
        <is>
          <t xml:space="preserve">Idealista</t>
        </is>
      </c>
      <c r="C932" t="inlineStr">
        <is>
          <t xml:space="preserve">112393619</t>
        </is>
      </c>
      <c r="D932" t="inlineStr">
        <is>
          <t xml:space="preserve">https://www.idealista.com/inmueble/112393619/</t>
        </is>
      </c>
      <c r="E932" t="inlineStr">
        <is>
          <t xml:space="preserve">2026-08-29</t>
        </is>
      </c>
      <c r="F932" t="inlineStr">
        <is>
          <t xml:space="preserve">2026-08-29</t>
        </is>
      </c>
      <c r="G932" t="inlineStr">
        <is>
          <t xml:space="preserve">New</t>
        </is>
      </c>
      <c r="H932" t="inlineStr">
        <is>
          <t xml:space="preserve">Penthouse in Avenida Carvajal, Torreblanca del Sol, Fuengirola</t>
        </is>
      </c>
      <c r="I932" t="inlineStr">
        <is>
          <t xml:space="preserve">Sale</t>
        </is>
      </c>
      <c r="J932" t="inlineStr">
        <is>
          <t xml:space="preserve">Penthouse</t>
        </is>
      </c>
      <c r="K932" t="inlineStr">
        <is>
          <t xml:space="preserve">ES</t>
        </is>
      </c>
      <c r="L932"/>
      <c r="M932" t="inlineStr">
        <is>
          <t xml:space="preserve">Málaga</t>
        </is>
      </c>
      <c r="N932" t="inlineStr">
        <is>
          <t xml:space="preserve">Fuengirola</t>
        </is>
      </c>
      <c r="O932" t="inlineStr">
        <is>
          <t xml:space="preserve">Torreblanca del Sol</t>
        </is>
      </c>
      <c r="P932"/>
      <c r="Q932" t="inlineStr">
        <is>
          <t xml:space="preserve">36.5640228</t>
        </is>
      </c>
      <c r="R932" t="inlineStr">
        <is>
          <t xml:space="preserve">-4.6014968</t>
        </is>
      </c>
      <c r="S932">
        <v>565000</v>
      </c>
      <c r="T932"/>
      <c r="U932">
        <f>IFERROR((S932-T932)/T932,"")</f>
      </c>
      <c r="V932">
        <v>3</v>
      </c>
      <c r="W932" t="inlineStr">
        <is>
          <t xml:space="preserve">102.00</t>
        </is>
      </c>
      <c r="X932"/>
      <c r="Y932"/>
      <c r="Z932">
        <f>IFERROR(S932/W932,"")</f>
      </c>
      <c r="AA932">
        <f>IFERROR(INDEX(04_Area_Stats!$C$5:$C$7,MATCH(N932,04_Area_Stats!$A$5:$A$7,0)),"")</f>
      </c>
      <c r="AB932">
        <f>IFERROR((Z932-AA932)/AA932,"")</f>
      </c>
      <c r="AC932">
        <v>2</v>
      </c>
      <c r="AD932">
        <v>2</v>
      </c>
      <c r="AE932"/>
      <c r="AF932"/>
      <c r="AG932"/>
      <c r="AH932"/>
      <c r="AI932" t="inlineStr">
        <is>
          <t xml:space="preserve">Y</t>
        </is>
      </c>
      <c r="AJ932"/>
      <c r="AK932" t="inlineStr">
        <is>
          <t xml:space="preserve">Y</t>
        </is>
      </c>
      <c r="AL932" t="inlineStr">
        <is>
          <t xml:space="preserve">Y</t>
        </is>
      </c>
      <c r="AM932"/>
      <c r="AN932"/>
      <c r="AO932"/>
      <c r="AP932" t="inlineStr">
        <is>
          <t xml:space="preserve">Y</t>
        </is>
      </c>
      <c r="AQ932"/>
      <c r="AR932"/>
      <c r="AS932"/>
      <c r="AT932">
        <f>IFERROR(INDEX(04_Area_Stats!$E$5:$E$7,MATCH(N932,04_Area_Stats!$A$5:$A$7,0)),"")</f>
      </c>
      <c r="AU932">
        <f>IFERROR(ROUND(W932*AT932,0),"")</f>
      </c>
      <c r="AV932">
        <f>IFERROR(AU932*12/S932,"")</f>
      </c>
      <c r="AW932">
        <f>IFERROR(ROUND(100*(03_Assumptions!$B$18*MIN(AV932/03_Assumptions!$B$13,1)+03_Assumptions!$B$19*MIN(MAX(-AB932/0.25,0),1)+03_Assumptions!$B$20*IFERROR(INDEX(03_Assumptions!$B$28:$B$33,MATCH(AG932,03_Assumptions!$A$28:$A$33,0)),0.5)+03_Assumptions!$B$21*MIN(V932/180,1)+03_Assumptions!$B$22*(COUNTIF(AI932:AQ932,"Y")/9)),0),"")</f>
      </c>
      <c r="AX932"/>
      <c r="AY932"/>
      <c r="AZ932"/>
      <c r="BA932" t="inlineStr">
        <is>
          <t xml:space="preserve">https://img4.idealista.com/s/v1/yLv6QcFaPGY-ndqtd3fIzjn3dwgl4inLwTKbMiVSd6Ml4khBqGDIaJvI4s5m5JvBd4AGdwsMd4CjdwYIoz4MegYLBgbI9Zuoyw?Expires=1788120733&amp;Signature=MEYCIQClBJbouBGBNhOv~qv3e5vI1HREJyfBLqJnpCz96AOdLwIhALnKLUJ6HuZcuRuq8rdGFI~5qvSzz2Gynl~lLT4i~iG6&amp;Key-Pair-Id=K20EOYVFELHOX5</t>
        </is>
      </c>
      <c r="BB932"/>
      <c r="BC932">
        <v>1</v>
      </c>
      <c r="BD932"/>
      <c r="BE932">
        <v>0</v>
      </c>
      <c r="BF932"/>
      <c r="BG932"/>
      <c r="BH932"/>
      <c r="BI932"/>
      <c r="BJ932"/>
      <c r="BK932"/>
      <c r="BL932"/>
      <c r="BM932"/>
      <c r="BN932"/>
    </row>
    <row r="933">
      <c r="A933" t="inlineStr">
        <is>
          <t xml:space="preserve">IDL-112390468</t>
        </is>
      </c>
      <c r="B933" t="inlineStr">
        <is>
          <t xml:space="preserve">Idealista</t>
        </is>
      </c>
      <c r="C933" t="inlineStr">
        <is>
          <t xml:space="preserve">112390468</t>
        </is>
      </c>
      <c r="D933" t="inlineStr">
        <is>
          <t xml:space="preserve">https://www.idealista.com/inmueble/112390468/</t>
        </is>
      </c>
      <c r="E933" t="inlineStr">
        <is>
          <t xml:space="preserve">2026-08-29</t>
        </is>
      </c>
      <c r="F933" t="inlineStr">
        <is>
          <t xml:space="preserve">2026-08-29</t>
        </is>
      </c>
      <c r="G933" t="inlineStr">
        <is>
          <t xml:space="preserve">New</t>
        </is>
      </c>
      <c r="H933" t="inlineStr">
        <is>
          <t xml:space="preserve">Penthouse in Playa de los Boliches, Fuengirola</t>
        </is>
      </c>
      <c r="I933" t="inlineStr">
        <is>
          <t xml:space="preserve">Sale</t>
        </is>
      </c>
      <c r="J933" t="inlineStr">
        <is>
          <t xml:space="preserve">Penthouse</t>
        </is>
      </c>
      <c r="K933" t="inlineStr">
        <is>
          <t xml:space="preserve">ES</t>
        </is>
      </c>
      <c r="L933"/>
      <c r="M933" t="inlineStr">
        <is>
          <t xml:space="preserve">Málaga</t>
        </is>
      </c>
      <c r="N933" t="inlineStr">
        <is>
          <t xml:space="preserve">Fuengirola</t>
        </is>
      </c>
      <c r="O933" t="inlineStr">
        <is>
          <t xml:space="preserve">Playa de los Boliches</t>
        </is>
      </c>
      <c r="P933"/>
      <c r="Q933" t="inlineStr">
        <is>
          <t xml:space="preserve">36.5545050</t>
        </is>
      </c>
      <c r="R933" t="inlineStr">
        <is>
          <t xml:space="preserve">-4.6136950</t>
        </is>
      </c>
      <c r="S933">
        <v>1275000</v>
      </c>
      <c r="T933"/>
      <c r="U933">
        <f>IFERROR((S933-T933)/T933,"")</f>
      </c>
      <c r="V933">
        <v>3</v>
      </c>
      <c r="W933" t="inlineStr">
        <is>
          <t xml:space="preserve">141.00</t>
        </is>
      </c>
      <c r="X933"/>
      <c r="Y933"/>
      <c r="Z933">
        <f>IFERROR(S933/W933,"")</f>
      </c>
      <c r="AA933">
        <f>IFERROR(INDEX(04_Area_Stats!$C$5:$C$7,MATCH(N933,04_Area_Stats!$A$5:$A$7,0)),"")</f>
      </c>
      <c r="AB933">
        <f>IFERROR((Z933-AA933)/AA933,"")</f>
      </c>
      <c r="AC933">
        <v>2</v>
      </c>
      <c r="AD933">
        <v>2</v>
      </c>
      <c r="AE933" t="inlineStr">
        <is>
          <t xml:space="preserve">12</t>
        </is>
      </c>
      <c r="AF933"/>
      <c r="AG933"/>
      <c r="AH933"/>
      <c r="AI933" t="inlineStr">
        <is>
          <t xml:space="preserve">Y</t>
        </is>
      </c>
      <c r="AJ933" t="inlineStr">
        <is>
          <t xml:space="preserve">Y</t>
        </is>
      </c>
      <c r="AK933" t="inlineStr">
        <is>
          <t xml:space="preserve">Y</t>
        </is>
      </c>
      <c r="AL933" t="inlineStr">
        <is>
          <t xml:space="preserve">Y</t>
        </is>
      </c>
      <c r="AM933"/>
      <c r="AN933" t="inlineStr">
        <is>
          <t xml:space="preserve">N</t>
        </is>
      </c>
      <c r="AO933"/>
      <c r="AP933" t="inlineStr">
        <is>
          <t xml:space="preserve">Y</t>
        </is>
      </c>
      <c r="AQ933"/>
      <c r="AR933"/>
      <c r="AS933"/>
      <c r="AT933">
        <f>IFERROR(INDEX(04_Area_Stats!$E$5:$E$7,MATCH(N933,04_Area_Stats!$A$5:$A$7,0)),"")</f>
      </c>
      <c r="AU933">
        <f>IFERROR(ROUND(W933*AT933,0),"")</f>
      </c>
      <c r="AV933">
        <f>IFERROR(AU933*12/S933,"")</f>
      </c>
      <c r="AW933">
        <f>IFERROR(ROUND(100*(03_Assumptions!$B$18*MIN(AV933/03_Assumptions!$B$13,1)+03_Assumptions!$B$19*MIN(MAX(-AB933/0.25,0),1)+03_Assumptions!$B$20*IFERROR(INDEX(03_Assumptions!$B$28:$B$33,MATCH(AG933,03_Assumptions!$A$28:$A$33,0)),0.5)+03_Assumptions!$B$21*MIN(V933/180,1)+03_Assumptions!$B$22*(COUNTIF(AI933:AQ933,"Y")/9)),0),"")</f>
      </c>
      <c r="AX933"/>
      <c r="AY933"/>
      <c r="AZ933"/>
      <c r="BA933" t="inlineStr">
        <is>
          <t xml:space="preserve">https://img4.idealista.com/s/v1/yLv6QcFaPGY-ndqtd3fIzjn3dwgl4inLwTKbMiVSd6Ml4khBqGDIaJvI4s5m5JvBd4AId7XOd6N6dwYIoz73DPf3PgbI9Zuoyw?Expires=1788120733&amp;Signature=MEQCIFu6HTxunDKvWSZesFtZBegywW2HUyO9xUoCSrg~Pzs7AiAfYCpY6ohzQhU0xbb4ZfF~pU0KAsrShVWOFDn0N-~GNw__&amp;Key-Pair-Id=K20EOYVFELHOX5</t>
        </is>
      </c>
      <c r="BB933"/>
      <c r="BC933">
        <v>1</v>
      </c>
      <c r="BD933"/>
      <c r="BE933">
        <v>0</v>
      </c>
      <c r="BF933"/>
      <c r="BG933"/>
      <c r="BH933"/>
      <c r="BI933"/>
      <c r="BJ933"/>
      <c r="BK933"/>
      <c r="BL933"/>
      <c r="BM933"/>
      <c r="BN933"/>
    </row>
    <row r="934">
      <c r="A934" t="inlineStr">
        <is>
          <t xml:space="preserve">IDL-112400576</t>
        </is>
      </c>
      <c r="B934" t="inlineStr">
        <is>
          <t xml:space="preserve">Idealista</t>
        </is>
      </c>
      <c r="C934" t="inlineStr">
        <is>
          <t xml:space="preserve">112400576</t>
        </is>
      </c>
      <c r="D934" t="inlineStr">
        <is>
          <t xml:space="preserve">https://www.idealista.com/inmueble/112400576/</t>
        </is>
      </c>
      <c r="E934" t="inlineStr">
        <is>
          <t xml:space="preserve">2026-08-29</t>
        </is>
      </c>
      <c r="F934" t="inlineStr">
        <is>
          <t xml:space="preserve">2026-08-29</t>
        </is>
      </c>
      <c r="G934" t="inlineStr">
        <is>
          <t xml:space="preserve">New</t>
        </is>
      </c>
      <c r="H934" t="inlineStr">
        <is>
          <t xml:space="preserve">Flat / apartment in Torreblanca del Sol, Fuengirola</t>
        </is>
      </c>
      <c r="I934" t="inlineStr">
        <is>
          <t xml:space="preserve">Sale</t>
        </is>
      </c>
      <c r="J934" t="inlineStr">
        <is>
          <t xml:space="preserve">Flat</t>
        </is>
      </c>
      <c r="K934" t="inlineStr">
        <is>
          <t xml:space="preserve">ES</t>
        </is>
      </c>
      <c r="L934"/>
      <c r="M934" t="inlineStr">
        <is>
          <t xml:space="preserve">Málaga</t>
        </is>
      </c>
      <c r="N934" t="inlineStr">
        <is>
          <t xml:space="preserve">Fuengirola</t>
        </is>
      </c>
      <c r="O934" t="inlineStr">
        <is>
          <t xml:space="preserve">Torreblanca del Sol</t>
        </is>
      </c>
      <c r="P934"/>
      <c r="Q934" t="inlineStr">
        <is>
          <t xml:space="preserve">36.5743637</t>
        </is>
      </c>
      <c r="R934" t="inlineStr">
        <is>
          <t xml:space="preserve">-4.6132015</t>
        </is>
      </c>
      <c r="S934">
        <v>319000</v>
      </c>
      <c r="T934"/>
      <c r="U934">
        <f>IFERROR((S934-T934)/T934,"")</f>
      </c>
      <c r="V934">
        <v>3</v>
      </c>
      <c r="W934" t="inlineStr">
        <is>
          <t xml:space="preserve">78.00</t>
        </is>
      </c>
      <c r="X934"/>
      <c r="Y934"/>
      <c r="Z934">
        <f>IFERROR(S934/W934,"")</f>
      </c>
      <c r="AA934">
        <f>IFERROR(INDEX(04_Area_Stats!$C$5:$C$7,MATCH(N934,04_Area_Stats!$A$5:$A$7,0)),"")</f>
      </c>
      <c r="AB934">
        <f>IFERROR((Z934-AA934)/AA934,"")</f>
      </c>
      <c r="AC934">
        <v>2</v>
      </c>
      <c r="AD934">
        <v>2</v>
      </c>
      <c r="AE934"/>
      <c r="AF934"/>
      <c r="AG934"/>
      <c r="AH934"/>
      <c r="AI934" t="inlineStr">
        <is>
          <t xml:space="preserve">Y</t>
        </is>
      </c>
      <c r="AJ934" t="inlineStr">
        <is>
          <t xml:space="preserve">N</t>
        </is>
      </c>
      <c r="AK934" t="inlineStr">
        <is>
          <t xml:space="preserve">Y</t>
        </is>
      </c>
      <c r="AL934" t="inlineStr">
        <is>
          <t xml:space="preserve">Y</t>
        </is>
      </c>
      <c r="AM934" t="inlineStr">
        <is>
          <t xml:space="preserve">Y</t>
        </is>
      </c>
      <c r="AN934" t="inlineStr">
        <is>
          <t xml:space="preserve">Y</t>
        </is>
      </c>
      <c r="AO934"/>
      <c r="AP934" t="inlineStr">
        <is>
          <t xml:space="preserve">Y</t>
        </is>
      </c>
      <c r="AQ934"/>
      <c r="AR934"/>
      <c r="AS934"/>
      <c r="AT934">
        <f>IFERROR(INDEX(04_Area_Stats!$E$5:$E$7,MATCH(N934,04_Area_Stats!$A$5:$A$7,0)),"")</f>
      </c>
      <c r="AU934">
        <f>IFERROR(ROUND(W934*AT934,0),"")</f>
      </c>
      <c r="AV934">
        <f>IFERROR(AU934*12/S934,"")</f>
      </c>
      <c r="AW934">
        <f>IFERROR(ROUND(100*(03_Assumptions!$B$18*MIN(AV934/03_Assumptions!$B$13,1)+03_Assumptions!$B$19*MIN(MAX(-AB934/0.25,0),1)+03_Assumptions!$B$20*IFERROR(INDEX(03_Assumptions!$B$28:$B$33,MATCH(AG934,03_Assumptions!$A$28:$A$33,0)),0.5)+03_Assumptions!$B$21*MIN(V934/180,1)+03_Assumptions!$B$22*(COUNTIF(AI934:AQ934,"Y")/9)),0),"")</f>
      </c>
      <c r="AX934"/>
      <c r="AY934"/>
      <c r="AZ934"/>
      <c r="BA934" t="inlineStr">
        <is>
          <t xml:space="preserve">https://img4.idealista.com/s/v1/yLv6QcFaPGY-ndqtd3fIzjn3dwgl4inLwTKbMiVSd6Ml4khBqGDIaJvI4s5m5JvBdyWodwgMd7UldwYIoz4L93qjDD7I9Zuoyw?Expires=1788120733&amp;Signature=MEYCIQCLpX94qxIhddKm8N4ngtAQ6IX1uKrmFJkiBQ0oRzdPmwIhAKu3yPB-lNdmrin4IKf1cslVamS8A~eZoG5jpBMBjdqS&amp;Key-Pair-Id=K20EOYVFELHOX5</t>
        </is>
      </c>
      <c r="BB934"/>
      <c r="BC934">
        <v>2</v>
      </c>
      <c r="BD934">
        <v>0</v>
      </c>
      <c r="BE934">
        <v>0</v>
      </c>
      <c r="BF934"/>
      <c r="BG934"/>
      <c r="BH934"/>
      <c r="BI934"/>
      <c r="BJ934"/>
      <c r="BK934"/>
      <c r="BL934"/>
      <c r="BM934"/>
      <c r="BN934"/>
    </row>
    <row r="935">
      <c r="A935" t="inlineStr">
        <is>
          <t xml:space="preserve">IDL-112393637</t>
        </is>
      </c>
      <c r="B935" t="inlineStr">
        <is>
          <t xml:space="preserve">Idealista</t>
        </is>
      </c>
      <c r="C935" t="inlineStr">
        <is>
          <t xml:space="preserve">112393637</t>
        </is>
      </c>
      <c r="D935" t="inlineStr">
        <is>
          <t xml:space="preserve">https://www.idealista.com/inmueble/112393637/</t>
        </is>
      </c>
      <c r="E935" t="inlineStr">
        <is>
          <t xml:space="preserve">2026-08-29</t>
        </is>
      </c>
      <c r="F935" t="inlineStr">
        <is>
          <t xml:space="preserve">2026-08-29</t>
        </is>
      </c>
      <c r="G935" t="inlineStr">
        <is>
          <t xml:space="preserve">New</t>
        </is>
      </c>
      <c r="H935" t="inlineStr">
        <is>
          <t xml:space="preserve">Penthouse in Los Pacos, Fuengirola</t>
        </is>
      </c>
      <c r="I935" t="inlineStr">
        <is>
          <t xml:space="preserve">Sale</t>
        </is>
      </c>
      <c r="J935" t="inlineStr">
        <is>
          <t xml:space="preserve">Penthouse</t>
        </is>
      </c>
      <c r="K935" t="inlineStr">
        <is>
          <t xml:space="preserve">ES</t>
        </is>
      </c>
      <c r="L935"/>
      <c r="M935" t="inlineStr">
        <is>
          <t xml:space="preserve">Málaga</t>
        </is>
      </c>
      <c r="N935" t="inlineStr">
        <is>
          <t xml:space="preserve">Fuengirola</t>
        </is>
      </c>
      <c r="O935" t="inlineStr">
        <is>
          <t xml:space="preserve">Los Pacos</t>
        </is>
      </c>
      <c r="P935"/>
      <c r="Q935" t="inlineStr">
        <is>
          <t xml:space="preserve">36.5672090</t>
        </is>
      </c>
      <c r="R935" t="inlineStr">
        <is>
          <t xml:space="preserve">-4.6170028</t>
        </is>
      </c>
      <c r="S935">
        <v>540000</v>
      </c>
      <c r="T935"/>
      <c r="U935">
        <f>IFERROR((S935-T935)/T935,"")</f>
      </c>
      <c r="V935">
        <v>3</v>
      </c>
      <c r="W935" t="inlineStr">
        <is>
          <t xml:space="preserve">162.00</t>
        </is>
      </c>
      <c r="X935"/>
      <c r="Y935"/>
      <c r="Z935">
        <f>IFERROR(S935/W935,"")</f>
      </c>
      <c r="AA935">
        <f>IFERROR(INDEX(04_Area_Stats!$C$5:$C$7,MATCH(N935,04_Area_Stats!$A$5:$A$7,0)),"")</f>
      </c>
      <c r="AB935">
        <f>IFERROR((Z935-AA935)/AA935,"")</f>
      </c>
      <c r="AC935">
        <v>2</v>
      </c>
      <c r="AD935">
        <v>2</v>
      </c>
      <c r="AE935"/>
      <c r="AF935"/>
      <c r="AG935"/>
      <c r="AH935"/>
      <c r="AI935" t="inlineStr">
        <is>
          <t xml:space="preserve">Y</t>
        </is>
      </c>
      <c r="AJ935" t="inlineStr">
        <is>
          <t xml:space="preserve">Y</t>
        </is>
      </c>
      <c r="AK935" t="inlineStr">
        <is>
          <t xml:space="preserve">Y</t>
        </is>
      </c>
      <c r="AL935" t="inlineStr">
        <is>
          <t xml:space="preserve">Y</t>
        </is>
      </c>
      <c r="AM935" t="inlineStr">
        <is>
          <t xml:space="preserve">Y</t>
        </is>
      </c>
      <c r="AN935" t="inlineStr">
        <is>
          <t xml:space="preserve">Y</t>
        </is>
      </c>
      <c r="AO935"/>
      <c r="AP935" t="inlineStr">
        <is>
          <t xml:space="preserve">Y</t>
        </is>
      </c>
      <c r="AQ935"/>
      <c r="AR935"/>
      <c r="AS935"/>
      <c r="AT935">
        <f>IFERROR(INDEX(04_Area_Stats!$E$5:$E$7,MATCH(N935,04_Area_Stats!$A$5:$A$7,0)),"")</f>
      </c>
      <c r="AU935">
        <f>IFERROR(ROUND(W935*AT935,0),"")</f>
      </c>
      <c r="AV935">
        <f>IFERROR(AU935*12/S935,"")</f>
      </c>
      <c r="AW935">
        <f>IFERROR(ROUND(100*(03_Assumptions!$B$18*MIN(AV935/03_Assumptions!$B$13,1)+03_Assumptions!$B$19*MIN(MAX(-AB935/0.25,0),1)+03_Assumptions!$B$20*IFERROR(INDEX(03_Assumptions!$B$28:$B$33,MATCH(AG935,03_Assumptions!$A$28:$A$33,0)),0.5)+03_Assumptions!$B$21*MIN(V935/180,1)+03_Assumptions!$B$22*(COUNTIF(AI935:AQ935,"Y")/9)),0),"")</f>
      </c>
      <c r="AX935"/>
      <c r="AY935"/>
      <c r="AZ935"/>
      <c r="BA935" t="inlineStr">
        <is>
          <t xml:space="preserve">https://img4.idealista.com/s/v1/yLv6QcFaPGY-ndqtd3fIzjn3dwgl4inLwTKbMiVSd6Ml4khBqGDIaJvI4s5m5JvBd6iAd6Mld3qAdwYIoz4MegY-CPfI9Zuoyw?Expires=1788120733&amp;Signature=MEUCIQCnWH5WLWvFnMl7AuyadwuJGDfnM7fex5f0SDqzirLmjwIgbIJmPp9mXN7LYjX4BuGgxV5v86zkU3KyCCDhnjmhLK4_&amp;Key-Pair-Id=K20EOYVFELHOX5</t>
        </is>
      </c>
      <c r="BB935"/>
      <c r="BC935">
        <v>1</v>
      </c>
      <c r="BD935"/>
      <c r="BE935">
        <v>0</v>
      </c>
      <c r="BF935"/>
      <c r="BG935"/>
      <c r="BH935"/>
      <c r="BI935"/>
      <c r="BJ935"/>
      <c r="BK935"/>
      <c r="BL935"/>
      <c r="BM935"/>
      <c r="BN935"/>
    </row>
    <row r="936">
      <c r="A936" t="inlineStr">
        <is>
          <t xml:space="preserve">IDL-112377823</t>
        </is>
      </c>
      <c r="B936" t="inlineStr">
        <is>
          <t xml:space="preserve">Idealista</t>
        </is>
      </c>
      <c r="C936" t="inlineStr">
        <is>
          <t xml:space="preserve">112377823</t>
        </is>
      </c>
      <c r="D936" t="inlineStr">
        <is>
          <t xml:space="preserve">https://www.idealista.com/inmueble/112377823/</t>
        </is>
      </c>
      <c r="E936" t="inlineStr">
        <is>
          <t xml:space="preserve">2026-08-29</t>
        </is>
      </c>
      <c r="F936" t="inlineStr">
        <is>
          <t xml:space="preserve">2026-08-29</t>
        </is>
      </c>
      <c r="G936" t="inlineStr">
        <is>
          <t xml:space="preserve">New</t>
        </is>
      </c>
      <c r="H936" t="inlineStr">
        <is>
          <t xml:space="preserve">Flat / apartment in Calle Begoña, Las Gaviotas, Fuengirola</t>
        </is>
      </c>
      <c r="I936" t="inlineStr">
        <is>
          <t xml:space="preserve">Sale</t>
        </is>
      </c>
      <c r="J936" t="inlineStr">
        <is>
          <t xml:space="preserve">Flat</t>
        </is>
      </c>
      <c r="K936" t="inlineStr">
        <is>
          <t xml:space="preserve">ES</t>
        </is>
      </c>
      <c r="L936"/>
      <c r="M936" t="inlineStr">
        <is>
          <t xml:space="preserve">Málaga</t>
        </is>
      </c>
      <c r="N936" t="inlineStr">
        <is>
          <t xml:space="preserve">Fuengirola</t>
        </is>
      </c>
      <c r="O936" t="inlineStr">
        <is>
          <t xml:space="preserve">Las Gaviotas</t>
        </is>
      </c>
      <c r="P936"/>
      <c r="Q936" t="inlineStr">
        <is>
          <t xml:space="preserve">36.5695640</t>
        </is>
      </c>
      <c r="R936" t="inlineStr">
        <is>
          <t xml:space="preserve">-4.5958207</t>
        </is>
      </c>
      <c r="S936">
        <v>785000</v>
      </c>
      <c r="T936"/>
      <c r="U936">
        <f>IFERROR((S936-T936)/T936,"")</f>
      </c>
      <c r="V936">
        <v>3</v>
      </c>
      <c r="W936" t="inlineStr">
        <is>
          <t xml:space="preserve">68.00</t>
        </is>
      </c>
      <c r="X936"/>
      <c r="Y936"/>
      <c r="Z936">
        <f>IFERROR(S936/W936,"")</f>
      </c>
      <c r="AA936">
        <f>IFERROR(INDEX(04_Area_Stats!$C$5:$C$7,MATCH(N936,04_Area_Stats!$A$5:$A$7,0)),"")</f>
      </c>
      <c r="AB936">
        <f>IFERROR((Z936-AA936)/AA936,"")</f>
      </c>
      <c r="AC936">
        <v>2</v>
      </c>
      <c r="AD936">
        <v>2</v>
      </c>
      <c r="AE936" t="inlineStr">
        <is>
          <t xml:space="preserve">2</t>
        </is>
      </c>
      <c r="AF936"/>
      <c r="AG936"/>
      <c r="AH936"/>
      <c r="AI936" t="inlineStr">
        <is>
          <t xml:space="preserve">Y</t>
        </is>
      </c>
      <c r="AJ936" t="inlineStr">
        <is>
          <t xml:space="preserve">Y</t>
        </is>
      </c>
      <c r="AK936" t="inlineStr">
        <is>
          <t xml:space="preserve">N</t>
        </is>
      </c>
      <c r="AL936" t="inlineStr">
        <is>
          <t xml:space="preserve">Y</t>
        </is>
      </c>
      <c r="AM936" t="inlineStr">
        <is>
          <t xml:space="preserve">Y</t>
        </is>
      </c>
      <c r="AN936" t="inlineStr">
        <is>
          <t xml:space="preserve">Y</t>
        </is>
      </c>
      <c r="AO936"/>
      <c r="AP936" t="inlineStr">
        <is>
          <t xml:space="preserve">Y</t>
        </is>
      </c>
      <c r="AQ936"/>
      <c r="AR936"/>
      <c r="AS936"/>
      <c r="AT936">
        <f>IFERROR(INDEX(04_Area_Stats!$E$5:$E$7,MATCH(N936,04_Area_Stats!$A$5:$A$7,0)),"")</f>
      </c>
      <c r="AU936">
        <f>IFERROR(ROUND(W936*AT936,0),"")</f>
      </c>
      <c r="AV936">
        <f>IFERROR(AU936*12/S936,"")</f>
      </c>
      <c r="AW936">
        <f>IFERROR(ROUND(100*(03_Assumptions!$B$18*MIN(AV936/03_Assumptions!$B$13,1)+03_Assumptions!$B$19*MIN(MAX(-AB936/0.25,0),1)+03_Assumptions!$B$20*IFERROR(INDEX(03_Assumptions!$B$28:$B$33,MATCH(AG936,03_Assumptions!$A$28:$A$33,0)),0.5)+03_Assumptions!$B$21*MIN(V936/180,1)+03_Assumptions!$B$22*(COUNTIF(AI936:AQ936,"Y")/9)),0),"")</f>
      </c>
      <c r="AX936"/>
      <c r="AY936"/>
      <c r="AZ936"/>
      <c r="BA936" t="inlineStr">
        <is>
          <t xml:space="preserve">https://img4.idealista.com/s/v1/yLv6QcFaPGY-ndqtd3fIzjn3dwgl4inLwTKbMiVSd6Ml4khBqGDIaJvI4s5m5JvBd86od6gGdwaAdwYIoz4LgPeA9z7I9Zuoyw?Expires=1788120733&amp;Signature=MEYCIQCH66GTx2wXvcyHPvCWwysEqsBhpBp-H70Ubk39B0AhpQIhAMbbvj~xF4wILe5WWqaytPF8fOutq4qSpeAv~~TBCcAO&amp;Key-Pair-Id=K20EOYVFELHOX5</t>
        </is>
      </c>
      <c r="BB936"/>
      <c r="BC936">
        <v>1</v>
      </c>
      <c r="BD936"/>
      <c r="BE936">
        <v>0</v>
      </c>
      <c r="BF936"/>
      <c r="BG936"/>
      <c r="BH936"/>
      <c r="BI936"/>
      <c r="BJ936"/>
      <c r="BK936"/>
      <c r="BL936"/>
      <c r="BM936"/>
      <c r="BN936"/>
    </row>
    <row r="937">
      <c r="A937" t="inlineStr">
        <is>
          <t xml:space="preserve">IDL-112403239</t>
        </is>
      </c>
      <c r="B937" t="inlineStr">
        <is>
          <t xml:space="preserve">Idealista</t>
        </is>
      </c>
      <c r="C937" t="inlineStr">
        <is>
          <t xml:space="preserve">112403239</t>
        </is>
      </c>
      <c r="D937" t="inlineStr">
        <is>
          <t xml:space="preserve">https://www.idealista.com/inmueble/112403239/</t>
        </is>
      </c>
      <c r="E937" t="inlineStr">
        <is>
          <t xml:space="preserve">2026-08-29</t>
        </is>
      </c>
      <c r="F937" t="inlineStr">
        <is>
          <t xml:space="preserve">2026-08-31</t>
        </is>
      </c>
      <c r="G937" t="inlineStr">
        <is>
          <t xml:space="preserve">New</t>
        </is>
      </c>
      <c r="H937" t="inlineStr">
        <is>
          <t xml:space="preserve">Flat / apartment in Centro Ciudad, Fuengirola</t>
        </is>
      </c>
      <c r="I937" t="inlineStr">
        <is>
          <t xml:space="preserve">Sale</t>
        </is>
      </c>
      <c r="J937" t="inlineStr">
        <is>
          <t xml:space="preserve">Flat</t>
        </is>
      </c>
      <c r="K937" t="inlineStr">
        <is>
          <t xml:space="preserve">ES</t>
        </is>
      </c>
      <c r="L937"/>
      <c r="M937" t="inlineStr">
        <is>
          <t xml:space="preserve">Málaga</t>
        </is>
      </c>
      <c r="N937" t="inlineStr">
        <is>
          <t xml:space="preserve">Fuengirola</t>
        </is>
      </c>
      <c r="O937" t="inlineStr">
        <is>
          <t xml:space="preserve">Centro Ciudad</t>
        </is>
      </c>
      <c r="P937"/>
      <c r="Q937" t="inlineStr">
        <is>
          <t xml:space="preserve">36.5423218</t>
        </is>
      </c>
      <c r="R937" t="inlineStr">
        <is>
          <t xml:space="preserve">-4.6267847</t>
        </is>
      </c>
      <c r="S937">
        <v>220000</v>
      </c>
      <c r="T937"/>
      <c r="U937">
        <f>IFERROR((S937-T937)/T937,"")</f>
      </c>
      <c r="V937">
        <v>3</v>
      </c>
      <c r="W937" t="inlineStr">
        <is>
          <t xml:space="preserve">75.00</t>
        </is>
      </c>
      <c r="X937"/>
      <c r="Y937"/>
      <c r="Z937">
        <f>IFERROR(S937/W937,"")</f>
      </c>
      <c r="AA937">
        <f>IFERROR(INDEX(04_Area_Stats!$C$5:$C$7,MATCH(N937,04_Area_Stats!$A$5:$A$7,0)),"")</f>
      </c>
      <c r="AB937">
        <f>IFERROR((Z937-AA937)/AA937,"")</f>
      </c>
      <c r="AC937">
        <v>2</v>
      </c>
      <c r="AD937">
        <v>1</v>
      </c>
      <c r="AE937" t="inlineStr">
        <is>
          <t xml:space="preserve">4</t>
        </is>
      </c>
      <c r="AF937"/>
      <c r="AG937" t="inlineStr">
        <is>
          <t xml:space="preserve">Renovated</t>
        </is>
      </c>
      <c r="AH937"/>
      <c r="AI937" t="inlineStr">
        <is>
          <t xml:space="preserve">N</t>
        </is>
      </c>
      <c r="AJ937" t="inlineStr">
        <is>
          <t xml:space="preserve">Y</t>
        </is>
      </c>
      <c r="AK937" t="inlineStr">
        <is>
          <t xml:space="preserve">N</t>
        </is>
      </c>
      <c r="AL937" t="inlineStr">
        <is>
          <t xml:space="preserve">N</t>
        </is>
      </c>
      <c r="AM937"/>
      <c r="AN937" t="inlineStr">
        <is>
          <t xml:space="preserve">Y</t>
        </is>
      </c>
      <c r="AO937"/>
      <c r="AP937" t="inlineStr">
        <is>
          <t xml:space="preserve">N</t>
        </is>
      </c>
      <c r="AQ937" t="inlineStr">
        <is>
          <t xml:space="preserve">Y</t>
        </is>
      </c>
      <c r="AR937"/>
      <c r="AS937"/>
      <c r="AT937">
        <f>IFERROR(INDEX(04_Area_Stats!$E$5:$E$7,MATCH(N937,04_Area_Stats!$A$5:$A$7,0)),"")</f>
      </c>
      <c r="AU937">
        <f>IFERROR(ROUND(W937*AT937,0),"")</f>
      </c>
      <c r="AV937">
        <f>IFERROR(AU937*12/S937,"")</f>
      </c>
      <c r="AW937">
        <f>IFERROR(ROUND(100*(03_Assumptions!$B$18*MIN(AV937/03_Assumptions!$B$13,1)+03_Assumptions!$B$19*MIN(MAX(-AB937/0.25,0),1)+03_Assumptions!$B$20*IFERROR(INDEX(03_Assumptions!$B$28:$B$33,MATCH(AG937,03_Assumptions!$A$28:$A$33,0)),0.5)+03_Assumptions!$B$21*MIN(V937/180,1)+03_Assumptions!$B$22*(COUNTIF(AI937:AQ937,"Y")/9)),0),"")</f>
      </c>
      <c r="AX937"/>
      <c r="AY937"/>
      <c r="AZ937"/>
      <c r="BA937" t="inlineStr">
        <is>
          <t xml:space="preserve">https://img4.idealista.com/s/v1/yLv6QcFaPGY-ndqtd3fIzjn3dwgl4inLwTKbMiVSd6Ml4khBqGDIaJvI4s5m5JvBd6jOdwijd6gMdwYIoz4LgAujPnrI9Zuoyw?Expires=1788120733&amp;Signature=MEUCIQDvOmCdvHbZ58RQ0dwKZQYAbax6Xk51F2RoK2S6UwrmEAIgLNYazfjdohF~b2xv7aPi7hRlF2~6bpxLdh1s3GT0pAQ_&amp;Key-Pair-Id=K20EOYVFELHOX5</t>
        </is>
      </c>
      <c r="BB937"/>
      <c r="BC937">
        <v>1</v>
      </c>
      <c r="BD937"/>
      <c r="BE937">
        <v>0</v>
      </c>
      <c r="BF937"/>
      <c r="BG937"/>
      <c r="BH937"/>
      <c r="BI937" t="inlineStr">
        <is>
          <t xml:space="preserve">An excellent opportunity to acquire a renovated, bright, and exterior property</t>
        </is>
      </c>
      <c r="BJ937"/>
      <c r="BK937"/>
      <c r="BL937" t="inlineStr">
        <is>
          <t xml:space="preserve">En renoverad lägenhet med 2 sovrum och 1 badrum på cirka 70-80 m² i centrala Fuengirola, semi-möblerad och vänd åt sydväst. Belägen på 4:e våningen utan hiss, ligger den endast 5 minuters promenad från stranden och är omgiven av butiker, restauranger och transportknutpunkter.</t>
        </is>
      </c>
      <c r="BM937" t="inlineStr">
        <is>
          <t xml:space="preserve">condition, furnished</t>
        </is>
      </c>
      <c r="BN937"/>
    </row>
    <row r="938">
      <c r="A938" t="inlineStr">
        <is>
          <t xml:space="preserve">IDL-112390463</t>
        </is>
      </c>
      <c r="B938" t="inlineStr">
        <is>
          <t xml:space="preserve">Idealista</t>
        </is>
      </c>
      <c r="C938" t="inlineStr">
        <is>
          <t xml:space="preserve">112390463</t>
        </is>
      </c>
      <c r="D938" t="inlineStr">
        <is>
          <t xml:space="preserve">https://www.idealista.com/inmueble/112390463/</t>
        </is>
      </c>
      <c r="E938" t="inlineStr">
        <is>
          <t xml:space="preserve">2026-08-29</t>
        </is>
      </c>
      <c r="F938" t="inlineStr">
        <is>
          <t xml:space="preserve">2026-08-29</t>
        </is>
      </c>
      <c r="G938" t="inlineStr">
        <is>
          <t xml:space="preserve">New</t>
        </is>
      </c>
      <c r="H938" t="inlineStr">
        <is>
          <t xml:space="preserve">Flat / apartment in Los Boliches, Fuengirola</t>
        </is>
      </c>
      <c r="I938" t="inlineStr">
        <is>
          <t xml:space="preserve">Sale</t>
        </is>
      </c>
      <c r="J938" t="inlineStr">
        <is>
          <t xml:space="preserve">Flat</t>
        </is>
      </c>
      <c r="K938" t="inlineStr">
        <is>
          <t xml:space="preserve">ES</t>
        </is>
      </c>
      <c r="L938"/>
      <c r="M938" t="inlineStr">
        <is>
          <t xml:space="preserve">Málaga</t>
        </is>
      </c>
      <c r="N938" t="inlineStr">
        <is>
          <t xml:space="preserve">Fuengirola</t>
        </is>
      </c>
      <c r="O938" t="inlineStr">
        <is>
          <t xml:space="preserve">Los Boliches</t>
        </is>
      </c>
      <c r="P938"/>
      <c r="Q938" t="inlineStr">
        <is>
          <t xml:space="preserve">36.5536989</t>
        </is>
      </c>
      <c r="R938" t="inlineStr">
        <is>
          <t xml:space="preserve">-4.6182461</t>
        </is>
      </c>
      <c r="S938">
        <v>499000</v>
      </c>
      <c r="T938"/>
      <c r="U938">
        <f>IFERROR((S938-T938)/T938,"")</f>
      </c>
      <c r="V938">
        <v>3</v>
      </c>
      <c r="W938" t="inlineStr">
        <is>
          <t xml:space="preserve">99.00</t>
        </is>
      </c>
      <c r="X938"/>
      <c r="Y938"/>
      <c r="Z938">
        <f>IFERROR(S938/W938,"")</f>
      </c>
      <c r="AA938">
        <f>IFERROR(INDEX(04_Area_Stats!$C$5:$C$7,MATCH(N938,04_Area_Stats!$A$5:$A$7,0)),"")</f>
      </c>
      <c r="AB938">
        <f>IFERROR((Z938-AA938)/AA938,"")</f>
      </c>
      <c r="AC938">
        <v>3</v>
      </c>
      <c r="AD938">
        <v>3</v>
      </c>
      <c r="AE938" t="inlineStr">
        <is>
          <t xml:space="preserve">5</t>
        </is>
      </c>
      <c r="AF938"/>
      <c r="AG938"/>
      <c r="AH938"/>
      <c r="AI938" t="inlineStr">
        <is>
          <t xml:space="preserve">Y</t>
        </is>
      </c>
      <c r="AJ938" t="inlineStr">
        <is>
          <t xml:space="preserve">N</t>
        </is>
      </c>
      <c r="AK938" t="inlineStr">
        <is>
          <t xml:space="preserve">N</t>
        </is>
      </c>
      <c r="AL938" t="inlineStr">
        <is>
          <t xml:space="preserve">Y</t>
        </is>
      </c>
      <c r="AM938" t="inlineStr">
        <is>
          <t xml:space="preserve">Y</t>
        </is>
      </c>
      <c r="AN938" t="inlineStr">
        <is>
          <t xml:space="preserve">N</t>
        </is>
      </c>
      <c r="AO938"/>
      <c r="AP938" t="inlineStr">
        <is>
          <t xml:space="preserve">Y</t>
        </is>
      </c>
      <c r="AQ938"/>
      <c r="AR938"/>
      <c r="AS938"/>
      <c r="AT938">
        <f>IFERROR(INDEX(04_Area_Stats!$E$5:$E$7,MATCH(N938,04_Area_Stats!$A$5:$A$7,0)),"")</f>
      </c>
      <c r="AU938">
        <f>IFERROR(ROUND(W938*AT938,0),"")</f>
      </c>
      <c r="AV938">
        <f>IFERROR(AU938*12/S938,"")</f>
      </c>
      <c r="AW938">
        <f>IFERROR(ROUND(100*(03_Assumptions!$B$18*MIN(AV938/03_Assumptions!$B$13,1)+03_Assumptions!$B$19*MIN(MAX(-AB938/0.25,0),1)+03_Assumptions!$B$20*IFERROR(INDEX(03_Assumptions!$B$28:$B$33,MATCH(AG938,03_Assumptions!$A$28:$A$33,0)),0.5)+03_Assumptions!$B$21*MIN(V938/180,1)+03_Assumptions!$B$22*(COUNTIF(AI938:AQ938,"Y")/9)),0),"")</f>
      </c>
      <c r="AX938"/>
      <c r="AY938"/>
      <c r="AZ938"/>
      <c r="BA938" t="inlineStr">
        <is>
          <t xml:space="preserve">https://img4.idealista.com/s/v1/yLv6QcFaPGY-ndqtd3fIzjn3dwgl4inLwTKbMiVSd6Ml4khBqGDIaJvI4s5m5JvBdwjad_fad6PadwYIoz73DPcGgPfI9Zuoyw?Expires=1788120733&amp;Signature=MEQCIGE7QfcBt5HZBBPLPxIaYMD9WSYO-b8UPTWYM4v~wXzuAiBsxmm9x2LS~OZF~vfkVP3ECvaTbV4Xs4cbZk~DfEP8sQ__&amp;Key-Pair-Id=K20EOYVFELHOX5</t>
        </is>
      </c>
      <c r="BB938"/>
      <c r="BC938">
        <v>1</v>
      </c>
      <c r="BD938"/>
      <c r="BE938">
        <v>0</v>
      </c>
      <c r="BF938"/>
      <c r="BG938"/>
      <c r="BH938"/>
      <c r="BI938"/>
      <c r="BJ938"/>
      <c r="BK938"/>
      <c r="BL938"/>
      <c r="BM938"/>
      <c r="BN938"/>
    </row>
    <row r="939">
      <c r="A939" t="inlineStr">
        <is>
          <t xml:space="preserve">IDL-112393293</t>
        </is>
      </c>
      <c r="B939" t="inlineStr">
        <is>
          <t xml:space="preserve">Idealista</t>
        </is>
      </c>
      <c r="C939" t="inlineStr">
        <is>
          <t xml:space="preserve">112393293</t>
        </is>
      </c>
      <c r="D939" t="inlineStr">
        <is>
          <t xml:space="preserve">https://www.idealista.com/inmueble/112393293/</t>
        </is>
      </c>
      <c r="E939" t="inlineStr">
        <is>
          <t xml:space="preserve">2026-08-29</t>
        </is>
      </c>
      <c r="F939" t="inlineStr">
        <is>
          <t xml:space="preserve">2026-08-29</t>
        </is>
      </c>
      <c r="G939" t="inlineStr">
        <is>
          <t xml:space="preserve">New</t>
        </is>
      </c>
      <c r="H939" t="inlineStr">
        <is>
          <t xml:space="preserve">Flat / apartment in Zona Puerto Deportivo, Fuengirola</t>
        </is>
      </c>
      <c r="I939" t="inlineStr">
        <is>
          <t xml:space="preserve">Sale</t>
        </is>
      </c>
      <c r="J939" t="inlineStr">
        <is>
          <t xml:space="preserve">Flat</t>
        </is>
      </c>
      <c r="K939" t="inlineStr">
        <is>
          <t xml:space="preserve">ES</t>
        </is>
      </c>
      <c r="L939"/>
      <c r="M939" t="inlineStr">
        <is>
          <t xml:space="preserve">Málaga</t>
        </is>
      </c>
      <c r="N939" t="inlineStr">
        <is>
          <t xml:space="preserve">Fuengirola</t>
        </is>
      </c>
      <c r="O939" t="inlineStr">
        <is>
          <t xml:space="preserve">Zona Puerto Deportivo</t>
        </is>
      </c>
      <c r="P939"/>
      <c r="Q939" t="inlineStr">
        <is>
          <t xml:space="preserve">36.5412601</t>
        </is>
      </c>
      <c r="R939" t="inlineStr">
        <is>
          <t xml:space="preserve">-4.6194254</t>
        </is>
      </c>
      <c r="S939">
        <v>395000</v>
      </c>
      <c r="T939"/>
      <c r="U939">
        <f>IFERROR((S939-T939)/T939,"")</f>
      </c>
      <c r="V939">
        <v>3</v>
      </c>
      <c r="W939" t="inlineStr">
        <is>
          <t xml:space="preserve">71.00</t>
        </is>
      </c>
      <c r="X939"/>
      <c r="Y939"/>
      <c r="Z939">
        <f>IFERROR(S939/W939,"")</f>
      </c>
      <c r="AA939">
        <f>IFERROR(INDEX(04_Area_Stats!$C$5:$C$7,MATCH(N939,04_Area_Stats!$A$5:$A$7,0)),"")</f>
      </c>
      <c r="AB939">
        <f>IFERROR((Z939-AA939)/AA939,"")</f>
      </c>
      <c r="AC939">
        <v>2</v>
      </c>
      <c r="AD939">
        <v>1</v>
      </c>
      <c r="AE939" t="inlineStr">
        <is>
          <t xml:space="preserve">7</t>
        </is>
      </c>
      <c r="AF939"/>
      <c r="AG939"/>
      <c r="AH939"/>
      <c r="AI939" t="inlineStr">
        <is>
          <t xml:space="preserve">Y</t>
        </is>
      </c>
      <c r="AJ939" t="inlineStr">
        <is>
          <t xml:space="preserve">Y</t>
        </is>
      </c>
      <c r="AK939" t="inlineStr">
        <is>
          <t xml:space="preserve">Y</t>
        </is>
      </c>
      <c r="AL939" t="inlineStr">
        <is>
          <t xml:space="preserve">N</t>
        </is>
      </c>
      <c r="AM939" t="inlineStr">
        <is>
          <t xml:space="preserve">Y</t>
        </is>
      </c>
      <c r="AN939"/>
      <c r="AO939"/>
      <c r="AP939" t="inlineStr">
        <is>
          <t xml:space="preserve">Y</t>
        </is>
      </c>
      <c r="AQ939"/>
      <c r="AR939"/>
      <c r="AS939"/>
      <c r="AT939">
        <f>IFERROR(INDEX(04_Area_Stats!$E$5:$E$7,MATCH(N939,04_Area_Stats!$A$5:$A$7,0)),"")</f>
      </c>
      <c r="AU939">
        <f>IFERROR(ROUND(W939*AT939,0),"")</f>
      </c>
      <c r="AV939">
        <f>IFERROR(AU939*12/S939,"")</f>
      </c>
      <c r="AW939">
        <f>IFERROR(ROUND(100*(03_Assumptions!$B$18*MIN(AV939/03_Assumptions!$B$13,1)+03_Assumptions!$B$19*MIN(MAX(-AB939/0.25,0),1)+03_Assumptions!$B$20*IFERROR(INDEX(03_Assumptions!$B$28:$B$33,MATCH(AG939,03_Assumptions!$A$28:$A$33,0)),0.5)+03_Assumptions!$B$21*MIN(V939/180,1)+03_Assumptions!$B$22*(COUNTIF(AI939:AQ939,"Y")/9)),0),"")</f>
      </c>
      <c r="AX939"/>
      <c r="AY939"/>
      <c r="AZ939"/>
      <c r="BA939" t="inlineStr">
        <is>
          <t xml:space="preserve">https://img4.idealista.com/s/v1/yLv6QcFaPGY-ndqtd3fIzjn3dwgl4inLwTKbMiVSd6Ml4khBqGDIaJvI4s5m5JvBd5sLd6gLdwYMdwYIoz4MJT73JYDI9Zuoyw?Expires=1788120733&amp;Signature=MEQCIEyIqS3Uzg8rgCLYIM2PXvDpSDlrzjSlP~ykNyaj4JfAAiBlQ7YZhUjhlaphyyIrKj-e0mc1qdU-8LvUt6ZudBHoew__&amp;Key-Pair-Id=K20EOYVFELHOX5</t>
        </is>
      </c>
      <c r="BB939"/>
      <c r="BC939">
        <v>1</v>
      </c>
      <c r="BD939"/>
      <c r="BE939">
        <v>0</v>
      </c>
      <c r="BF939"/>
      <c r="BG939"/>
      <c r="BH939"/>
      <c r="BI939"/>
      <c r="BJ939"/>
      <c r="BK939"/>
      <c r="BL939"/>
      <c r="BM939"/>
      <c r="BN939"/>
    </row>
    <row r="940">
      <c r="A940" t="inlineStr">
        <is>
          <t xml:space="preserve">IDL-112390457</t>
        </is>
      </c>
      <c r="B940" t="inlineStr">
        <is>
          <t xml:space="preserve">Idealista</t>
        </is>
      </c>
      <c r="C940" t="inlineStr">
        <is>
          <t xml:space="preserve">112390457</t>
        </is>
      </c>
      <c r="D940" t="inlineStr">
        <is>
          <t xml:space="preserve">https://www.idealista.com/inmueble/112390457/</t>
        </is>
      </c>
      <c r="E940" t="inlineStr">
        <is>
          <t xml:space="preserve">2026-08-29</t>
        </is>
      </c>
      <c r="F940" t="inlineStr">
        <is>
          <t xml:space="preserve">2026-08-29</t>
        </is>
      </c>
      <c r="G940" t="inlineStr">
        <is>
          <t xml:space="preserve">New</t>
        </is>
      </c>
      <c r="H940" t="inlineStr">
        <is>
          <t xml:space="preserve">Flat / apartment in Torreblanca del Sol, Fuengirola</t>
        </is>
      </c>
      <c r="I940" t="inlineStr">
        <is>
          <t xml:space="preserve">Sale</t>
        </is>
      </c>
      <c r="J940" t="inlineStr">
        <is>
          <t xml:space="preserve">Flat</t>
        </is>
      </c>
      <c r="K940" t="inlineStr">
        <is>
          <t xml:space="preserve">ES</t>
        </is>
      </c>
      <c r="L940"/>
      <c r="M940" t="inlineStr">
        <is>
          <t xml:space="preserve">Málaga</t>
        </is>
      </c>
      <c r="N940" t="inlineStr">
        <is>
          <t xml:space="preserve">Fuengirola</t>
        </is>
      </c>
      <c r="O940" t="inlineStr">
        <is>
          <t xml:space="preserve">Torreblanca del Sol</t>
        </is>
      </c>
      <c r="P940"/>
      <c r="Q940" t="inlineStr">
        <is>
          <t xml:space="preserve">36.5745443</t>
        </is>
      </c>
      <c r="R940" t="inlineStr">
        <is>
          <t xml:space="preserve">-4.6098668</t>
        </is>
      </c>
      <c r="S940">
        <v>299000</v>
      </c>
      <c r="T940"/>
      <c r="U940">
        <f>IFERROR((S940-T940)/T940,"")</f>
      </c>
      <c r="V940">
        <v>3</v>
      </c>
      <c r="W940" t="inlineStr">
        <is>
          <t xml:space="preserve">66.00</t>
        </is>
      </c>
      <c r="X940"/>
      <c r="Y940"/>
      <c r="Z940">
        <f>IFERROR(S940/W940,"")</f>
      </c>
      <c r="AA940">
        <f>IFERROR(INDEX(04_Area_Stats!$C$5:$C$7,MATCH(N940,04_Area_Stats!$A$5:$A$7,0)),"")</f>
      </c>
      <c r="AB940">
        <f>IFERROR((Z940-AA940)/AA940,"")</f>
      </c>
      <c r="AC940">
        <v>1</v>
      </c>
      <c r="AD940">
        <v>1</v>
      </c>
      <c r="AE940" t="inlineStr">
        <is>
          <t xml:space="preserve">9</t>
        </is>
      </c>
      <c r="AF940"/>
      <c r="AG940"/>
      <c r="AH940"/>
      <c r="AI940" t="inlineStr">
        <is>
          <t xml:space="preserve">Y</t>
        </is>
      </c>
      <c r="AJ940" t="inlineStr">
        <is>
          <t xml:space="preserve">Y</t>
        </is>
      </c>
      <c r="AK940" t="inlineStr">
        <is>
          <t xml:space="preserve">Y</t>
        </is>
      </c>
      <c r="AL940" t="inlineStr">
        <is>
          <t xml:space="preserve">N</t>
        </is>
      </c>
      <c r="AM940" t="inlineStr">
        <is>
          <t xml:space="preserve">Y</t>
        </is>
      </c>
      <c r="AN940" t="inlineStr">
        <is>
          <t xml:space="preserve">N</t>
        </is>
      </c>
      <c r="AO940"/>
      <c r="AP940" t="inlineStr">
        <is>
          <t xml:space="preserve">Y</t>
        </is>
      </c>
      <c r="AQ940"/>
      <c r="AR940"/>
      <c r="AS940"/>
      <c r="AT940">
        <f>IFERROR(INDEX(04_Area_Stats!$E$5:$E$7,MATCH(N940,04_Area_Stats!$A$5:$A$7,0)),"")</f>
      </c>
      <c r="AU940">
        <f>IFERROR(ROUND(W940*AT940,0),"")</f>
      </c>
      <c r="AV940">
        <f>IFERROR(AU940*12/S940,"")</f>
      </c>
      <c r="AW940">
        <f>IFERROR(ROUND(100*(03_Assumptions!$B$18*MIN(AV940/03_Assumptions!$B$13,1)+03_Assumptions!$B$19*MIN(MAX(-AB940/0.25,0),1)+03_Assumptions!$B$20*IFERROR(INDEX(03_Assumptions!$B$28:$B$33,MATCH(AG940,03_Assumptions!$A$28:$A$33,0)),0.5)+03_Assumptions!$B$21*MIN(V940/180,1)+03_Assumptions!$B$22*(COUNTIF(AI940:AQ940,"Y")/9)),0),"")</f>
      </c>
      <c r="AX940"/>
      <c r="AY940"/>
      <c r="AZ940"/>
      <c r="BA940" t="inlineStr">
        <is>
          <t xml:space="preserve">https://img4.idealista.com/s/v1/yLv6QcFaPGY-ndqtd3fIzjn3dwgl4inLwTKbMiVSd6Ml4khBqGDIaJvI4s5m5JvBd9qjd3qAdwx6dwYIoz73DPclCAzI9Zuoyw?Expires=1788120733&amp;Signature=MEUCIQCT1pUJMg~ap2cJcxPI4ggwGriVJ~AaZ6aCqTlukDlxWAIgVBhMW7xSuD9ip41g8-z53jnddM31-MtFlFsQuMEHwTE_&amp;Key-Pair-Id=K20EOYVFELHOX5</t>
        </is>
      </c>
      <c r="BB940"/>
      <c r="BC940">
        <v>1</v>
      </c>
      <c r="BD940"/>
      <c r="BE940">
        <v>0</v>
      </c>
      <c r="BF940"/>
      <c r="BG940"/>
      <c r="BH940"/>
      <c r="BI940"/>
      <c r="BJ940"/>
      <c r="BK940"/>
      <c r="BL940"/>
      <c r="BM940"/>
      <c r="BN940"/>
    </row>
    <row r="941">
      <c r="A941" t="inlineStr">
        <is>
          <t xml:space="preserve">IDL-112399061</t>
        </is>
      </c>
      <c r="B941" t="inlineStr">
        <is>
          <t xml:space="preserve">Idealista</t>
        </is>
      </c>
      <c r="C941" t="inlineStr">
        <is>
          <t xml:space="preserve">112399061</t>
        </is>
      </c>
      <c r="D941" t="inlineStr">
        <is>
          <t xml:space="preserve">https://www.idealista.com/inmueble/112399061/</t>
        </is>
      </c>
      <c r="E941" t="inlineStr">
        <is>
          <t xml:space="preserve">2026-08-29</t>
        </is>
      </c>
      <c r="F941" t="inlineStr">
        <is>
          <t xml:space="preserve">2026-08-29</t>
        </is>
      </c>
      <c r="G941" t="inlineStr">
        <is>
          <t xml:space="preserve">New</t>
        </is>
      </c>
      <c r="H941" t="inlineStr">
        <is>
          <t xml:space="preserve">Flat / apartment in Calle Jacinto Benavente, Zona Puerto Deportivo, Fuengirola</t>
        </is>
      </c>
      <c r="I941" t="inlineStr">
        <is>
          <t xml:space="preserve">Sale</t>
        </is>
      </c>
      <c r="J941" t="inlineStr">
        <is>
          <t xml:space="preserve">Flat</t>
        </is>
      </c>
      <c r="K941" t="inlineStr">
        <is>
          <t xml:space="preserve">ES</t>
        </is>
      </c>
      <c r="L941"/>
      <c r="M941" t="inlineStr">
        <is>
          <t xml:space="preserve">Málaga</t>
        </is>
      </c>
      <c r="N941" t="inlineStr">
        <is>
          <t xml:space="preserve">Fuengirola</t>
        </is>
      </c>
      <c r="O941" t="inlineStr">
        <is>
          <t xml:space="preserve">Zona Puerto Deportivo</t>
        </is>
      </c>
      <c r="P941"/>
      <c r="Q941" t="inlineStr">
        <is>
          <t xml:space="preserve">36.5393009</t>
        </is>
      </c>
      <c r="R941" t="inlineStr">
        <is>
          <t xml:space="preserve">-4.6220350</t>
        </is>
      </c>
      <c r="S941">
        <v>395000</v>
      </c>
      <c r="T941"/>
      <c r="U941">
        <f>IFERROR((S941-T941)/T941,"")</f>
      </c>
      <c r="V941">
        <v>3</v>
      </c>
      <c r="W941" t="inlineStr">
        <is>
          <t xml:space="preserve">106.00</t>
        </is>
      </c>
      <c r="X941"/>
      <c r="Y941"/>
      <c r="Z941">
        <f>IFERROR(S941/W941,"")</f>
      </c>
      <c r="AA941">
        <f>IFERROR(INDEX(04_Area_Stats!$C$5:$C$7,MATCH(N941,04_Area_Stats!$A$5:$A$7,0)),"")</f>
      </c>
      <c r="AB941">
        <f>IFERROR((Z941-AA941)/AA941,"")</f>
      </c>
      <c r="AC941">
        <v>2</v>
      </c>
      <c r="AD941">
        <v>2</v>
      </c>
      <c r="AE941" t="inlineStr">
        <is>
          <t xml:space="preserve">1</t>
        </is>
      </c>
      <c r="AF941"/>
      <c r="AG941"/>
      <c r="AH941"/>
      <c r="AI941" t="inlineStr">
        <is>
          <t xml:space="preserve">Y</t>
        </is>
      </c>
      <c r="AJ941" t="inlineStr">
        <is>
          <t xml:space="preserve">Y</t>
        </is>
      </c>
      <c r="AK941" t="inlineStr">
        <is>
          <t xml:space="preserve">N</t>
        </is>
      </c>
      <c r="AL941" t="inlineStr">
        <is>
          <t xml:space="preserve">N</t>
        </is>
      </c>
      <c r="AM941" t="inlineStr">
        <is>
          <t xml:space="preserve">Y</t>
        </is>
      </c>
      <c r="AN941" t="inlineStr">
        <is>
          <t xml:space="preserve">N</t>
        </is>
      </c>
      <c r="AO941"/>
      <c r="AP941" t="inlineStr">
        <is>
          <t xml:space="preserve">N</t>
        </is>
      </c>
      <c r="AQ941"/>
      <c r="AR941"/>
      <c r="AS941"/>
      <c r="AT941">
        <f>IFERROR(INDEX(04_Area_Stats!$E$5:$E$7,MATCH(N941,04_Area_Stats!$A$5:$A$7,0)),"")</f>
      </c>
      <c r="AU941">
        <f>IFERROR(ROUND(W941*AT941,0),"")</f>
      </c>
      <c r="AV941">
        <f>IFERROR(AU941*12/S941,"")</f>
      </c>
      <c r="AW941">
        <f>IFERROR(ROUND(100*(03_Assumptions!$B$18*MIN(AV941/03_Assumptions!$B$13,1)+03_Assumptions!$B$19*MIN(MAX(-AB941/0.25,0),1)+03_Assumptions!$B$20*IFERROR(INDEX(03_Assumptions!$B$28:$B$33,MATCH(AG941,03_Assumptions!$A$28:$A$33,0)),0.5)+03_Assumptions!$B$21*MIN(V941/180,1)+03_Assumptions!$B$22*(COUNTIF(AI941:AQ941,"Y")/9)),0),"")</f>
      </c>
      <c r="AX941"/>
      <c r="AY941"/>
      <c r="AZ941"/>
      <c r="BA941" t="inlineStr">
        <is>
          <t xml:space="preserve">https://img4.idealista.com/s/v1/yLv6QcFaPGY-ndqtd3fIzjn3dwgl4inLwTKbMiVSd6Ml4khBqGDIaJvI4s5m5JvBd_f3d4AIdwgGdwYIoz6jgCX3PqPI9Zuoyw?Expires=1788120733&amp;Signature=MEYCIQCgeSGOHBGHDHYMUHL9Cv6Hpiz3wug~W5U4Y-WkjL6GywIhAObCRSwJGb1EkTwatkHREh15WblePciJ3FKtHZnTqwf-&amp;Key-Pair-Id=K20EOYVFELHOX5</t>
        </is>
      </c>
      <c r="BB941"/>
      <c r="BC941">
        <v>1</v>
      </c>
      <c r="BD941"/>
      <c r="BE941">
        <v>0</v>
      </c>
      <c r="BF941"/>
      <c r="BG941"/>
      <c r="BH941"/>
      <c r="BI941"/>
      <c r="BJ941"/>
      <c r="BK941"/>
      <c r="BL941"/>
      <c r="BM941"/>
      <c r="BN941"/>
    </row>
    <row r="942">
      <c r="A942" t="inlineStr">
        <is>
          <t xml:space="preserve">IDL-112393454</t>
        </is>
      </c>
      <c r="B942" t="inlineStr">
        <is>
          <t xml:space="preserve">Idealista</t>
        </is>
      </c>
      <c r="C942" t="inlineStr">
        <is>
          <t xml:space="preserve">112393454</t>
        </is>
      </c>
      <c r="D942" t="inlineStr">
        <is>
          <t xml:space="preserve">https://www.idealista.com/inmueble/112393454/</t>
        </is>
      </c>
      <c r="E942" t="inlineStr">
        <is>
          <t xml:space="preserve">2026-08-29</t>
        </is>
      </c>
      <c r="F942" t="inlineStr">
        <is>
          <t xml:space="preserve">2026-08-31</t>
        </is>
      </c>
      <c r="G942" t="inlineStr">
        <is>
          <t xml:space="preserve">New</t>
        </is>
      </c>
      <c r="H942" t="inlineStr">
        <is>
          <t xml:space="preserve">Flat / apartment in Avenida de Mijas, Centro Ciudad, Fuengirola</t>
        </is>
      </c>
      <c r="I942" t="inlineStr">
        <is>
          <t xml:space="preserve">Sale</t>
        </is>
      </c>
      <c r="J942" t="inlineStr">
        <is>
          <t xml:space="preserve">Flat</t>
        </is>
      </c>
      <c r="K942" t="inlineStr">
        <is>
          <t xml:space="preserve">ES</t>
        </is>
      </c>
      <c r="L942"/>
      <c r="M942" t="inlineStr">
        <is>
          <t xml:space="preserve">Málaga</t>
        </is>
      </c>
      <c r="N942" t="inlineStr">
        <is>
          <t xml:space="preserve">Fuengirola</t>
        </is>
      </c>
      <c r="O942" t="inlineStr">
        <is>
          <t xml:space="preserve">Centro Ciudad</t>
        </is>
      </c>
      <c r="P942"/>
      <c r="Q942" t="inlineStr">
        <is>
          <t xml:space="preserve">36.5422619</t>
        </is>
      </c>
      <c r="R942" t="inlineStr">
        <is>
          <t xml:space="preserve">-4.6237722</t>
        </is>
      </c>
      <c r="S942">
        <v>245000</v>
      </c>
      <c r="T942"/>
      <c r="U942">
        <f>IFERROR((S942-T942)/T942,"")</f>
      </c>
      <c r="V942">
        <v>3</v>
      </c>
      <c r="W942" t="inlineStr">
        <is>
          <t xml:space="preserve">60.00</t>
        </is>
      </c>
      <c r="X942"/>
      <c r="Y942"/>
      <c r="Z942">
        <f>IFERROR(S942/W942,"")</f>
      </c>
      <c r="AA942">
        <f>IFERROR(INDEX(04_Area_Stats!$C$5:$C$7,MATCH(N942,04_Area_Stats!$A$5:$A$7,0)),"")</f>
      </c>
      <c r="AB942">
        <f>IFERROR((Z942-AA942)/AA942,"")</f>
      </c>
      <c r="AC942">
        <v>2</v>
      </c>
      <c r="AD942">
        <v>1</v>
      </c>
      <c r="AE942" t="inlineStr">
        <is>
          <t xml:space="preserve">4</t>
        </is>
      </c>
      <c r="AF942"/>
      <c r="AG942" t="inlineStr">
        <is>
          <t xml:space="preserve">Good</t>
        </is>
      </c>
      <c r="AH942"/>
      <c r="AI942" t="inlineStr">
        <is>
          <t xml:space="preserve">N</t>
        </is>
      </c>
      <c r="AJ942" t="inlineStr">
        <is>
          <t xml:space="preserve">Y</t>
        </is>
      </c>
      <c r="AK942" t="inlineStr">
        <is>
          <t xml:space="preserve">Y</t>
        </is>
      </c>
      <c r="AL942" t="inlineStr">
        <is>
          <t xml:space="preserve">Y</t>
        </is>
      </c>
      <c r="AM942"/>
      <c r="AN942" t="inlineStr">
        <is>
          <t xml:space="preserve">N</t>
        </is>
      </c>
      <c r="AO942"/>
      <c r="AP942" t="inlineStr">
        <is>
          <t xml:space="preserve">Y</t>
        </is>
      </c>
      <c r="AQ942" t="inlineStr">
        <is>
          <t xml:space="preserve">Y</t>
        </is>
      </c>
      <c r="AR942"/>
      <c r="AS942"/>
      <c r="AT942">
        <f>IFERROR(INDEX(04_Area_Stats!$E$5:$E$7,MATCH(N942,04_Area_Stats!$A$5:$A$7,0)),"")</f>
      </c>
      <c r="AU942">
        <f>IFERROR(ROUND(W942*AT942,0),"")</f>
      </c>
      <c r="AV942">
        <f>IFERROR(AU942*12/S942,"")</f>
      </c>
      <c r="AW942">
        <f>IFERROR(ROUND(100*(03_Assumptions!$B$18*MIN(AV942/03_Assumptions!$B$13,1)+03_Assumptions!$B$19*MIN(MAX(-AB942/0.25,0),1)+03_Assumptions!$B$20*IFERROR(INDEX(03_Assumptions!$B$28:$B$33,MATCH(AG942,03_Assumptions!$A$28:$A$33,0)),0.5)+03_Assumptions!$B$21*MIN(V942/180,1)+03_Assumptions!$B$22*(COUNTIF(AI942:AQ942,"Y")/9)),0),"")</f>
      </c>
      <c r="AX942"/>
      <c r="AY942"/>
      <c r="AZ942"/>
      <c r="BA942" t="inlineStr">
        <is>
          <t xml:space="preserve">https://img4.idealista.com/s/v1/yLv6QcFaPGY-ndqtd3fIzjn3dwgl4inLwTKbMiVSd6Ml4khBqGDIaJvI4s5m5JvBdwgld_f3d5u1dwYIoz4MBgw-C6PI9Zuoyw?Expires=1788120733&amp;Signature=MEQCIHYf1Z58ii0PAWq0CxVve-Jryo9ILTqs~FIv5h94LbfZAiActLON5r4kbmsba8lfeaCv2jzNAXJxjG6Ozj3z5gOb6Q__&amp;Key-Pair-Id=K20EOYVFELHOX5</t>
        </is>
      </c>
      <c r="BB942"/>
      <c r="BC942">
        <v>1</v>
      </c>
      <c r="BD942"/>
      <c r="BE942">
        <v>0</v>
      </c>
      <c r="BF942"/>
      <c r="BG942"/>
      <c r="BH942"/>
      <c r="BI942" t="inlineStr">
        <is>
          <t xml:space="preserve">A perfect opportunity to live right on the frontline of amenities</t>
        </is>
      </c>
      <c r="BJ942"/>
      <c r="BK942"/>
      <c r="BL942" t="inlineStr">
        <is>
          <t xml:space="preserve">En möblerad 2-sovrum, 1-badrum lägenhet i centrala Fuengirola med 60 m² byggyta, i gott skick. Dess främsta fördel är det oöverträffade läget endast 400 meter från stranden med omedelbar tillgång till alla tjänster och bekvämligheter.</t>
        </is>
      </c>
      <c r="BM942" t="inlineStr">
        <is>
          <t xml:space="preserve">condition, furnished</t>
        </is>
      </c>
      <c r="BN942"/>
    </row>
    <row r="943">
      <c r="A943" t="inlineStr">
        <is>
          <t xml:space="preserve">IDL-112399891</t>
        </is>
      </c>
      <c r="B943" t="inlineStr">
        <is>
          <t xml:space="preserve">Idealista</t>
        </is>
      </c>
      <c r="C943" t="inlineStr">
        <is>
          <t xml:space="preserve">112399891</t>
        </is>
      </c>
      <c r="D943" t="inlineStr">
        <is>
          <t xml:space="preserve">https://www.idealista.com/inmueble/112399891/</t>
        </is>
      </c>
      <c r="E943" t="inlineStr">
        <is>
          <t xml:space="preserve">2026-08-29</t>
        </is>
      </c>
      <c r="F943" t="inlineStr">
        <is>
          <t xml:space="preserve">2026-08-29</t>
        </is>
      </c>
      <c r="G943" t="inlineStr">
        <is>
          <t xml:space="preserve">New</t>
        </is>
      </c>
      <c r="H943" t="inlineStr">
        <is>
          <t xml:space="preserve">Flat / apartment in Avenida Fuengirola, 1, Las Gaviotas, Fuengirola</t>
        </is>
      </c>
      <c r="I943" t="inlineStr">
        <is>
          <t xml:space="preserve">Sale</t>
        </is>
      </c>
      <c r="J943" t="inlineStr">
        <is>
          <t xml:space="preserve">Flat</t>
        </is>
      </c>
      <c r="K943" t="inlineStr">
        <is>
          <t xml:space="preserve">ES</t>
        </is>
      </c>
      <c r="L943"/>
      <c r="M943" t="inlineStr">
        <is>
          <t xml:space="preserve">Málaga</t>
        </is>
      </c>
      <c r="N943" t="inlineStr">
        <is>
          <t xml:space="preserve">Fuengirola</t>
        </is>
      </c>
      <c r="O943" t="inlineStr">
        <is>
          <t xml:space="preserve">Las Gaviotas</t>
        </is>
      </c>
      <c r="P943"/>
      <c r="Q943" t="inlineStr">
        <is>
          <t xml:space="preserve">36.5723151</t>
        </is>
      </c>
      <c r="R943" t="inlineStr">
        <is>
          <t xml:space="preserve">-4.5977347</t>
        </is>
      </c>
      <c r="S943">
        <v>460000</v>
      </c>
      <c r="T943"/>
      <c r="U943">
        <f>IFERROR((S943-T943)/T943,"")</f>
      </c>
      <c r="V943">
        <v>3</v>
      </c>
      <c r="W943" t="inlineStr">
        <is>
          <t xml:space="preserve">138.00</t>
        </is>
      </c>
      <c r="X943"/>
      <c r="Y943"/>
      <c r="Z943">
        <f>IFERROR(S943/W943,"")</f>
      </c>
      <c r="AA943">
        <f>IFERROR(INDEX(04_Area_Stats!$C$5:$C$7,MATCH(N943,04_Area_Stats!$A$5:$A$7,0)),"")</f>
      </c>
      <c r="AB943">
        <f>IFERROR((Z943-AA943)/AA943,"")</f>
      </c>
      <c r="AC943">
        <v>3</v>
      </c>
      <c r="AD943">
        <v>2</v>
      </c>
      <c r="AE943" t="inlineStr">
        <is>
          <t xml:space="preserve">bj</t>
        </is>
      </c>
      <c r="AF943"/>
      <c r="AG943"/>
      <c r="AH943"/>
      <c r="AI943" t="inlineStr">
        <is>
          <t xml:space="preserve">Y</t>
        </is>
      </c>
      <c r="AJ943" t="inlineStr">
        <is>
          <t xml:space="preserve">Y</t>
        </is>
      </c>
      <c r="AK943" t="inlineStr">
        <is>
          <t xml:space="preserve">Y</t>
        </is>
      </c>
      <c r="AL943" t="inlineStr">
        <is>
          <t xml:space="preserve">Y</t>
        </is>
      </c>
      <c r="AM943" t="inlineStr">
        <is>
          <t xml:space="preserve">Y</t>
        </is>
      </c>
      <c r="AN943" t="inlineStr">
        <is>
          <t xml:space="preserve">Y</t>
        </is>
      </c>
      <c r="AO943"/>
      <c r="AP943" t="inlineStr">
        <is>
          <t xml:space="preserve">Y</t>
        </is>
      </c>
      <c r="AQ943"/>
      <c r="AR943"/>
      <c r="AS943"/>
      <c r="AT943">
        <f>IFERROR(INDEX(04_Area_Stats!$E$5:$E$7,MATCH(N943,04_Area_Stats!$A$5:$A$7,0)),"")</f>
      </c>
      <c r="AU943">
        <f>IFERROR(ROUND(W943*AT943,0),"")</f>
      </c>
      <c r="AV943">
        <f>IFERROR(AU943*12/S943,"")</f>
      </c>
      <c r="AW943">
        <f>IFERROR(ROUND(100*(03_Assumptions!$B$18*MIN(AV943/03_Assumptions!$B$13,1)+03_Assumptions!$B$19*MIN(MAX(-AB943/0.25,0),1)+03_Assumptions!$B$20*IFERROR(INDEX(03_Assumptions!$B$28:$B$33,MATCH(AG943,03_Assumptions!$A$28:$A$33,0)),0.5)+03_Assumptions!$B$21*MIN(V943/180,1)+03_Assumptions!$B$22*(COUNTIF(AI943:AQ943,"Y")/9)),0),"")</f>
      </c>
      <c r="AX943"/>
      <c r="AY943"/>
      <c r="AZ943"/>
      <c r="BA943" t="inlineStr">
        <is>
          <t xml:space="preserve">https://img4.idealista.com/s/v1/yLv6QcFaPGY-ndqtd3fIzjn3dwgl4inLwTKbMiVSd6Ml4khBqGDIaJvI4s5m5JvBd6Ojd86jd9oIdwYIoz4LBgYLgKPI9Zuoyw?Expires=1788120733&amp;Signature=MEUCIQDAEWfye4W9DZ36EQIjjmk7yy6dhxpIE266JWiz-WWgogIgPeudot9F0KTp4UZ2LKHWkzn-lLMdgHc4s2BL~pmRLpQ_&amp;Key-Pair-Id=K20EOYVFELHOX5</t>
        </is>
      </c>
      <c r="BB943"/>
      <c r="BC943">
        <v>2</v>
      </c>
      <c r="BD943">
        <v>20000</v>
      </c>
      <c r="BE943">
        <v>0</v>
      </c>
      <c r="BF943"/>
      <c r="BG943"/>
      <c r="BH943"/>
      <c r="BI943"/>
      <c r="BJ943"/>
      <c r="BK943"/>
      <c r="BL943"/>
      <c r="BM943"/>
      <c r="BN943"/>
    </row>
    <row r="944">
      <c r="A944" t="inlineStr">
        <is>
          <t xml:space="preserve">IDL-112398210</t>
        </is>
      </c>
      <c r="B944" t="inlineStr">
        <is>
          <t xml:space="preserve">Idealista</t>
        </is>
      </c>
      <c r="C944" t="inlineStr">
        <is>
          <t xml:space="preserve">112398210</t>
        </is>
      </c>
      <c r="D944" t="inlineStr">
        <is>
          <t xml:space="preserve">https://www.idealista.com/inmueble/112398210/</t>
        </is>
      </c>
      <c r="E944" t="inlineStr">
        <is>
          <t xml:space="preserve">2026-08-29</t>
        </is>
      </c>
      <c r="F944" t="inlineStr">
        <is>
          <t xml:space="preserve">2026-08-29</t>
        </is>
      </c>
      <c r="G944" t="inlineStr">
        <is>
          <t xml:space="preserve">New</t>
        </is>
      </c>
      <c r="H944" t="inlineStr">
        <is>
          <t xml:space="preserve">House in Torreblanca del Sol, Fuengirola</t>
        </is>
      </c>
      <c r="I944" t="inlineStr">
        <is>
          <t xml:space="preserve">Sale</t>
        </is>
      </c>
      <c r="J944" t="inlineStr">
        <is>
          <t xml:space="preserve">Chalet</t>
        </is>
      </c>
      <c r="K944" t="inlineStr">
        <is>
          <t xml:space="preserve">ES</t>
        </is>
      </c>
      <c r="L944"/>
      <c r="M944" t="inlineStr">
        <is>
          <t xml:space="preserve">Málaga</t>
        </is>
      </c>
      <c r="N944" t="inlineStr">
        <is>
          <t xml:space="preserve">Fuengirola</t>
        </is>
      </c>
      <c r="O944" t="inlineStr">
        <is>
          <t xml:space="preserve">Torreblanca del Sol</t>
        </is>
      </c>
      <c r="P944"/>
      <c r="Q944" t="inlineStr">
        <is>
          <t xml:space="preserve">36.5719559</t>
        </is>
      </c>
      <c r="R944" t="inlineStr">
        <is>
          <t xml:space="preserve">-4.6110400</t>
        </is>
      </c>
      <c r="S944">
        <v>2495000</v>
      </c>
      <c r="T944"/>
      <c r="U944">
        <f>IFERROR((S944-T944)/T944,"")</f>
      </c>
      <c r="V944">
        <v>3</v>
      </c>
      <c r="W944" t="inlineStr">
        <is>
          <t xml:space="preserve">387.00</t>
        </is>
      </c>
      <c r="X944"/>
      <c r="Y944"/>
      <c r="Z944">
        <f>IFERROR(S944/W944,"")</f>
      </c>
      <c r="AA944">
        <f>IFERROR(INDEX(04_Area_Stats!$C$5:$C$7,MATCH(N944,04_Area_Stats!$A$5:$A$7,0)),"")</f>
      </c>
      <c r="AB944">
        <f>IFERROR((Z944-AA944)/AA944,"")</f>
      </c>
      <c r="AC944">
        <v>4</v>
      </c>
      <c r="AD944">
        <v>5</v>
      </c>
      <c r="AE944"/>
      <c r="AF944"/>
      <c r="AG944"/>
      <c r="AH944"/>
      <c r="AI944"/>
      <c r="AJ944"/>
      <c r="AK944" t="inlineStr">
        <is>
          <t xml:space="preserve">Y</t>
        </is>
      </c>
      <c r="AL944" t="inlineStr">
        <is>
          <t xml:space="preserve">Y</t>
        </is>
      </c>
      <c r="AM944"/>
      <c r="AN944"/>
      <c r="AO944"/>
      <c r="AP944" t="inlineStr">
        <is>
          <t xml:space="preserve">N</t>
        </is>
      </c>
      <c r="AQ944"/>
      <c r="AR944"/>
      <c r="AS944"/>
      <c r="AT944">
        <f>IFERROR(INDEX(04_Area_Stats!$E$5:$E$7,MATCH(N944,04_Area_Stats!$A$5:$A$7,0)),"")</f>
      </c>
      <c r="AU944">
        <f>IFERROR(ROUND(W944*AT944,0),"")</f>
      </c>
      <c r="AV944">
        <f>IFERROR(AU944*12/S944,"")</f>
      </c>
      <c r="AW944">
        <f>IFERROR(ROUND(100*(03_Assumptions!$B$18*MIN(AV944/03_Assumptions!$B$13,1)+03_Assumptions!$B$19*MIN(MAX(-AB944/0.25,0),1)+03_Assumptions!$B$20*IFERROR(INDEX(03_Assumptions!$B$28:$B$33,MATCH(AG944,03_Assumptions!$A$28:$A$33,0)),0.5)+03_Assumptions!$B$21*MIN(V944/180,1)+03_Assumptions!$B$22*(COUNTIF(AI944:AQ944,"Y")/9)),0),"")</f>
      </c>
      <c r="AX944"/>
      <c r="AY944"/>
      <c r="AZ944"/>
      <c r="BA944" t="inlineStr">
        <is>
          <t xml:space="preserve">https://img4.idealista.com/s/v1/yLv6QcFaPGY-ndqtd3fIzjn3dwgl4inLwTKbMiVSd6Ml4khBqGDIaJvI4s5m5JvBd84Md4C1d7UGdwYIoz6jowujC4DI9Zuoyw?Expires=1788120733&amp;Signature=MEUCIFWT45yXFR-5o6FtNpLpxCd8hOROKILR4fjjHCyY7637AiEAoLOKyqgrzdEmA4kjBRWlRPahyE2f0I3q2PeQpTL2XOM_&amp;Key-Pair-Id=K20EOYVFELHOX5</t>
        </is>
      </c>
      <c r="BB944"/>
      <c r="BC944">
        <v>1</v>
      </c>
      <c r="BD944"/>
      <c r="BE944">
        <v>0</v>
      </c>
      <c r="BF944"/>
      <c r="BG944"/>
      <c r="BH944"/>
      <c r="BI944"/>
      <c r="BJ944"/>
      <c r="BK944"/>
      <c r="BL944"/>
      <c r="BM944"/>
      <c r="BN944"/>
    </row>
    <row r="945">
      <c r="A945" t="inlineStr">
        <is>
          <t xml:space="preserve">IDL-112402039</t>
        </is>
      </c>
      <c r="B945" t="inlineStr">
        <is>
          <t xml:space="preserve">Idealista</t>
        </is>
      </c>
      <c r="C945" t="inlineStr">
        <is>
          <t xml:space="preserve">112402039</t>
        </is>
      </c>
      <c r="D945" t="inlineStr">
        <is>
          <t xml:space="preserve">https://www.idealista.com/inmueble/112402039/</t>
        </is>
      </c>
      <c r="E945" t="inlineStr">
        <is>
          <t xml:space="preserve">2026-08-29</t>
        </is>
      </c>
      <c r="F945" t="inlineStr">
        <is>
          <t xml:space="preserve">2026-08-29</t>
        </is>
      </c>
      <c r="G945" t="inlineStr">
        <is>
          <t xml:space="preserve">New</t>
        </is>
      </c>
      <c r="H945" t="inlineStr">
        <is>
          <t xml:space="preserve">Detached house in Avenida de Las Salinas, 20, Los Boliches, Fuengirola</t>
        </is>
      </c>
      <c r="I945" t="inlineStr">
        <is>
          <t xml:space="preserve">Sale</t>
        </is>
      </c>
      <c r="J945" t="inlineStr">
        <is>
          <t xml:space="preserve">Chalet</t>
        </is>
      </c>
      <c r="K945" t="inlineStr">
        <is>
          <t xml:space="preserve">ES</t>
        </is>
      </c>
      <c r="L945"/>
      <c r="M945" t="inlineStr">
        <is>
          <t xml:space="preserve">Málaga</t>
        </is>
      </c>
      <c r="N945" t="inlineStr">
        <is>
          <t xml:space="preserve">Fuengirola</t>
        </is>
      </c>
      <c r="O945" t="inlineStr">
        <is>
          <t xml:space="preserve">Los Boliches</t>
        </is>
      </c>
      <c r="P945"/>
      <c r="Q945" t="inlineStr">
        <is>
          <t xml:space="preserve">36.5570989</t>
        </is>
      </c>
      <c r="R945" t="inlineStr">
        <is>
          <t xml:space="preserve">-4.6172784</t>
        </is>
      </c>
      <c r="S945">
        <v>595000</v>
      </c>
      <c r="T945"/>
      <c r="U945">
        <f>IFERROR((S945-T945)/T945,"")</f>
      </c>
      <c r="V945">
        <v>3</v>
      </c>
      <c r="W945" t="inlineStr">
        <is>
          <t xml:space="preserve">100.00</t>
        </is>
      </c>
      <c r="X945"/>
      <c r="Y945"/>
      <c r="Z945">
        <f>IFERROR(S945/W945,"")</f>
      </c>
      <c r="AA945">
        <f>IFERROR(INDEX(04_Area_Stats!$C$5:$C$7,MATCH(N945,04_Area_Stats!$A$5:$A$7,0)),"")</f>
      </c>
      <c r="AB945">
        <f>IFERROR((Z945-AA945)/AA945,"")</f>
      </c>
      <c r="AC945">
        <v>3</v>
      </c>
      <c r="AD945">
        <v>2</v>
      </c>
      <c r="AE945"/>
      <c r="AF945"/>
      <c r="AG945"/>
      <c r="AH945"/>
      <c r="AI945"/>
      <c r="AJ945" t="inlineStr">
        <is>
          <t xml:space="preserve">Y</t>
        </is>
      </c>
      <c r="AK945" t="inlineStr">
        <is>
          <t xml:space="preserve">Y</t>
        </is>
      </c>
      <c r="AL945" t="inlineStr">
        <is>
          <t xml:space="preserve">Y</t>
        </is>
      </c>
      <c r="AM945" t="inlineStr">
        <is>
          <t xml:space="preserve">Y</t>
        </is>
      </c>
      <c r="AN945" t="inlineStr">
        <is>
          <t xml:space="preserve">Y</t>
        </is>
      </c>
      <c r="AO945"/>
      <c r="AP945" t="inlineStr">
        <is>
          <t xml:space="preserve">Y</t>
        </is>
      </c>
      <c r="AQ945"/>
      <c r="AR945"/>
      <c r="AS945"/>
      <c r="AT945">
        <f>IFERROR(INDEX(04_Area_Stats!$E$5:$E$7,MATCH(N945,04_Area_Stats!$A$5:$A$7,0)),"")</f>
      </c>
      <c r="AU945">
        <f>IFERROR(ROUND(W945*AT945,0),"")</f>
      </c>
      <c r="AV945">
        <f>IFERROR(AU945*12/S945,"")</f>
      </c>
      <c r="AW945">
        <f>IFERROR(ROUND(100*(03_Assumptions!$B$18*MIN(AV945/03_Assumptions!$B$13,1)+03_Assumptions!$B$19*MIN(MAX(-AB945/0.25,0),1)+03_Assumptions!$B$20*IFERROR(INDEX(03_Assumptions!$B$28:$B$33,MATCH(AG945,03_Assumptions!$A$28:$A$33,0)),0.5)+03_Assumptions!$B$21*MIN(V945/180,1)+03_Assumptions!$B$22*(COUNTIF(AI945:AQ945,"Y")/9)),0),"")</f>
      </c>
      <c r="AX945"/>
      <c r="AY945"/>
      <c r="AZ945"/>
      <c r="BA945" t="inlineStr">
        <is>
          <t xml:space="preserve">https://img4.idealista.com/s/v1/yLv6QcFaPGY-ndqtd3fIzjn3dwgl4inLwTKbMiVSd6Ml4khBqGDIaJvI4s5m5JvBdwj3d86odws-dwYIoz4Lo3qAPoDI9Zuoyw?Expires=1788120733&amp;Signature=MEYCIQDLiKG-vZ4FaaE-mJ9SeGhWjsMBHuqn0ayhsolFFQB01wIhAM1Ms79QqAHS-GyrKgo~WfQjjQDloytIizvmMG-a0dTG&amp;Key-Pair-Id=K20EOYVFELHOX5</t>
        </is>
      </c>
      <c r="BB945"/>
      <c r="BC945">
        <v>1</v>
      </c>
      <c r="BD945"/>
      <c r="BE945">
        <v>0</v>
      </c>
      <c r="BF945"/>
      <c r="BG945"/>
      <c r="BH945"/>
      <c r="BI945"/>
      <c r="BJ945"/>
      <c r="BK945"/>
      <c r="BL945"/>
      <c r="BM945"/>
      <c r="BN945"/>
    </row>
    <row r="946">
      <c r="A946" t="inlineStr">
        <is>
          <t xml:space="preserve">IDL-108999875</t>
        </is>
      </c>
      <c r="B946" t="inlineStr">
        <is>
          <t xml:space="preserve">Idealista</t>
        </is>
      </c>
      <c r="C946" t="inlineStr">
        <is>
          <t xml:space="preserve">108999875</t>
        </is>
      </c>
      <c r="D946" t="inlineStr">
        <is>
          <t xml:space="preserve">https://www.idealista.com/inmueble/108999875/</t>
        </is>
      </c>
      <c r="E946" t="inlineStr">
        <is>
          <t xml:space="preserve">2026-08-29</t>
        </is>
      </c>
      <c r="F946" t="inlineStr">
        <is>
          <t xml:space="preserve">2026-08-29</t>
        </is>
      </c>
      <c r="G946" t="inlineStr">
        <is>
          <t xml:space="preserve">New</t>
        </is>
      </c>
      <c r="H946" t="inlineStr">
        <is>
          <t xml:space="preserve">Flat / apartment in Avenida Fuengirola, El Higuerón, Fuengirola</t>
        </is>
      </c>
      <c r="I946" t="inlineStr">
        <is>
          <t xml:space="preserve">Sale</t>
        </is>
      </c>
      <c r="J946" t="inlineStr">
        <is>
          <t xml:space="preserve">Flat</t>
        </is>
      </c>
      <c r="K946" t="inlineStr">
        <is>
          <t xml:space="preserve">ES</t>
        </is>
      </c>
      <c r="L946"/>
      <c r="M946" t="inlineStr">
        <is>
          <t xml:space="preserve">Málaga</t>
        </is>
      </c>
      <c r="N946" t="inlineStr">
        <is>
          <t xml:space="preserve">Fuengirola</t>
        </is>
      </c>
      <c r="O946" t="inlineStr">
        <is>
          <t xml:space="preserve">El Higuerón</t>
        </is>
      </c>
      <c r="P946"/>
      <c r="Q946" t="inlineStr">
        <is>
          <t xml:space="preserve">36.5830141</t>
        </is>
      </c>
      <c r="R946" t="inlineStr">
        <is>
          <t xml:space="preserve">-4.6002418</t>
        </is>
      </c>
      <c r="S946">
        <v>549000</v>
      </c>
      <c r="T946"/>
      <c r="U946">
        <f>IFERROR((S946-T946)/T946,"")</f>
      </c>
      <c r="V946">
        <v>3</v>
      </c>
      <c r="W946" t="inlineStr">
        <is>
          <t xml:space="preserve">151.00</t>
        </is>
      </c>
      <c r="X946"/>
      <c r="Y946"/>
      <c r="Z946">
        <f>IFERROR(S946/W946,"")</f>
      </c>
      <c r="AA946">
        <f>IFERROR(INDEX(04_Area_Stats!$C$5:$C$7,MATCH(N946,04_Area_Stats!$A$5:$A$7,0)),"")</f>
      </c>
      <c r="AB946">
        <f>IFERROR((Z946-AA946)/AA946,"")</f>
      </c>
      <c r="AC946">
        <v>3</v>
      </c>
      <c r="AD946">
        <v>2</v>
      </c>
      <c r="AE946"/>
      <c r="AF946"/>
      <c r="AG946"/>
      <c r="AH946"/>
      <c r="AI946"/>
      <c r="AJ946" t="inlineStr">
        <is>
          <t xml:space="preserve">Y</t>
        </is>
      </c>
      <c r="AK946" t="inlineStr">
        <is>
          <t xml:space="preserve">Y</t>
        </is>
      </c>
      <c r="AL946" t="inlineStr">
        <is>
          <t xml:space="preserve">Y</t>
        </is>
      </c>
      <c r="AM946" t="inlineStr">
        <is>
          <t xml:space="preserve">Y</t>
        </is>
      </c>
      <c r="AN946"/>
      <c r="AO946"/>
      <c r="AP946" t="inlineStr">
        <is>
          <t xml:space="preserve">Y</t>
        </is>
      </c>
      <c r="AQ946"/>
      <c r="AR946"/>
      <c r="AS946"/>
      <c r="AT946">
        <f>IFERROR(INDEX(04_Area_Stats!$E$5:$E$7,MATCH(N946,04_Area_Stats!$A$5:$A$7,0)),"")</f>
      </c>
      <c r="AU946">
        <f>IFERROR(ROUND(W946*AT946,0),"")</f>
      </c>
      <c r="AV946">
        <f>IFERROR(AU946*12/S946,"")</f>
      </c>
      <c r="AW946">
        <f>IFERROR(ROUND(100*(03_Assumptions!$B$18*MIN(AV946/03_Assumptions!$B$13,1)+03_Assumptions!$B$19*MIN(MAX(-AB946/0.25,0),1)+03_Assumptions!$B$20*IFERROR(INDEX(03_Assumptions!$B$28:$B$33,MATCH(AG946,03_Assumptions!$A$28:$A$33,0)),0.5)+03_Assumptions!$B$21*MIN(V946/180,1)+03_Assumptions!$B$22*(COUNTIF(AI946:AQ946,"Y")/9)),0),"")</f>
      </c>
      <c r="AX946"/>
      <c r="AY946"/>
      <c r="AZ946"/>
      <c r="BA946" t="inlineStr">
        <is>
          <t xml:space="preserve">https://img4.idealista.com/s/v1/yLv6QcFaPGY-ndqtd3fIzjn3dwgl4inLwTKbMiVSd6Ml4khBqGDIaJvI4s5m5JvBdz56d_eAdx4IdwYIoz4MegYlDD7I9Zuoyw?Expires=1788120733&amp;Signature=MEQCIGFboYGMCiYrerC~d8i66OEjQT8p8p-8OUARvLaIeycRAiBrl5rytNBvOkLdzpyjieyt1TKEdejnI6Fkst6LoCMH0w__&amp;Key-Pair-Id=K20EOYVFELHOX5</t>
        </is>
      </c>
      <c r="BB946"/>
      <c r="BC946">
        <v>1</v>
      </c>
      <c r="BD946"/>
      <c r="BE946">
        <v>0</v>
      </c>
      <c r="BF946"/>
      <c r="BG946"/>
      <c r="BH946"/>
      <c r="BI946"/>
      <c r="BJ946"/>
      <c r="BK946"/>
      <c r="BL946"/>
      <c r="BM946"/>
      <c r="BN946"/>
    </row>
    <row r="947">
      <c r="A947" t="inlineStr">
        <is>
          <t xml:space="preserve">IDL-112392207</t>
        </is>
      </c>
      <c r="B947" t="inlineStr">
        <is>
          <t xml:space="preserve">Idealista</t>
        </is>
      </c>
      <c r="C947" t="inlineStr">
        <is>
          <t xml:space="preserve">112392207</t>
        </is>
      </c>
      <c r="D947" t="inlineStr">
        <is>
          <t xml:space="preserve">https://www.idealista.com/inmueble/112392207/</t>
        </is>
      </c>
      <c r="E947" t="inlineStr">
        <is>
          <t xml:space="preserve">2026-08-29</t>
        </is>
      </c>
      <c r="F947" t="inlineStr">
        <is>
          <t xml:space="preserve">2026-08-29</t>
        </is>
      </c>
      <c r="G947" t="inlineStr">
        <is>
          <t xml:space="preserve">New</t>
        </is>
      </c>
      <c r="H947" t="inlineStr">
        <is>
          <t xml:space="preserve">Flat / apartment in Calle Ricardo León, Centro Ciudad, Fuengirola</t>
        </is>
      </c>
      <c r="I947" t="inlineStr">
        <is>
          <t xml:space="preserve">Sale</t>
        </is>
      </c>
      <c r="J947" t="inlineStr">
        <is>
          <t xml:space="preserve">Flat</t>
        </is>
      </c>
      <c r="K947" t="inlineStr">
        <is>
          <t xml:space="preserve">ES</t>
        </is>
      </c>
      <c r="L947"/>
      <c r="M947" t="inlineStr">
        <is>
          <t xml:space="preserve">Málaga</t>
        </is>
      </c>
      <c r="N947" t="inlineStr">
        <is>
          <t xml:space="preserve">Fuengirola</t>
        </is>
      </c>
      <c r="O947" t="inlineStr">
        <is>
          <t xml:space="preserve">Centro Ciudad</t>
        </is>
      </c>
      <c r="P947"/>
      <c r="Q947" t="inlineStr">
        <is>
          <t xml:space="preserve">36.5423266</t>
        </is>
      </c>
      <c r="R947" t="inlineStr">
        <is>
          <t xml:space="preserve">-4.6313865</t>
        </is>
      </c>
      <c r="S947">
        <v>379000</v>
      </c>
      <c r="T947"/>
      <c r="U947">
        <f>IFERROR((S947-T947)/T947,"")</f>
      </c>
      <c r="V947">
        <v>3</v>
      </c>
      <c r="W947" t="inlineStr">
        <is>
          <t xml:space="preserve">90.00</t>
        </is>
      </c>
      <c r="X947"/>
      <c r="Y947"/>
      <c r="Z947">
        <f>IFERROR(S947/W947,"")</f>
      </c>
      <c r="AA947">
        <f>IFERROR(INDEX(04_Area_Stats!$C$5:$C$7,MATCH(N947,04_Area_Stats!$A$5:$A$7,0)),"")</f>
      </c>
      <c r="AB947">
        <f>IFERROR((Z947-AA947)/AA947,"")</f>
      </c>
      <c r="AC947">
        <v>3</v>
      </c>
      <c r="AD947">
        <v>2</v>
      </c>
      <c r="AE947" t="inlineStr">
        <is>
          <t xml:space="preserve">4</t>
        </is>
      </c>
      <c r="AF947"/>
      <c r="AG947"/>
      <c r="AH947"/>
      <c r="AI947" t="inlineStr">
        <is>
          <t xml:space="preserve">Y</t>
        </is>
      </c>
      <c r="AJ947" t="inlineStr">
        <is>
          <t xml:space="preserve">Y</t>
        </is>
      </c>
      <c r="AK947" t="inlineStr">
        <is>
          <t xml:space="preserve">N</t>
        </is>
      </c>
      <c r="AL947" t="inlineStr">
        <is>
          <t xml:space="preserve">N</t>
        </is>
      </c>
      <c r="AM947"/>
      <c r="AN947" t="inlineStr">
        <is>
          <t xml:space="preserve">N</t>
        </is>
      </c>
      <c r="AO947"/>
      <c r="AP947" t="inlineStr">
        <is>
          <t xml:space="preserve">N</t>
        </is>
      </c>
      <c r="AQ947"/>
      <c r="AR947"/>
      <c r="AS947"/>
      <c r="AT947">
        <f>IFERROR(INDEX(04_Area_Stats!$E$5:$E$7,MATCH(N947,04_Area_Stats!$A$5:$A$7,0)),"")</f>
      </c>
      <c r="AU947">
        <f>IFERROR(ROUND(W947*AT947,0),"")</f>
      </c>
      <c r="AV947">
        <f>IFERROR(AU947*12/S947,"")</f>
      </c>
      <c r="AW947">
        <f>IFERROR(ROUND(100*(03_Assumptions!$B$18*MIN(AV947/03_Assumptions!$B$13,1)+03_Assumptions!$B$19*MIN(MAX(-AB947/0.25,0),1)+03_Assumptions!$B$20*IFERROR(INDEX(03_Assumptions!$B$28:$B$33,MATCH(AG947,03_Assumptions!$A$28:$A$33,0)),0.5)+03_Assumptions!$B$21*MIN(V947/180,1)+03_Assumptions!$B$22*(COUNTIF(AI947:AQ947,"Y")/9)),0),"")</f>
      </c>
      <c r="AX947"/>
      <c r="AY947"/>
      <c r="AZ947"/>
      <c r="BA947" t="inlineStr">
        <is>
          <t xml:space="preserve">https://img4.idealista.com/s/v1/yLv6QcFaPGY-ndqtd3fIzjn3dwgl4inLwTKbMiVSd6Ml4khBqGDIaJvI4s5m5JvBdyW1d6gIdwibdwYIoz4Io3qAPqPI9Zuoyw?Expires=1788120733&amp;Signature=MEQCIFWQ3~3MCuk5rknAzyHm4NvDOpoURvWucVGibkHLpF8xAiB76bwelNEfjG7wuMkm8qaXtSb6TYBHIvHnIXyOpVfdNA__&amp;Key-Pair-Id=K20EOYVFELHOX5</t>
        </is>
      </c>
      <c r="BB947"/>
      <c r="BC947">
        <v>1</v>
      </c>
      <c r="BD947"/>
      <c r="BE947">
        <v>0</v>
      </c>
      <c r="BF947"/>
      <c r="BG947"/>
      <c r="BH947"/>
      <c r="BI947"/>
      <c r="BJ947"/>
      <c r="BK947"/>
      <c r="BL947"/>
      <c r="BM947"/>
      <c r="BN947"/>
    </row>
    <row r="948">
      <c r="A948" t="inlineStr">
        <is>
          <t xml:space="preserve">IDL-112397797</t>
        </is>
      </c>
      <c r="B948" t="inlineStr">
        <is>
          <t xml:space="preserve">Idealista</t>
        </is>
      </c>
      <c r="C948" t="inlineStr">
        <is>
          <t xml:space="preserve">112397797</t>
        </is>
      </c>
      <c r="D948" t="inlineStr">
        <is>
          <t xml:space="preserve">https://www.idealista.com/inmueble/112397797/</t>
        </is>
      </c>
      <c r="E948" t="inlineStr">
        <is>
          <t xml:space="preserve">2026-08-29</t>
        </is>
      </c>
      <c r="F948" t="inlineStr">
        <is>
          <t xml:space="preserve">2026-08-29</t>
        </is>
      </c>
      <c r="G948" t="inlineStr">
        <is>
          <t xml:space="preserve">New</t>
        </is>
      </c>
      <c r="H948" t="inlineStr">
        <is>
          <t xml:space="preserve">Flat / apartment in Plaza de la Constitución, Zona Puerto Deportivo, Fuengirola</t>
        </is>
      </c>
      <c r="I948" t="inlineStr">
        <is>
          <t xml:space="preserve">Sale</t>
        </is>
      </c>
      <c r="J948" t="inlineStr">
        <is>
          <t xml:space="preserve">Flat</t>
        </is>
      </c>
      <c r="K948" t="inlineStr">
        <is>
          <t xml:space="preserve">ES</t>
        </is>
      </c>
      <c r="L948"/>
      <c r="M948" t="inlineStr">
        <is>
          <t xml:space="preserve">Málaga</t>
        </is>
      </c>
      <c r="N948" t="inlineStr">
        <is>
          <t xml:space="preserve">Fuengirola</t>
        </is>
      </c>
      <c r="O948" t="inlineStr">
        <is>
          <t xml:space="preserve">Zona Puerto Deportivo</t>
        </is>
      </c>
      <c r="P948"/>
      <c r="Q948" t="inlineStr">
        <is>
          <t xml:space="preserve">36.5393283</t>
        </is>
      </c>
      <c r="R948" t="inlineStr">
        <is>
          <t xml:space="preserve">-4.6249642</t>
        </is>
      </c>
      <c r="S948">
        <v>499000</v>
      </c>
      <c r="T948"/>
      <c r="U948">
        <f>IFERROR((S948-T948)/T948,"")</f>
      </c>
      <c r="V948">
        <v>3</v>
      </c>
      <c r="W948" t="inlineStr">
        <is>
          <t xml:space="preserve">119.00</t>
        </is>
      </c>
      <c r="X948"/>
      <c r="Y948"/>
      <c r="Z948">
        <f>IFERROR(S948/W948,"")</f>
      </c>
      <c r="AA948">
        <f>IFERROR(INDEX(04_Area_Stats!$C$5:$C$7,MATCH(N948,04_Area_Stats!$A$5:$A$7,0)),"")</f>
      </c>
      <c r="AB948">
        <f>IFERROR((Z948-AA948)/AA948,"")</f>
      </c>
      <c r="AC948">
        <v>3</v>
      </c>
      <c r="AD948">
        <v>2</v>
      </c>
      <c r="AE948" t="inlineStr">
        <is>
          <t xml:space="preserve">2</t>
        </is>
      </c>
      <c r="AF948"/>
      <c r="AG948"/>
      <c r="AH948"/>
      <c r="AI948" t="inlineStr">
        <is>
          <t xml:space="preserve">Y</t>
        </is>
      </c>
      <c r="AJ948" t="inlineStr">
        <is>
          <t xml:space="preserve">Y</t>
        </is>
      </c>
      <c r="AK948" t="inlineStr">
        <is>
          <t xml:space="preserve">N</t>
        </is>
      </c>
      <c r="AL948" t="inlineStr">
        <is>
          <t xml:space="preserve">N</t>
        </is>
      </c>
      <c r="AM948"/>
      <c r="AN948" t="inlineStr">
        <is>
          <t xml:space="preserve">N</t>
        </is>
      </c>
      <c r="AO948"/>
      <c r="AP948" t="inlineStr">
        <is>
          <t xml:space="preserve">N</t>
        </is>
      </c>
      <c r="AQ948"/>
      <c r="AR948"/>
      <c r="AS948"/>
      <c r="AT948">
        <f>IFERROR(INDEX(04_Area_Stats!$E$5:$E$7,MATCH(N948,04_Area_Stats!$A$5:$A$7,0)),"")</f>
      </c>
      <c r="AU948">
        <f>IFERROR(ROUND(W948*AT948,0),"")</f>
      </c>
      <c r="AV948">
        <f>IFERROR(AU948*12/S948,"")</f>
      </c>
      <c r="AW948">
        <f>IFERROR(ROUND(100*(03_Assumptions!$B$18*MIN(AV948/03_Assumptions!$B$13,1)+03_Assumptions!$B$19*MIN(MAX(-AB948/0.25,0),1)+03_Assumptions!$B$20*IFERROR(INDEX(03_Assumptions!$B$28:$B$33,MATCH(AG948,03_Assumptions!$A$28:$A$33,0)),0.5)+03_Assumptions!$B$21*MIN(V948/180,1)+03_Assumptions!$B$22*(COUNTIF(AI948:AQ948,"Y")/9)),0),"")</f>
      </c>
      <c r="AX948"/>
      <c r="AY948"/>
      <c r="AZ948"/>
      <c r="BA948" t="inlineStr">
        <is>
          <t xml:space="preserve">https://img4.idealista.com/s/v1/yLv6QcFaPGY-ndqtd3fIzjn3dwgl4inLwTKbMiVSd6Ml4khBqGDIaJvI4s5m5JvBd7W1d9rOdz4-dwYIoz6jDAsMCAjI9Zuoyw?Expires=1788120733&amp;Signature=MEQCIE49iCj8klpcQMM7Qfxm46tm0atXMZXOWkAX4mUGaEIyAiAPL5PeHH545rSnCwyJBRtAFKOKWHH5HaYNpHicQbhjnA__&amp;Key-Pair-Id=K20EOYVFELHOX5</t>
        </is>
      </c>
      <c r="BB948"/>
      <c r="BC948">
        <v>1</v>
      </c>
      <c r="BD948"/>
      <c r="BE948">
        <v>0</v>
      </c>
      <c r="BF948"/>
      <c r="BG948"/>
      <c r="BH948"/>
      <c r="BI948"/>
      <c r="BJ948"/>
      <c r="BK948"/>
      <c r="BL948"/>
      <c r="BM948"/>
      <c r="BN948"/>
    </row>
    <row r="949">
      <c r="A949" t="inlineStr">
        <is>
          <t xml:space="preserve">IDL-112390454</t>
        </is>
      </c>
      <c r="B949" t="inlineStr">
        <is>
          <t xml:space="preserve">Idealista</t>
        </is>
      </c>
      <c r="C949" t="inlineStr">
        <is>
          <t xml:space="preserve">112390454</t>
        </is>
      </c>
      <c r="D949" t="inlineStr">
        <is>
          <t xml:space="preserve">https://www.idealista.com/inmueble/112390454/</t>
        </is>
      </c>
      <c r="E949" t="inlineStr">
        <is>
          <t xml:space="preserve">2026-08-29</t>
        </is>
      </c>
      <c r="F949" t="inlineStr">
        <is>
          <t xml:space="preserve">2026-08-29</t>
        </is>
      </c>
      <c r="G949" t="inlineStr">
        <is>
          <t xml:space="preserve">New</t>
        </is>
      </c>
      <c r="H949" t="inlineStr">
        <is>
          <t xml:space="preserve">Flat / apartment in Zona Puerto Deportivo, Fuengirola</t>
        </is>
      </c>
      <c r="I949" t="inlineStr">
        <is>
          <t xml:space="preserve">Sale</t>
        </is>
      </c>
      <c r="J949" t="inlineStr">
        <is>
          <t xml:space="preserve">Flat</t>
        </is>
      </c>
      <c r="K949" t="inlineStr">
        <is>
          <t xml:space="preserve">ES</t>
        </is>
      </c>
      <c r="L949"/>
      <c r="M949" t="inlineStr">
        <is>
          <t xml:space="preserve">Málaga</t>
        </is>
      </c>
      <c r="N949" t="inlineStr">
        <is>
          <t xml:space="preserve">Fuengirola</t>
        </is>
      </c>
      <c r="O949" t="inlineStr">
        <is>
          <t xml:space="preserve">Zona Puerto Deportivo</t>
        </is>
      </c>
      <c r="P949"/>
      <c r="Q949" t="inlineStr">
        <is>
          <t xml:space="preserve">36.5387060</t>
        </is>
      </c>
      <c r="R949" t="inlineStr">
        <is>
          <t xml:space="preserve">-4.6213170</t>
        </is>
      </c>
      <c r="S949">
        <v>298000</v>
      </c>
      <c r="T949"/>
      <c r="U949">
        <f>IFERROR((S949-T949)/T949,"")</f>
      </c>
      <c r="V949">
        <v>3</v>
      </c>
      <c r="W949" t="inlineStr">
        <is>
          <t xml:space="preserve">93.00</t>
        </is>
      </c>
      <c r="X949"/>
      <c r="Y949"/>
      <c r="Z949">
        <f>IFERROR(S949/W949,"")</f>
      </c>
      <c r="AA949">
        <f>IFERROR(INDEX(04_Area_Stats!$C$5:$C$7,MATCH(N949,04_Area_Stats!$A$5:$A$7,0)),"")</f>
      </c>
      <c r="AB949">
        <f>IFERROR((Z949-AA949)/AA949,"")</f>
      </c>
      <c r="AC949">
        <v>3</v>
      </c>
      <c r="AD949">
        <v>1</v>
      </c>
      <c r="AE949" t="inlineStr">
        <is>
          <t xml:space="preserve">2</t>
        </is>
      </c>
      <c r="AF949"/>
      <c r="AG949"/>
      <c r="AH949"/>
      <c r="AI949" t="inlineStr">
        <is>
          <t xml:space="preserve">N</t>
        </is>
      </c>
      <c r="AJ949" t="inlineStr">
        <is>
          <t xml:space="preserve">Y</t>
        </is>
      </c>
      <c r="AK949" t="inlineStr">
        <is>
          <t xml:space="preserve">N</t>
        </is>
      </c>
      <c r="AL949" t="inlineStr">
        <is>
          <t xml:space="preserve">N</t>
        </is>
      </c>
      <c r="AM949"/>
      <c r="AN949" t="inlineStr">
        <is>
          <t xml:space="preserve">N</t>
        </is>
      </c>
      <c r="AO949"/>
      <c r="AP949" t="inlineStr">
        <is>
          <t xml:space="preserve">N</t>
        </is>
      </c>
      <c r="AQ949"/>
      <c r="AR949"/>
      <c r="AS949"/>
      <c r="AT949">
        <f>IFERROR(INDEX(04_Area_Stats!$E$5:$E$7,MATCH(N949,04_Area_Stats!$A$5:$A$7,0)),"")</f>
      </c>
      <c r="AU949">
        <f>IFERROR(ROUND(W949*AT949,0),"")</f>
      </c>
      <c r="AV949">
        <f>IFERROR(AU949*12/S949,"")</f>
      </c>
      <c r="AW949">
        <f>IFERROR(ROUND(100*(03_Assumptions!$B$18*MIN(AV949/03_Assumptions!$B$13,1)+03_Assumptions!$B$19*MIN(MAX(-AB949/0.25,0),1)+03_Assumptions!$B$20*IFERROR(INDEX(03_Assumptions!$B$28:$B$33,MATCH(AG949,03_Assumptions!$A$28:$A$33,0)),0.5)+03_Assumptions!$B$21*MIN(V949/180,1)+03_Assumptions!$B$22*(COUNTIF(AI949:AQ949,"Y")/9)),0),"")</f>
      </c>
      <c r="AX949"/>
      <c r="AY949"/>
      <c r="AZ949"/>
      <c r="BA949" t="inlineStr">
        <is>
          <t xml:space="preserve">https://img4.idealista.com/s/v1/yLv6QcFaPGY-ndqtd3fIzjn3dwgl4inLwTKbMiVSd6Ml4khBqGDIaJvI4s5m5JvBdwyodx4IdwvadwYIoz73DHqACyXI9Zuoyw?Expires=1788120733&amp;Signature=MEQCIGx6-bN3t40bKWS2TbHnUOHCzJuCjMreRkN2wvsakXNcAiBsXLzk118PqPCKs3xGiBNXjC~slo0iLyKRsnOgQO4fXA__&amp;Key-Pair-Id=K20EOYVFELHOX5</t>
        </is>
      </c>
      <c r="BB949"/>
      <c r="BC949">
        <v>1</v>
      </c>
      <c r="BD949"/>
      <c r="BE949">
        <v>0</v>
      </c>
      <c r="BF949"/>
      <c r="BG949"/>
      <c r="BH949"/>
      <c r="BI949"/>
      <c r="BJ949"/>
      <c r="BK949"/>
      <c r="BL949"/>
      <c r="BM949"/>
      <c r="BN949"/>
    </row>
    <row r="950">
      <c r="A950" t="inlineStr">
        <is>
          <t xml:space="preserve">IDL-112393980</t>
        </is>
      </c>
      <c r="B950" t="inlineStr">
        <is>
          <t xml:space="preserve">Idealista</t>
        </is>
      </c>
      <c r="C950" t="inlineStr">
        <is>
          <t xml:space="preserve">112393980</t>
        </is>
      </c>
      <c r="D950" t="inlineStr">
        <is>
          <t xml:space="preserve">https://www.idealista.com/inmueble/112393980/</t>
        </is>
      </c>
      <c r="E950" t="inlineStr">
        <is>
          <t xml:space="preserve">2026-08-29</t>
        </is>
      </c>
      <c r="F950" t="inlineStr">
        <is>
          <t xml:space="preserve">2026-08-29</t>
        </is>
      </c>
      <c r="G950" t="inlineStr">
        <is>
          <t xml:space="preserve">New</t>
        </is>
      </c>
      <c r="H950" t="inlineStr">
        <is>
          <t xml:space="preserve">Flat / apartment in Calle Pulpo, Playa de los Boliches, Fuengirola</t>
        </is>
      </c>
      <c r="I950" t="inlineStr">
        <is>
          <t xml:space="preserve">Sale</t>
        </is>
      </c>
      <c r="J950" t="inlineStr">
        <is>
          <t xml:space="preserve">Flat</t>
        </is>
      </c>
      <c r="K950" t="inlineStr">
        <is>
          <t xml:space="preserve">ES</t>
        </is>
      </c>
      <c r="L950"/>
      <c r="M950" t="inlineStr">
        <is>
          <t xml:space="preserve">Málaga</t>
        </is>
      </c>
      <c r="N950" t="inlineStr">
        <is>
          <t xml:space="preserve">Fuengirola</t>
        </is>
      </c>
      <c r="O950" t="inlineStr">
        <is>
          <t xml:space="preserve">Playa de los Boliches</t>
        </is>
      </c>
      <c r="P950"/>
      <c r="Q950" t="inlineStr">
        <is>
          <t xml:space="preserve">36.5543846</t>
        </is>
      </c>
      <c r="R950" t="inlineStr">
        <is>
          <t xml:space="preserve">-4.6141536</t>
        </is>
      </c>
      <c r="S950">
        <v>529000</v>
      </c>
      <c r="T950"/>
      <c r="U950">
        <f>IFERROR((S950-T950)/T950,"")</f>
      </c>
      <c r="V950">
        <v>3</v>
      </c>
      <c r="W950" t="inlineStr">
        <is>
          <t xml:space="preserve">117.00</t>
        </is>
      </c>
      <c r="X950"/>
      <c r="Y950"/>
      <c r="Z950">
        <f>IFERROR(S950/W950,"")</f>
      </c>
      <c r="AA950">
        <f>IFERROR(INDEX(04_Area_Stats!$C$5:$C$7,MATCH(N950,04_Area_Stats!$A$5:$A$7,0)),"")</f>
      </c>
      <c r="AB950">
        <f>IFERROR((Z950-AA950)/AA950,"")</f>
      </c>
      <c r="AC950">
        <v>4</v>
      </c>
      <c r="AD950">
        <v>3</v>
      </c>
      <c r="AE950" t="inlineStr">
        <is>
          <t xml:space="preserve">1</t>
        </is>
      </c>
      <c r="AF950"/>
      <c r="AG950"/>
      <c r="AH950"/>
      <c r="AI950" t="inlineStr">
        <is>
          <t xml:space="preserve">Y</t>
        </is>
      </c>
      <c r="AJ950" t="inlineStr">
        <is>
          <t xml:space="preserve">Y</t>
        </is>
      </c>
      <c r="AK950" t="inlineStr">
        <is>
          <t xml:space="preserve">N</t>
        </is>
      </c>
      <c r="AL950" t="inlineStr">
        <is>
          <t xml:space="preserve">Y</t>
        </is>
      </c>
      <c r="AM950" t="inlineStr">
        <is>
          <t xml:space="preserve">Y</t>
        </is>
      </c>
      <c r="AN950" t="inlineStr">
        <is>
          <t xml:space="preserve">N</t>
        </is>
      </c>
      <c r="AO950"/>
      <c r="AP950" t="inlineStr">
        <is>
          <t xml:space="preserve">Y</t>
        </is>
      </c>
      <c r="AQ950"/>
      <c r="AR950"/>
      <c r="AS950"/>
      <c r="AT950">
        <f>IFERROR(INDEX(04_Area_Stats!$E$5:$E$7,MATCH(N950,04_Area_Stats!$A$5:$A$7,0)),"")</f>
      </c>
      <c r="AU950">
        <f>IFERROR(ROUND(W950*AT950,0),"")</f>
      </c>
      <c r="AV950">
        <f>IFERROR(AU950*12/S950,"")</f>
      </c>
      <c r="AW950">
        <f>IFERROR(ROUND(100*(03_Assumptions!$B$18*MIN(AV950/03_Assumptions!$B$13,1)+03_Assumptions!$B$19*MIN(MAX(-AB950/0.25,0),1)+03_Assumptions!$B$20*IFERROR(INDEX(03_Assumptions!$B$28:$B$33,MATCH(AG950,03_Assumptions!$A$28:$A$33,0)),0.5)+03_Assumptions!$B$21*MIN(V950/180,1)+03_Assumptions!$B$22*(COUNTIF(AI950:AQ950,"Y")/9)),0),"")</f>
      </c>
      <c r="AX950"/>
      <c r="AY950"/>
      <c r="AZ950"/>
      <c r="BA950" t="inlineStr">
        <is>
          <t xml:space="preserve">https://img4.idealista.com/s/v1/yLv6QcFaPGY-ndqtd3fIzjn3dwgl4inLwTKbMiVSd6Ml4khBqGDIaJvI4s5m5JvBdwi1dwx6dx7OdwYIoz4M9wsM93rI9Zuoyw?Expires=1788120733&amp;Signature=MEYCIQDwIbASHBcfnb2Qd~HiF9gx5gM5eeGLcWwnoIfezswhfwIhANoIdE~H5Elxmj4CZLXFT~JW2nLaS~t9xf0~UHrGpEQW&amp;Key-Pair-Id=K20EOYVFELHOX5</t>
        </is>
      </c>
      <c r="BB950"/>
      <c r="BC950">
        <v>1</v>
      </c>
      <c r="BD950"/>
      <c r="BE950">
        <v>0</v>
      </c>
      <c r="BF950"/>
      <c r="BG950"/>
      <c r="BH950"/>
      <c r="BI950"/>
      <c r="BJ950"/>
      <c r="BK950"/>
      <c r="BL950"/>
      <c r="BM950"/>
      <c r="BN950"/>
    </row>
    <row r="951">
      <c r="A951" t="inlineStr">
        <is>
          <t xml:space="preserve">IDL-112393659</t>
        </is>
      </c>
      <c r="B951" t="inlineStr">
        <is>
          <t xml:space="preserve">Idealista</t>
        </is>
      </c>
      <c r="C951" t="inlineStr">
        <is>
          <t xml:space="preserve">112393659</t>
        </is>
      </c>
      <c r="D951" t="inlineStr">
        <is>
          <t xml:space="preserve">https://www.idealista.com/inmueble/112393659/</t>
        </is>
      </c>
      <c r="E951" t="inlineStr">
        <is>
          <t xml:space="preserve">2026-08-29</t>
        </is>
      </c>
      <c r="F951" t="inlineStr">
        <is>
          <t xml:space="preserve">2026-08-29</t>
        </is>
      </c>
      <c r="G951" t="inlineStr">
        <is>
          <t xml:space="preserve">New</t>
        </is>
      </c>
      <c r="H951" t="inlineStr">
        <is>
          <t xml:space="preserve">Flat / apartment in Avenida Fuengirola, El Higuerón, Fuengirola</t>
        </is>
      </c>
      <c r="I951" t="inlineStr">
        <is>
          <t xml:space="preserve">Sale</t>
        </is>
      </c>
      <c r="J951" t="inlineStr">
        <is>
          <t xml:space="preserve">Flat</t>
        </is>
      </c>
      <c r="K951" t="inlineStr">
        <is>
          <t xml:space="preserve">ES</t>
        </is>
      </c>
      <c r="L951"/>
      <c r="M951" t="inlineStr">
        <is>
          <t xml:space="preserve">Málaga</t>
        </is>
      </c>
      <c r="N951" t="inlineStr">
        <is>
          <t xml:space="preserve">Fuengirola</t>
        </is>
      </c>
      <c r="O951" t="inlineStr">
        <is>
          <t xml:space="preserve">El Higuerón</t>
        </is>
      </c>
      <c r="P951"/>
      <c r="Q951" t="inlineStr">
        <is>
          <t xml:space="preserve">36.5805678</t>
        </is>
      </c>
      <c r="R951" t="inlineStr">
        <is>
          <t xml:space="preserve">-4.6021874</t>
        </is>
      </c>
      <c r="S951">
        <v>300000</v>
      </c>
      <c r="T951"/>
      <c r="U951">
        <f>IFERROR((S951-T951)/T951,"")</f>
      </c>
      <c r="V951">
        <v>3</v>
      </c>
      <c r="W951" t="inlineStr">
        <is>
          <t xml:space="preserve">135.00</t>
        </is>
      </c>
      <c r="X951"/>
      <c r="Y951"/>
      <c r="Z951">
        <f>IFERROR(S951/W951,"")</f>
      </c>
      <c r="AA951">
        <f>IFERROR(INDEX(04_Area_Stats!$C$5:$C$7,MATCH(N951,04_Area_Stats!$A$5:$A$7,0)),"")</f>
      </c>
      <c r="AB951">
        <f>IFERROR((Z951-AA951)/AA951,"")</f>
      </c>
      <c r="AC951">
        <v>3</v>
      </c>
      <c r="AD951">
        <v>1</v>
      </c>
      <c r="AE951"/>
      <c r="AF951"/>
      <c r="AG951"/>
      <c r="AH951"/>
      <c r="AI951" t="inlineStr">
        <is>
          <t xml:space="preserve">Y</t>
        </is>
      </c>
      <c r="AJ951"/>
      <c r="AK951"/>
      <c r="AL951"/>
      <c r="AM951" t="inlineStr">
        <is>
          <t xml:space="preserve">Y</t>
        </is>
      </c>
      <c r="AN951"/>
      <c r="AO951"/>
      <c r="AP951" t="inlineStr">
        <is>
          <t xml:space="preserve">Y</t>
        </is>
      </c>
      <c r="AQ951"/>
      <c r="AR951"/>
      <c r="AS951"/>
      <c r="AT951">
        <f>IFERROR(INDEX(04_Area_Stats!$E$5:$E$7,MATCH(N951,04_Area_Stats!$A$5:$A$7,0)),"")</f>
      </c>
      <c r="AU951">
        <f>IFERROR(ROUND(W951*AT951,0),"")</f>
      </c>
      <c r="AV951">
        <f>IFERROR(AU951*12/S951,"")</f>
      </c>
      <c r="AW951">
        <f>IFERROR(ROUND(100*(03_Assumptions!$B$18*MIN(AV951/03_Assumptions!$B$13,1)+03_Assumptions!$B$19*MIN(MAX(-AB951/0.25,0),1)+03_Assumptions!$B$20*IFERROR(INDEX(03_Assumptions!$B$28:$B$33,MATCH(AG951,03_Assumptions!$A$28:$A$33,0)),0.5)+03_Assumptions!$B$21*MIN(V951/180,1)+03_Assumptions!$B$22*(COUNTIF(AI951:AQ951,"Y")/9)),0),"")</f>
      </c>
      <c r="AX951"/>
      <c r="AY951"/>
      <c r="AZ951"/>
      <c r="BA951" t="inlineStr">
        <is>
          <t xml:space="preserve">https://img4.idealista.com/s/v1/yLv6QcFaPGY-ndqtd3fIzjn3dwgl4inLwTKbMiVSd6Ml4khBqGDIaJvI4s5m5JvBdwZ6dwvad6ijdwYIoz4Menr3CwjI9Zuoyw?Expires=1788120733&amp;Signature=MEUCIQCWQB5YzcAUOZ2wCaixPXRwLnWP3-BS4oO6Po-WOci8kQIgbndjO990h5cWDAWesKuzy3ju-7CKdyFfhlcSF9btW2c_&amp;Key-Pair-Id=K20EOYVFELHOX5</t>
        </is>
      </c>
      <c r="BB951"/>
      <c r="BC951">
        <v>1</v>
      </c>
      <c r="BD951"/>
      <c r="BE951">
        <v>0</v>
      </c>
      <c r="BF951"/>
      <c r="BG951"/>
      <c r="BH951"/>
      <c r="BI951"/>
      <c r="BJ951"/>
      <c r="BK951"/>
      <c r="BL951"/>
      <c r="BM951"/>
      <c r="BN951"/>
    </row>
    <row r="952">
      <c r="A952" t="inlineStr">
        <is>
          <t xml:space="preserve">IDL-112388400</t>
        </is>
      </c>
      <c r="B952" t="inlineStr">
        <is>
          <t xml:space="preserve">Idealista</t>
        </is>
      </c>
      <c r="C952" t="inlineStr">
        <is>
          <t xml:space="preserve">112388400</t>
        </is>
      </c>
      <c r="D952" t="inlineStr">
        <is>
          <t xml:space="preserve">https://www.idealista.com/inmueble/112388400/</t>
        </is>
      </c>
      <c r="E952" t="inlineStr">
        <is>
          <t xml:space="preserve">2026-08-29</t>
        </is>
      </c>
      <c r="F952" t="inlineStr">
        <is>
          <t xml:space="preserve">2026-08-29</t>
        </is>
      </c>
      <c r="G952" t="inlineStr">
        <is>
          <t xml:space="preserve">New</t>
        </is>
      </c>
      <c r="H952" t="inlineStr">
        <is>
          <t xml:space="preserve">Flat / apartment in Calle Alberto Morgenstern, Zona Sohail, Fuengirola</t>
        </is>
      </c>
      <c r="I952" t="inlineStr">
        <is>
          <t xml:space="preserve">Sale</t>
        </is>
      </c>
      <c r="J952" t="inlineStr">
        <is>
          <t xml:space="preserve">Flat</t>
        </is>
      </c>
      <c r="K952" t="inlineStr">
        <is>
          <t xml:space="preserve">ES</t>
        </is>
      </c>
      <c r="L952"/>
      <c r="M952" t="inlineStr">
        <is>
          <t xml:space="preserve">Málaga</t>
        </is>
      </c>
      <c r="N952" t="inlineStr">
        <is>
          <t xml:space="preserve">Fuengirola</t>
        </is>
      </c>
      <c r="O952" t="inlineStr">
        <is>
          <t xml:space="preserve">Zona Sohail</t>
        </is>
      </c>
      <c r="P952"/>
      <c r="Q952" t="inlineStr">
        <is>
          <t xml:space="preserve">36.5285268</t>
        </is>
      </c>
      <c r="R952" t="inlineStr">
        <is>
          <t xml:space="preserve">-4.6259862</t>
        </is>
      </c>
      <c r="S952">
        <v>359000</v>
      </c>
      <c r="T952"/>
      <c r="U952">
        <f>IFERROR((S952-T952)/T952,"")</f>
      </c>
      <c r="V952">
        <v>3</v>
      </c>
      <c r="W952" t="inlineStr">
        <is>
          <t xml:space="preserve">49.00</t>
        </is>
      </c>
      <c r="X952"/>
      <c r="Y952"/>
      <c r="Z952">
        <f>IFERROR(S952/W952,"")</f>
      </c>
      <c r="AA952">
        <f>IFERROR(INDEX(04_Area_Stats!$C$5:$C$7,MATCH(N952,04_Area_Stats!$A$5:$A$7,0)),"")</f>
      </c>
      <c r="AB952">
        <f>IFERROR((Z952-AA952)/AA952,"")</f>
      </c>
      <c r="AC952">
        <v>2</v>
      </c>
      <c r="AD952">
        <v>1</v>
      </c>
      <c r="AE952" t="inlineStr">
        <is>
          <t xml:space="preserve">4</t>
        </is>
      </c>
      <c r="AF952"/>
      <c r="AG952"/>
      <c r="AH952"/>
      <c r="AI952" t="inlineStr">
        <is>
          <t xml:space="preserve">Y</t>
        </is>
      </c>
      <c r="AJ952" t="inlineStr">
        <is>
          <t xml:space="preserve">Y</t>
        </is>
      </c>
      <c r="AK952" t="inlineStr">
        <is>
          <t xml:space="preserve">Y</t>
        </is>
      </c>
      <c r="AL952" t="inlineStr">
        <is>
          <t xml:space="preserve">Y</t>
        </is>
      </c>
      <c r="AM952"/>
      <c r="AN952" t="inlineStr">
        <is>
          <t xml:space="preserve">N</t>
        </is>
      </c>
      <c r="AO952"/>
      <c r="AP952" t="inlineStr">
        <is>
          <t xml:space="preserve">Y</t>
        </is>
      </c>
      <c r="AQ952"/>
      <c r="AR952"/>
      <c r="AS952"/>
      <c r="AT952">
        <f>IFERROR(INDEX(04_Area_Stats!$E$5:$E$7,MATCH(N952,04_Area_Stats!$A$5:$A$7,0)),"")</f>
      </c>
      <c r="AU952">
        <f>IFERROR(ROUND(W952*AT952,0),"")</f>
      </c>
      <c r="AV952">
        <f>IFERROR(AU952*12/S952,"")</f>
      </c>
      <c r="AW952">
        <f>IFERROR(ROUND(100*(03_Assumptions!$B$18*MIN(AV952/03_Assumptions!$B$13,1)+03_Assumptions!$B$19*MIN(MAX(-AB952/0.25,0),1)+03_Assumptions!$B$20*IFERROR(INDEX(03_Assumptions!$B$28:$B$33,MATCH(AG952,03_Assumptions!$A$28:$A$33,0)),0.5)+03_Assumptions!$B$21*MIN(V952/180,1)+03_Assumptions!$B$22*(COUNTIF(AI952:AQ952,"Y")/9)),0),"")</f>
      </c>
      <c r="AX952"/>
      <c r="AY952"/>
      <c r="AZ952"/>
      <c r="BA952" t="inlineStr">
        <is>
          <t xml:space="preserve">https://img4.idealista.com/s/v1/yLv6QcFaPGY-ndqtd3fIzjn3dwgl4inLwTKbMiVSd6Ml4khBqGDIaJvI4s5m5JvBd84ld_ebdwu1dwYIoz56gAwGPgbI9Zuoyw?Expires=1788120733&amp;Signature=MEUCIQCEzLVuG5iDWgUYxpxn1QJUwrLs5w3JGuInGE6OD9Y1pwIgI3j1mzYU6oPL4zbWdeVN0ElGzELr9FZf1PUdswKQPRE_&amp;Key-Pair-Id=K20EOYVFELHOX5</t>
        </is>
      </c>
      <c r="BB952"/>
      <c r="BC952">
        <v>1</v>
      </c>
      <c r="BD952"/>
      <c r="BE952">
        <v>0</v>
      </c>
      <c r="BF952"/>
      <c r="BG952"/>
      <c r="BH952"/>
      <c r="BI952"/>
      <c r="BJ952"/>
      <c r="BK952"/>
      <c r="BL952"/>
      <c r="BM952"/>
      <c r="BN952"/>
    </row>
    <row r="953">
      <c r="A953" t="inlineStr">
        <is>
          <t xml:space="preserve">IDL-112399888</t>
        </is>
      </c>
      <c r="B953" t="inlineStr">
        <is>
          <t xml:space="preserve">Idealista</t>
        </is>
      </c>
      <c r="C953" t="inlineStr">
        <is>
          <t xml:space="preserve">112399888</t>
        </is>
      </c>
      <c r="D953" t="inlineStr">
        <is>
          <t xml:space="preserve">https://www.idealista.com/inmueble/112399888/</t>
        </is>
      </c>
      <c r="E953" t="inlineStr">
        <is>
          <t xml:space="preserve">2026-08-29</t>
        </is>
      </c>
      <c r="F953" t="inlineStr">
        <is>
          <t xml:space="preserve">2026-08-29</t>
        </is>
      </c>
      <c r="G953" t="inlineStr">
        <is>
          <t xml:space="preserve">New</t>
        </is>
      </c>
      <c r="H953" t="inlineStr">
        <is>
          <t xml:space="preserve">Flat / apartment in Las Gaviotas, Fuengirola</t>
        </is>
      </c>
      <c r="I953" t="inlineStr">
        <is>
          <t xml:space="preserve">Sale</t>
        </is>
      </c>
      <c r="J953" t="inlineStr">
        <is>
          <t xml:space="preserve">Flat</t>
        </is>
      </c>
      <c r="K953" t="inlineStr">
        <is>
          <t xml:space="preserve">ES</t>
        </is>
      </c>
      <c r="L953"/>
      <c r="M953" t="inlineStr">
        <is>
          <t xml:space="preserve">Málaga</t>
        </is>
      </c>
      <c r="N953" t="inlineStr">
        <is>
          <t xml:space="preserve">Fuengirola</t>
        </is>
      </c>
      <c r="O953" t="inlineStr">
        <is>
          <t xml:space="preserve">Las Gaviotas</t>
        </is>
      </c>
      <c r="P953"/>
      <c r="Q953" t="inlineStr">
        <is>
          <t xml:space="preserve">36.5736258</t>
        </is>
      </c>
      <c r="R953" t="inlineStr">
        <is>
          <t xml:space="preserve">-4.5974552</t>
        </is>
      </c>
      <c r="S953">
        <v>435000</v>
      </c>
      <c r="T953"/>
      <c r="U953">
        <f>IFERROR((S953-T953)/T953,"")</f>
      </c>
      <c r="V953">
        <v>3</v>
      </c>
      <c r="W953" t="inlineStr">
        <is>
          <t xml:space="preserve">115.00</t>
        </is>
      </c>
      <c r="X953"/>
      <c r="Y953"/>
      <c r="Z953">
        <f>IFERROR(S953/W953,"")</f>
      </c>
      <c r="AA953">
        <f>IFERROR(INDEX(04_Area_Stats!$C$5:$C$7,MATCH(N953,04_Area_Stats!$A$5:$A$7,0)),"")</f>
      </c>
      <c r="AB953">
        <f>IFERROR((Z953-AA953)/AA953,"")</f>
      </c>
      <c r="AC953">
        <v>2</v>
      </c>
      <c r="AD953">
        <v>2</v>
      </c>
      <c r="AE953" t="inlineStr">
        <is>
          <t xml:space="preserve">1</t>
        </is>
      </c>
      <c r="AF953"/>
      <c r="AG953"/>
      <c r="AH953"/>
      <c r="AI953" t="inlineStr">
        <is>
          <t xml:space="preserve">Y</t>
        </is>
      </c>
      <c r="AJ953" t="inlineStr">
        <is>
          <t xml:space="preserve">Y</t>
        </is>
      </c>
      <c r="AK953" t="inlineStr">
        <is>
          <t xml:space="preserve">Y</t>
        </is>
      </c>
      <c r="AL953" t="inlineStr">
        <is>
          <t xml:space="preserve">Y</t>
        </is>
      </c>
      <c r="AM953" t="inlineStr">
        <is>
          <t xml:space="preserve">Y</t>
        </is>
      </c>
      <c r="AN953" t="inlineStr">
        <is>
          <t xml:space="preserve">Y</t>
        </is>
      </c>
      <c r="AO953"/>
      <c r="AP953" t="inlineStr">
        <is>
          <t xml:space="preserve">Y</t>
        </is>
      </c>
      <c r="AQ953"/>
      <c r="AR953"/>
      <c r="AS953"/>
      <c r="AT953">
        <f>IFERROR(INDEX(04_Area_Stats!$E$5:$E$7,MATCH(N953,04_Area_Stats!$A$5:$A$7,0)),"")</f>
      </c>
      <c r="AU953">
        <f>IFERROR(ROUND(W953*AT953,0),"")</f>
      </c>
      <c r="AV953">
        <f>IFERROR(AU953*12/S953,"")</f>
      </c>
      <c r="AW953">
        <f>IFERROR(ROUND(100*(03_Assumptions!$B$18*MIN(AV953/03_Assumptions!$B$13,1)+03_Assumptions!$B$19*MIN(MAX(-AB953/0.25,0),1)+03_Assumptions!$B$20*IFERROR(INDEX(03_Assumptions!$B$28:$B$33,MATCH(AG953,03_Assumptions!$A$28:$A$33,0)),0.5)+03_Assumptions!$B$21*MIN(V953/180,1)+03_Assumptions!$B$22*(COUNTIF(AI953:AQ953,"Y")/9)),0),"")</f>
      </c>
      <c r="AX953"/>
      <c r="AY953"/>
      <c r="AZ953"/>
      <c r="BA953" t="inlineStr">
        <is>
          <t xml:space="preserve">https://img4.idealista.com/s/v1/yLv6QcFaPGY-ndqtd3fIzjn3dwgl4inLwTKbMiVSd6Ml4khBqGDIaJvI4s5m5JvBd5sLdz4Md5s-dwYIoz4LBgYGCwjI9Zuoyw?Expires=1788120733&amp;Signature=MEUCIDjsw00IDODMG6s2tGeybOfcMfReEVbbfBwqw1CpvOCFAiEA~2H-CjcTZBBgLApVoxnpBP~GHfj1pwb3JTVo7DFul3Y_&amp;Key-Pair-Id=K20EOYVFELHOX5</t>
        </is>
      </c>
      <c r="BB953"/>
      <c r="BC953">
        <v>1</v>
      </c>
      <c r="BD953"/>
      <c r="BE953">
        <v>0</v>
      </c>
      <c r="BF953"/>
      <c r="BG953"/>
      <c r="BH953"/>
      <c r="BI953"/>
      <c r="BJ953"/>
      <c r="BK953"/>
      <c r="BL953"/>
      <c r="BM953"/>
      <c r="BN953"/>
    </row>
    <row r="954">
      <c r="A954" t="inlineStr">
        <is>
          <t xml:space="preserve">IDL-112394644</t>
        </is>
      </c>
      <c r="B954" t="inlineStr">
        <is>
          <t xml:space="preserve">Idealista</t>
        </is>
      </c>
      <c r="C954" t="inlineStr">
        <is>
          <t xml:space="preserve">112394644</t>
        </is>
      </c>
      <c r="D954" t="inlineStr">
        <is>
          <t xml:space="preserve">https://www.idealista.com/inmueble/112394644/</t>
        </is>
      </c>
      <c r="E954" t="inlineStr">
        <is>
          <t xml:space="preserve">2026-08-29</t>
        </is>
      </c>
      <c r="F954" t="inlineStr">
        <is>
          <t xml:space="preserve">2026-08-29</t>
        </is>
      </c>
      <c r="G954" t="inlineStr">
        <is>
          <t xml:space="preserve">New</t>
        </is>
      </c>
      <c r="H954" t="inlineStr">
        <is>
          <t xml:space="preserve">Detached house in Centro Ciudad, Fuengirola</t>
        </is>
      </c>
      <c r="I954" t="inlineStr">
        <is>
          <t xml:space="preserve">Sale</t>
        </is>
      </c>
      <c r="J954" t="inlineStr">
        <is>
          <t xml:space="preserve">Chalet</t>
        </is>
      </c>
      <c r="K954" t="inlineStr">
        <is>
          <t xml:space="preserve">ES</t>
        </is>
      </c>
      <c r="L954"/>
      <c r="M954" t="inlineStr">
        <is>
          <t xml:space="preserve">Málaga</t>
        </is>
      </c>
      <c r="N954" t="inlineStr">
        <is>
          <t xml:space="preserve">Fuengirola</t>
        </is>
      </c>
      <c r="O954" t="inlineStr">
        <is>
          <t xml:space="preserve">Centro Ciudad</t>
        </is>
      </c>
      <c r="P954"/>
      <c r="Q954" t="inlineStr">
        <is>
          <t xml:space="preserve">36.5412940</t>
        </is>
      </c>
      <c r="R954" t="inlineStr">
        <is>
          <t xml:space="preserve">-4.6252431</t>
        </is>
      </c>
      <c r="S954">
        <v>495000</v>
      </c>
      <c r="T954"/>
      <c r="U954">
        <f>IFERROR((S954-T954)/T954,"")</f>
      </c>
      <c r="V954">
        <v>3</v>
      </c>
      <c r="W954" t="inlineStr">
        <is>
          <t xml:space="preserve">103.00</t>
        </is>
      </c>
      <c r="X954"/>
      <c r="Y954"/>
      <c r="Z954">
        <f>IFERROR(S954/W954,"")</f>
      </c>
      <c r="AA954">
        <f>IFERROR(INDEX(04_Area_Stats!$C$5:$C$7,MATCH(N954,04_Area_Stats!$A$5:$A$7,0)),"")</f>
      </c>
      <c r="AB954">
        <f>IFERROR((Z954-AA954)/AA954,"")</f>
      </c>
      <c r="AC954">
        <v>2</v>
      </c>
      <c r="AD954">
        <v>1</v>
      </c>
      <c r="AE954"/>
      <c r="AF954"/>
      <c r="AG954"/>
      <c r="AH954"/>
      <c r="AI954"/>
      <c r="AJ954" t="inlineStr">
        <is>
          <t xml:space="preserve">Y</t>
        </is>
      </c>
      <c r="AK954" t="inlineStr">
        <is>
          <t xml:space="preserve">N</t>
        </is>
      </c>
      <c r="AL954" t="inlineStr">
        <is>
          <t xml:space="preserve">N</t>
        </is>
      </c>
      <c r="AM954"/>
      <c r="AN954" t="inlineStr">
        <is>
          <t xml:space="preserve">N</t>
        </is>
      </c>
      <c r="AO954"/>
      <c r="AP954" t="inlineStr">
        <is>
          <t xml:space="preserve">Y</t>
        </is>
      </c>
      <c r="AQ954"/>
      <c r="AR954"/>
      <c r="AS954"/>
      <c r="AT954">
        <f>IFERROR(INDEX(04_Area_Stats!$E$5:$E$7,MATCH(N954,04_Area_Stats!$A$5:$A$7,0)),"")</f>
      </c>
      <c r="AU954">
        <f>IFERROR(ROUND(W954*AT954,0),"")</f>
      </c>
      <c r="AV954">
        <f>IFERROR(AU954*12/S954,"")</f>
      </c>
      <c r="AW954">
        <f>IFERROR(ROUND(100*(03_Assumptions!$B$18*MIN(AV954/03_Assumptions!$B$13,1)+03_Assumptions!$B$19*MIN(MAX(-AB954/0.25,0),1)+03_Assumptions!$B$20*IFERROR(INDEX(03_Assumptions!$B$28:$B$33,MATCH(AG954,03_Assumptions!$A$28:$A$33,0)),0.5)+03_Assumptions!$B$21*MIN(V954/180,1)+03_Assumptions!$B$22*(COUNTIF(AI954:AQ954,"Y")/9)),0),"")</f>
      </c>
      <c r="AX954"/>
      <c r="AY954"/>
      <c r="AZ954"/>
      <c r="BA954" t="inlineStr">
        <is>
          <t xml:space="preserve">https://img4.idealista.com/s/v1/yLv6QcFaPGY-ndqtd3fIzjn3dwgl4inLwTKbMiVSd6Ml4khBqGDIaJvI4s5m5JvBdz6Adz4Ld6iodwYIoz4MowwlDAbI9Zuoyw?Expires=1788120733&amp;Signature=MEUCIDmP198IjkTyhST8PbOCxuemInzvyp6AW4wFLANwOV1MAiEAvsmX3WcXtnfMwZCr-dXS7xJYHGT~ukqeKqgGmWjAMUk_&amp;Key-Pair-Id=K20EOYVFELHOX5</t>
        </is>
      </c>
      <c r="BB954"/>
      <c r="BC954">
        <v>1</v>
      </c>
      <c r="BD954"/>
      <c r="BE954">
        <v>0</v>
      </c>
      <c r="BF954"/>
      <c r="BG954"/>
      <c r="BH954"/>
      <c r="BI954"/>
      <c r="BJ954"/>
      <c r="BK954"/>
      <c r="BL954"/>
      <c r="BM954"/>
      <c r="BN954"/>
    </row>
    <row r="955">
      <c r="A955" t="inlineStr">
        <is>
          <t xml:space="preserve">IDL-112393661</t>
        </is>
      </c>
      <c r="B955" t="inlineStr">
        <is>
          <t xml:space="preserve">Idealista</t>
        </is>
      </c>
      <c r="C955" t="inlineStr">
        <is>
          <t xml:space="preserve">112393661</t>
        </is>
      </c>
      <c r="D955" t="inlineStr">
        <is>
          <t xml:space="preserve">https://www.idealista.com/inmueble/112393661/</t>
        </is>
      </c>
      <c r="E955" t="inlineStr">
        <is>
          <t xml:space="preserve">2026-08-29</t>
        </is>
      </c>
      <c r="F955" t="inlineStr">
        <is>
          <t xml:space="preserve">2026-08-29</t>
        </is>
      </c>
      <c r="G955" t="inlineStr">
        <is>
          <t xml:space="preserve">New</t>
        </is>
      </c>
      <c r="H955" t="inlineStr">
        <is>
          <t xml:space="preserve">Flat / apartment in Avenida Fuengirola, Las Gaviotas, Fuengirola</t>
        </is>
      </c>
      <c r="I955" t="inlineStr">
        <is>
          <t xml:space="preserve">Sale</t>
        </is>
      </c>
      <c r="J955" t="inlineStr">
        <is>
          <t xml:space="preserve">Flat</t>
        </is>
      </c>
      <c r="K955" t="inlineStr">
        <is>
          <t xml:space="preserve">ES</t>
        </is>
      </c>
      <c r="L955"/>
      <c r="M955" t="inlineStr">
        <is>
          <t xml:space="preserve">Málaga</t>
        </is>
      </c>
      <c r="N955" t="inlineStr">
        <is>
          <t xml:space="preserve">Fuengirola</t>
        </is>
      </c>
      <c r="O955" t="inlineStr">
        <is>
          <t xml:space="preserve">Las Gaviotas</t>
        </is>
      </c>
      <c r="P955"/>
      <c r="Q955" t="inlineStr">
        <is>
          <t xml:space="preserve">36.5724132</t>
        </is>
      </c>
      <c r="R955" t="inlineStr">
        <is>
          <t xml:space="preserve">-4.5983302</t>
        </is>
      </c>
      <c r="S955">
        <v>359000</v>
      </c>
      <c r="T955"/>
      <c r="U955">
        <f>IFERROR((S955-T955)/T955,"")</f>
      </c>
      <c r="V955">
        <v>3</v>
      </c>
      <c r="W955" t="inlineStr">
        <is>
          <t xml:space="preserve">49.00</t>
        </is>
      </c>
      <c r="X955"/>
      <c r="Y955"/>
      <c r="Z955">
        <f>IFERROR(S955/W955,"")</f>
      </c>
      <c r="AA955">
        <f>IFERROR(INDEX(04_Area_Stats!$C$5:$C$7,MATCH(N955,04_Area_Stats!$A$5:$A$7,0)),"")</f>
      </c>
      <c r="AB955">
        <f>IFERROR((Z955-AA955)/AA955,"")</f>
      </c>
      <c r="AC955">
        <v>2</v>
      </c>
      <c r="AD955">
        <v>1</v>
      </c>
      <c r="AE955"/>
      <c r="AF955"/>
      <c r="AG955"/>
      <c r="AH955"/>
      <c r="AI955" t="inlineStr">
        <is>
          <t xml:space="preserve">Y</t>
        </is>
      </c>
      <c r="AJ955" t="inlineStr">
        <is>
          <t xml:space="preserve">Y</t>
        </is>
      </c>
      <c r="AK955" t="inlineStr">
        <is>
          <t xml:space="preserve">Y</t>
        </is>
      </c>
      <c r="AL955" t="inlineStr">
        <is>
          <t xml:space="preserve">Y</t>
        </is>
      </c>
      <c r="AM955"/>
      <c r="AN955"/>
      <c r="AO955"/>
      <c r="AP955" t="inlineStr">
        <is>
          <t xml:space="preserve">Y</t>
        </is>
      </c>
      <c r="AQ955"/>
      <c r="AR955"/>
      <c r="AS955"/>
      <c r="AT955">
        <f>IFERROR(INDEX(04_Area_Stats!$E$5:$E$7,MATCH(N955,04_Area_Stats!$A$5:$A$7,0)),"")</f>
      </c>
      <c r="AU955">
        <f>IFERROR(ROUND(W955*AT955,0),"")</f>
      </c>
      <c r="AV955">
        <f>IFERROR(AU955*12/S955,"")</f>
      </c>
      <c r="AW955">
        <f>IFERROR(ROUND(100*(03_Assumptions!$B$18*MIN(AV955/03_Assumptions!$B$13,1)+03_Assumptions!$B$19*MIN(MAX(-AB955/0.25,0),1)+03_Assumptions!$B$20*IFERROR(INDEX(03_Assumptions!$B$28:$B$33,MATCH(AG955,03_Assumptions!$A$28:$A$33,0)),0.5)+03_Assumptions!$B$21*MIN(V955/180,1)+03_Assumptions!$B$22*(COUNTIF(AI955:AQ955,"Y")/9)),0),"")</f>
      </c>
      <c r="AX955"/>
      <c r="AY955"/>
      <c r="AZ955"/>
      <c r="BA955" t="inlineStr">
        <is>
          <t xml:space="preserve">https://img4.idealista.com/s/v1/yLv6QcFaPGY-ndqtd3fIzjn3dwgl4inLwTKbMiVSd6Ml4khBqGDIaJvI4s5m5JvBd3qbdwaAd6iodwYIoz4MenoMCAjI9Zuoyw?Expires=1788120733&amp;Signature=MEUCIQDmGXi8S4IfdekAu01KJl9ZvmqLBko7M4PWkE0mFCx1vgIgdKYX5xeV6gJmEDZbl36BIGbuiYmpMn1zxBr3gfRYNCI_&amp;Key-Pair-Id=K20EOYVFELHOX5</t>
        </is>
      </c>
      <c r="BB955"/>
      <c r="BC955">
        <v>1</v>
      </c>
      <c r="BD955"/>
      <c r="BE955">
        <v>0</v>
      </c>
      <c r="BF955"/>
      <c r="BG955"/>
      <c r="BH955"/>
      <c r="BI955"/>
      <c r="BJ955"/>
      <c r="BK955"/>
      <c r="BL955"/>
      <c r="BM955"/>
      <c r="BN955"/>
    </row>
    <row r="956">
      <c r="A956" t="inlineStr">
        <is>
          <t xml:space="preserve">IDL-112390452</t>
        </is>
      </c>
      <c r="B956" t="inlineStr">
        <is>
          <t xml:space="preserve">Idealista</t>
        </is>
      </c>
      <c r="C956" t="inlineStr">
        <is>
          <t xml:space="preserve">112390452</t>
        </is>
      </c>
      <c r="D956" t="inlineStr">
        <is>
          <t xml:space="preserve">https://www.idealista.com/inmueble/112390452/</t>
        </is>
      </c>
      <c r="E956" t="inlineStr">
        <is>
          <t xml:space="preserve">2026-08-29</t>
        </is>
      </c>
      <c r="F956" t="inlineStr">
        <is>
          <t xml:space="preserve">2026-08-31</t>
        </is>
      </c>
      <c r="G956" t="inlineStr">
        <is>
          <t xml:space="preserve">New</t>
        </is>
      </c>
      <c r="H956" t="inlineStr">
        <is>
          <t xml:space="preserve">Flat / apartment in Los Boliches, Fuengirola</t>
        </is>
      </c>
      <c r="I956" t="inlineStr">
        <is>
          <t xml:space="preserve">Sale</t>
        </is>
      </c>
      <c r="J956" t="inlineStr">
        <is>
          <t xml:space="preserve">Flat</t>
        </is>
      </c>
      <c r="K956" t="inlineStr">
        <is>
          <t xml:space="preserve">ES</t>
        </is>
      </c>
      <c r="L956"/>
      <c r="M956" t="inlineStr">
        <is>
          <t xml:space="preserve">Málaga</t>
        </is>
      </c>
      <c r="N956" t="inlineStr">
        <is>
          <t xml:space="preserve">Fuengirola</t>
        </is>
      </c>
      <c r="O956" t="inlineStr">
        <is>
          <t xml:space="preserve">Los Boliches</t>
        </is>
      </c>
      <c r="P956"/>
      <c r="Q956" t="inlineStr">
        <is>
          <t xml:space="preserve">36.5507124</t>
        </is>
      </c>
      <c r="R956" t="inlineStr">
        <is>
          <t xml:space="preserve">-4.6165142</t>
        </is>
      </c>
      <c r="S956">
        <v>245000</v>
      </c>
      <c r="T956"/>
      <c r="U956">
        <f>IFERROR((S956-T956)/T956,"")</f>
      </c>
      <c r="V956">
        <v>3</v>
      </c>
      <c r="W956" t="inlineStr">
        <is>
          <t xml:space="preserve">45.00</t>
        </is>
      </c>
      <c r="X956"/>
      <c r="Y956"/>
      <c r="Z956">
        <f>IFERROR(S956/W956,"")</f>
      </c>
      <c r="AA956">
        <f>IFERROR(INDEX(04_Area_Stats!$C$5:$C$7,MATCH(N956,04_Area_Stats!$A$5:$A$7,0)),"")</f>
      </c>
      <c r="AB956">
        <f>IFERROR((Z956-AA956)/AA956,"")</f>
      </c>
      <c r="AC956">
        <v>2</v>
      </c>
      <c r="AD956">
        <v>1</v>
      </c>
      <c r="AE956" t="inlineStr">
        <is>
          <t xml:space="preserve">4</t>
        </is>
      </c>
      <c r="AF956"/>
      <c r="AG956"/>
      <c r="AH956"/>
      <c r="AI956" t="inlineStr">
        <is>
          <t xml:space="preserve">N</t>
        </is>
      </c>
      <c r="AJ956" t="inlineStr">
        <is>
          <t xml:space="preserve">N</t>
        </is>
      </c>
      <c r="AK956" t="inlineStr">
        <is>
          <t xml:space="preserve">N</t>
        </is>
      </c>
      <c r="AL956" t="inlineStr">
        <is>
          <t xml:space="preserve">Y</t>
        </is>
      </c>
      <c r="AM956" t="inlineStr">
        <is>
          <t xml:space="preserve">Y</t>
        </is>
      </c>
      <c r="AN956" t="inlineStr">
        <is>
          <t xml:space="preserve">N</t>
        </is>
      </c>
      <c r="AO956"/>
      <c r="AP956" t="inlineStr">
        <is>
          <t xml:space="preserve">Y</t>
        </is>
      </c>
      <c r="AQ956"/>
      <c r="AR956"/>
      <c r="AS956"/>
      <c r="AT956">
        <f>IFERROR(INDEX(04_Area_Stats!$E$5:$E$7,MATCH(N956,04_Area_Stats!$A$5:$A$7,0)),"")</f>
      </c>
      <c r="AU956">
        <f>IFERROR(ROUND(W956*AT956,0),"")</f>
      </c>
      <c r="AV956">
        <f>IFERROR(AU956*12/S956,"")</f>
      </c>
      <c r="AW956">
        <f>IFERROR(ROUND(100*(03_Assumptions!$B$18*MIN(AV956/03_Assumptions!$B$13,1)+03_Assumptions!$B$19*MIN(MAX(-AB956/0.25,0),1)+03_Assumptions!$B$20*IFERROR(INDEX(03_Assumptions!$B$28:$B$33,MATCH(AG956,03_Assumptions!$A$28:$A$33,0)),0.5)+03_Assumptions!$B$21*MIN(V956/180,1)+03_Assumptions!$B$22*(COUNTIF(AI956:AQ956,"Y")/9)),0),"")</f>
      </c>
      <c r="AX956"/>
      <c r="AY956"/>
      <c r="AZ956"/>
      <c r="BA956" t="inlineStr">
        <is>
          <t xml:space="preserve">https://img4.idealista.com/s/v1/yLv6QcFaPGY-ndqtd3fIzjn3dwgl4inLwTKbMiVSd6Ml4khBqGDIaJvI4s5m5JvBd84Id9o-d6P3dwYIoz73DHqAeiXI9Zuoyw?Expires=1788120733&amp;Signature=MEUCIB9DZVbOuon0jF49PRcygeiZszp2TH6xbLvvqQJUGQ6fAiEAgYcc6Zb8EtBzIc3RiV7a4pBlrCqEIkBefsoWsYgfvF0_&amp;Key-Pair-Id=K20EOYVFELHOX5</t>
        </is>
      </c>
      <c r="BB956"/>
      <c r="BC956">
        <v>1</v>
      </c>
      <c r="BD956"/>
      <c r="BE956">
        <v>0</v>
      </c>
      <c r="BF956"/>
      <c r="BG956"/>
      <c r="BH956"/>
      <c r="BI956"/>
      <c r="BJ956"/>
      <c r="BK956"/>
      <c r="BL956" t="inlineStr">
        <is>
          <t xml:space="preserve">Möblerad bottenvåning på 45m² med 2 sovrum i Los Boliches, Fuengirola, i gott skick och tillgänglig för personer med nedsatt rörlighet. Säljs med licens för korttidsuthyrning och är för närvarande uthyrd, endast 5 minuters promenad från stranden och nära alla lokala tjänster.</t>
        </is>
      </c>
      <c r="BM956"/>
      <c r="BN956"/>
    </row>
    <row r="957">
      <c r="A957" t="inlineStr">
        <is>
          <t xml:space="preserve">IDL-112393612</t>
        </is>
      </c>
      <c r="B957" t="inlineStr">
        <is>
          <t xml:space="preserve">Idealista</t>
        </is>
      </c>
      <c r="C957" t="inlineStr">
        <is>
          <t xml:space="preserve">112393612</t>
        </is>
      </c>
      <c r="D957" t="inlineStr">
        <is>
          <t xml:space="preserve">https://www.idealista.com/inmueble/112393612/</t>
        </is>
      </c>
      <c r="E957" t="inlineStr">
        <is>
          <t xml:space="preserve">2026-08-29</t>
        </is>
      </c>
      <c r="F957" t="inlineStr">
        <is>
          <t xml:space="preserve">2026-08-29</t>
        </is>
      </c>
      <c r="G957" t="inlineStr">
        <is>
          <t xml:space="preserve">New</t>
        </is>
      </c>
      <c r="H957" t="inlineStr">
        <is>
          <t xml:space="preserve">Flat / apartment in Avenida Fuengirola, El Higuerón, Fuengirola</t>
        </is>
      </c>
      <c r="I957" t="inlineStr">
        <is>
          <t xml:space="preserve">Sale</t>
        </is>
      </c>
      <c r="J957" t="inlineStr">
        <is>
          <t xml:space="preserve">Flat</t>
        </is>
      </c>
      <c r="K957" t="inlineStr">
        <is>
          <t xml:space="preserve">ES</t>
        </is>
      </c>
      <c r="L957"/>
      <c r="M957" t="inlineStr">
        <is>
          <t xml:space="preserve">Málaga</t>
        </is>
      </c>
      <c r="N957" t="inlineStr">
        <is>
          <t xml:space="preserve">Fuengirola</t>
        </is>
      </c>
      <c r="O957" t="inlineStr">
        <is>
          <t xml:space="preserve">El Higuerón</t>
        </is>
      </c>
      <c r="P957"/>
      <c r="Q957" t="inlineStr">
        <is>
          <t xml:space="preserve">36.5811605</t>
        </is>
      </c>
      <c r="R957" t="inlineStr">
        <is>
          <t xml:space="preserve">-4.6008832</t>
        </is>
      </c>
      <c r="S957">
        <v>285000</v>
      </c>
      <c r="T957"/>
      <c r="U957">
        <f>IFERROR((S957-T957)/T957,"")</f>
      </c>
      <c r="V957">
        <v>3</v>
      </c>
      <c r="W957" t="inlineStr">
        <is>
          <t xml:space="preserve">60.00</t>
        </is>
      </c>
      <c r="X957"/>
      <c r="Y957"/>
      <c r="Z957">
        <f>IFERROR(S957/W957,"")</f>
      </c>
      <c r="AA957">
        <f>IFERROR(INDEX(04_Area_Stats!$C$5:$C$7,MATCH(N957,04_Area_Stats!$A$5:$A$7,0)),"")</f>
      </c>
      <c r="AB957">
        <f>IFERROR((Z957-AA957)/AA957,"")</f>
      </c>
      <c r="AC957">
        <v>1</v>
      </c>
      <c r="AD957">
        <v>1</v>
      </c>
      <c r="AE957"/>
      <c r="AF957"/>
      <c r="AG957"/>
      <c r="AH957"/>
      <c r="AI957" t="inlineStr">
        <is>
          <t xml:space="preserve">Y</t>
        </is>
      </c>
      <c r="AJ957"/>
      <c r="AK957"/>
      <c r="AL957"/>
      <c r="AM957"/>
      <c r="AN957"/>
      <c r="AO957"/>
      <c r="AP957" t="inlineStr">
        <is>
          <t xml:space="preserve">Y</t>
        </is>
      </c>
      <c r="AQ957"/>
      <c r="AR957"/>
      <c r="AS957"/>
      <c r="AT957">
        <f>IFERROR(INDEX(04_Area_Stats!$E$5:$E$7,MATCH(N957,04_Area_Stats!$A$5:$A$7,0)),"")</f>
      </c>
      <c r="AU957">
        <f>IFERROR(ROUND(W957*AT957,0),"")</f>
      </c>
      <c r="AV957">
        <f>IFERROR(AU957*12/S957,"")</f>
      </c>
      <c r="AW957">
        <f>IFERROR(ROUND(100*(03_Assumptions!$B$18*MIN(AV957/03_Assumptions!$B$13,1)+03_Assumptions!$B$19*MIN(MAX(-AB957/0.25,0),1)+03_Assumptions!$B$20*IFERROR(INDEX(03_Assumptions!$B$28:$B$33,MATCH(AG957,03_Assumptions!$A$28:$A$33,0)),0.5)+03_Assumptions!$B$21*MIN(V957/180,1)+03_Assumptions!$B$22*(COUNTIF(AI957:AQ957,"Y")/9)),0),"")</f>
      </c>
      <c r="AX957"/>
      <c r="AY957"/>
      <c r="AZ957"/>
      <c r="BA957" t="inlineStr">
        <is>
          <t xml:space="preserve">https://img4.idealista.com/s/v1/yLv6QcFaPGY-ndqtd3fIzjn3dwgl4inLwTKbMiVSd6Ml4khBqGDIaJvI4s5m5JvBd86bdwv3d_e1dwYIoz4MeiWAowvI9Zuoyw?Expires=1788120733&amp;Signature=MEQCIAnrk2KoX0V8rmSeVQVM7Lr3AKzDrBW7uQtBEq6Ndf0QAiALyN8eK6xSCEaYXv1hrpH1KhcpLTQk9m8G8jVNkve2Uw__&amp;Key-Pair-Id=K20EOYVFELHOX5</t>
        </is>
      </c>
      <c r="BB957"/>
      <c r="BC957">
        <v>1</v>
      </c>
      <c r="BD957"/>
      <c r="BE957">
        <v>0</v>
      </c>
      <c r="BF957"/>
      <c r="BG957"/>
      <c r="BH957"/>
      <c r="BI957"/>
      <c r="BJ957"/>
      <c r="BK957"/>
      <c r="BL957"/>
      <c r="BM957"/>
      <c r="BN957"/>
    </row>
    <row r="958">
      <c r="A958" t="inlineStr">
        <is>
          <t xml:space="preserve">IDL-106783268</t>
        </is>
      </c>
      <c r="B958" t="inlineStr">
        <is>
          <t xml:space="preserve">Idealista</t>
        </is>
      </c>
      <c r="C958" t="inlineStr">
        <is>
          <t xml:space="preserve">106783268</t>
        </is>
      </c>
      <c r="D958" t="inlineStr">
        <is>
          <t xml:space="preserve">https://www.idealista.com/inmueble/106783268/</t>
        </is>
      </c>
      <c r="E958" t="inlineStr">
        <is>
          <t xml:space="preserve">2026-08-29</t>
        </is>
      </c>
      <c r="F958" t="inlineStr">
        <is>
          <t xml:space="preserve">2026-08-31</t>
        </is>
      </c>
      <c r="G958" t="inlineStr">
        <is>
          <t xml:space="preserve">New</t>
        </is>
      </c>
      <c r="H958" t="inlineStr">
        <is>
          <t xml:space="preserve">Flat / apartment in Calle del Capitan, Zona Puerto Deportivo, Fuengirola</t>
        </is>
      </c>
      <c r="I958" t="inlineStr">
        <is>
          <t xml:space="preserve">Sale</t>
        </is>
      </c>
      <c r="J958" t="inlineStr">
        <is>
          <t xml:space="preserve">Flat</t>
        </is>
      </c>
      <c r="K958" t="inlineStr">
        <is>
          <t xml:space="preserve">ES</t>
        </is>
      </c>
      <c r="L958"/>
      <c r="M958" t="inlineStr">
        <is>
          <t xml:space="preserve">Málaga</t>
        </is>
      </c>
      <c r="N958" t="inlineStr">
        <is>
          <t xml:space="preserve">Fuengirola</t>
        </is>
      </c>
      <c r="O958" t="inlineStr">
        <is>
          <t xml:space="preserve">Zona Puerto Deportivo</t>
        </is>
      </c>
      <c r="P958"/>
      <c r="Q958" t="inlineStr">
        <is>
          <t xml:space="preserve">36.5414858</t>
        </is>
      </c>
      <c r="R958" t="inlineStr">
        <is>
          <t xml:space="preserve">-4.6222504</t>
        </is>
      </c>
      <c r="S958">
        <v>210000</v>
      </c>
      <c r="T958"/>
      <c r="U958">
        <f>IFERROR((S958-T958)/T958,"")</f>
      </c>
      <c r="V958">
        <v>3</v>
      </c>
      <c r="W958" t="inlineStr">
        <is>
          <t xml:space="preserve">41.00</t>
        </is>
      </c>
      <c r="X958"/>
      <c r="Y958"/>
      <c r="Z958">
        <f>IFERROR(S958/W958,"")</f>
      </c>
      <c r="AA958">
        <f>IFERROR(INDEX(04_Area_Stats!$C$5:$C$7,MATCH(N958,04_Area_Stats!$A$5:$A$7,0)),"")</f>
      </c>
      <c r="AB958">
        <f>IFERROR((Z958-AA958)/AA958,"")</f>
      </c>
      <c r="AC958">
        <v>1</v>
      </c>
      <c r="AD958">
        <v>1</v>
      </c>
      <c r="AE958" t="inlineStr">
        <is>
          <t xml:space="preserve">2</t>
        </is>
      </c>
      <c r="AF958"/>
      <c r="AG958" t="inlineStr">
        <is>
          <t xml:space="preserve">Good</t>
        </is>
      </c>
      <c r="AH958"/>
      <c r="AI958" t="inlineStr">
        <is>
          <t xml:space="preserve">Y</t>
        </is>
      </c>
      <c r="AJ958" t="inlineStr">
        <is>
          <t xml:space="preserve">N</t>
        </is>
      </c>
      <c r="AK958" t="inlineStr">
        <is>
          <t xml:space="preserve">N</t>
        </is>
      </c>
      <c r="AL958" t="inlineStr">
        <is>
          <t xml:space="preserve">N</t>
        </is>
      </c>
      <c r="AM958"/>
      <c r="AN958" t="inlineStr">
        <is>
          <t xml:space="preserve">N</t>
        </is>
      </c>
      <c r="AO958"/>
      <c r="AP958" t="inlineStr">
        <is>
          <t xml:space="preserve">Y</t>
        </is>
      </c>
      <c r="AQ958"/>
      <c r="AR958"/>
      <c r="AS958"/>
      <c r="AT958">
        <f>IFERROR(INDEX(04_Area_Stats!$E$5:$E$7,MATCH(N958,04_Area_Stats!$A$5:$A$7,0)),"")</f>
      </c>
      <c r="AU958">
        <f>IFERROR(ROUND(W958*AT958,0),"")</f>
      </c>
      <c r="AV958">
        <f>IFERROR(AU958*12/S958,"")</f>
      </c>
      <c r="AW958">
        <f>IFERROR(ROUND(100*(03_Assumptions!$B$18*MIN(AV958/03_Assumptions!$B$13,1)+03_Assumptions!$B$19*MIN(MAX(-AB958/0.25,0),1)+03_Assumptions!$B$20*IFERROR(INDEX(03_Assumptions!$B$28:$B$33,MATCH(AG958,03_Assumptions!$A$28:$A$33,0)),0.5)+03_Assumptions!$B$21*MIN(V958/180,1)+03_Assumptions!$B$22*(COUNTIF(AI958:AQ958,"Y")/9)),0),"")</f>
      </c>
      <c r="AX958"/>
      <c r="AY958"/>
      <c r="AZ958"/>
      <c r="BA958" t="inlineStr">
        <is>
          <t xml:space="preserve">https://img4.idealista.com/s/v1/yLv6QcFaPGY-ndqtd3fIzjn3dwgl4inLwTKbMiVSd6Ml4khBqGDIaJvI4s5m5JvBd5ubd9oldz4MdwZ6gPc-o_clCCXI9Zuoyw?Expires=1788120733&amp;Signature=MEQCIDOM8cAZTg6oquYb~cRrVrw89RVG2bOWvykNpyoPmJ3uAiAXQvbnZ1~ixDEpOSVpaFQyYwwd8QOrKfZ77VjP9xQ9iw__&amp;Key-Pair-Id=K20EOYVFELHOX5</t>
        </is>
      </c>
      <c r="BB958"/>
      <c r="BC958">
        <v>1</v>
      </c>
      <c r="BD958"/>
      <c r="BE958">
        <v>0</v>
      </c>
      <c r="BF958"/>
      <c r="BG958"/>
      <c r="BH958"/>
      <c r="BI958" t="inlineStr">
        <is>
          <t xml:space="preserve">represents a unique opportunity</t>
        </is>
      </c>
      <c r="BJ958"/>
      <c r="BK958"/>
      <c r="BL958" t="inlineStr">
        <is>
          <t xml:space="preserve">En enrumslägenheten belägen 200 meter från stranden i centrala Fuengirola, i gott skick med östinriktning och balkong. Fastigheten erbjuder utmärkt tillgänglighet med närhet till Plaza de la Constitución och transportförbindelser, vilket gör den idealisk för kustnära boende eller investeringar.</t>
        </is>
      </c>
      <c r="BM958" t="inlineStr">
        <is>
          <t xml:space="preserve">condition, balcony</t>
        </is>
      </c>
      <c r="BN958"/>
    </row>
    <row r="959">
      <c r="A959" t="inlineStr">
        <is>
          <t xml:space="preserve">FTC-189410747</t>
        </is>
      </c>
      <c r="B959" t="inlineStr">
        <is>
          <t xml:space="preserve">Fotocasa</t>
        </is>
      </c>
      <c r="C959" t="inlineStr">
        <is>
          <t xml:space="preserve">189410747</t>
        </is>
      </c>
      <c r="D959" t="inlineStr">
        <is>
          <t xml:space="preserve">https://www.fotocasa.es/es/comprar/vivienda/fuengirola/aire-acondicionado-parking-terraza-ascensor-amueblado-piscina/189410747/d</t>
        </is>
      </c>
      <c r="E959" t="inlineStr">
        <is>
          <t xml:space="preserve">2026-08-29</t>
        </is>
      </c>
      <c r="F959" t="inlineStr">
        <is>
          <t xml:space="preserve">2026-08-29</t>
        </is>
      </c>
      <c r="G959" t="inlineStr">
        <is>
          <t xml:space="preserve">New</t>
        </is>
      </c>
      <c r="H959" t="inlineStr">
        <is>
          <t xml:space="preserve">Apartamento en Calle Triguero, 16, Los Pacos</t>
        </is>
      </c>
      <c r="I959" t="inlineStr">
        <is>
          <t xml:space="preserve">Sale</t>
        </is>
      </c>
      <c r="J959" t="inlineStr">
        <is>
          <t xml:space="preserve">Vivienda</t>
        </is>
      </c>
      <c r="K959" t="inlineStr">
        <is>
          <t xml:space="preserve">ES</t>
        </is>
      </c>
      <c r="L959"/>
      <c r="M959"/>
      <c r="N959" t="inlineStr">
        <is>
          <t xml:space="preserve">Fuengirola</t>
        </is>
      </c>
      <c r="O959"/>
      <c r="P959"/>
      <c r="Q959"/>
      <c r="R959"/>
      <c r="S959">
        <v>385000</v>
      </c>
      <c r="T959"/>
      <c r="U959">
        <f>IFERROR((S959-T959)/T959,"")</f>
      </c>
      <c r="V959">
        <v>3</v>
      </c>
      <c r="W959" t="inlineStr">
        <is>
          <t xml:space="preserve">109.00</t>
        </is>
      </c>
      <c r="X959"/>
      <c r="Y959"/>
      <c r="Z959">
        <f>IFERROR(S959/W959,"")</f>
      </c>
      <c r="AA959">
        <f>IFERROR(INDEX(04_Area_Stats!$C$5:$C$7,MATCH(N959,04_Area_Stats!$A$5:$A$7,0)),"")</f>
      </c>
      <c r="AB959">
        <f>IFERROR((Z959-AA959)/AA959,"")</f>
      </c>
      <c r="AC959">
        <v>2</v>
      </c>
      <c r="AD959">
        <v>2</v>
      </c>
      <c r="AE959"/>
      <c r="AF959"/>
      <c r="AG959"/>
      <c r="AH959"/>
      <c r="AI959" t="inlineStr">
        <is>
          <t xml:space="preserve">Y</t>
        </is>
      </c>
      <c r="AJ959" t="inlineStr">
        <is>
          <t xml:space="preserve">Y</t>
        </is>
      </c>
      <c r="AK959"/>
      <c r="AL959"/>
      <c r="AM959" t="inlineStr">
        <is>
          <t xml:space="preserve">Y</t>
        </is>
      </c>
      <c r="AN959"/>
      <c r="AO959"/>
      <c r="AP959" t="inlineStr">
        <is>
          <t xml:space="preserve">Y</t>
        </is>
      </c>
      <c r="AQ959"/>
      <c r="AR959"/>
      <c r="AS959"/>
      <c r="AT959">
        <f>IFERROR(INDEX(04_Area_Stats!$E$5:$E$7,MATCH(N959,04_Area_Stats!$A$5:$A$7,0)),"")</f>
      </c>
      <c r="AU959">
        <f>IFERROR(ROUND(W959*AT959,0),"")</f>
      </c>
      <c r="AV959">
        <f>IFERROR(AU959*12/S959,"")</f>
      </c>
      <c r="AW959">
        <f>IFERROR(ROUND(100*(03_Assumptions!$B$18*MIN(AV959/03_Assumptions!$B$13,1)+03_Assumptions!$B$19*MIN(MAX(-AB959/0.25,0),1)+03_Assumptions!$B$20*IFERROR(INDEX(03_Assumptions!$B$28:$B$33,MATCH(AG959,03_Assumptions!$A$28:$A$33,0)),0.5)+03_Assumptions!$B$21*MIN(V959/180,1)+03_Assumptions!$B$22*(COUNTIF(AI959:AQ959,"Y")/9)),0),"")</f>
      </c>
      <c r="AX959"/>
      <c r="AY959"/>
      <c r="AZ959"/>
      <c r="BA959" t="inlineStr">
        <is>
          <t xml:space="preserve">https://static.fotocasa.es/images/ads/1af81517-8933-48c6-a66f-60616981f8f4?rule=original</t>
        </is>
      </c>
      <c r="BB959"/>
      <c r="BC959">
        <v>1</v>
      </c>
      <c r="BD959"/>
      <c r="BE959">
        <v>0</v>
      </c>
      <c r="BF959"/>
      <c r="BG959"/>
      <c r="BH959"/>
      <c r="BI959"/>
      <c r="BJ959"/>
      <c r="BK959"/>
      <c r="BL959"/>
      <c r="BM959"/>
      <c r="BN959"/>
    </row>
    <row r="960">
      <c r="A960" t="inlineStr">
        <is>
          <t xml:space="preserve">FTC-182485580</t>
        </is>
      </c>
      <c r="B960" t="inlineStr">
        <is>
          <t xml:space="preserve">Fotocasa</t>
        </is>
      </c>
      <c r="C960" t="inlineStr">
        <is>
          <t xml:space="preserve">182485580</t>
        </is>
      </c>
      <c r="D960" t="inlineStr">
        <is>
          <t xml:space="preserve">https://www.fotocasa.es/es/comprar/vivienda/fuengirola/aire-acondicionado-calefaccion-terraza-piscina/182485580/d?from=list&amp;multimedia=image&amp;isGalleryOpen=true&amp;isZoomGalleryOpen=true</t>
        </is>
      </c>
      <c r="E960" t="inlineStr">
        <is>
          <t xml:space="preserve">2026-08-29</t>
        </is>
      </c>
      <c r="F960" t="inlineStr">
        <is>
          <t xml:space="preserve">2026-08-29</t>
        </is>
      </c>
      <c r="G960" t="inlineStr">
        <is>
          <t xml:space="preserve">New</t>
        </is>
      </c>
      <c r="H960" t="inlineStr">
        <is>
          <t xml:space="preserve">Apartamento con terraza en Los Pacos</t>
        </is>
      </c>
      <c r="I960" t="inlineStr">
        <is>
          <t xml:space="preserve">Sale</t>
        </is>
      </c>
      <c r="J960" t="inlineStr">
        <is>
          <t xml:space="preserve">Vivienda</t>
        </is>
      </c>
      <c r="K960" t="inlineStr">
        <is>
          <t xml:space="preserve">ES</t>
        </is>
      </c>
      <c r="L960"/>
      <c r="M960"/>
      <c r="N960" t="inlineStr">
        <is>
          <t xml:space="preserve">Fuengirola</t>
        </is>
      </c>
      <c r="O960"/>
      <c r="P960"/>
      <c r="Q960"/>
      <c r="R960"/>
      <c r="S960">
        <v>446000</v>
      </c>
      <c r="T960"/>
      <c r="U960">
        <f>IFERROR((S960-T960)/T960,"")</f>
      </c>
      <c r="V960">
        <v>3</v>
      </c>
      <c r="W960" t="inlineStr">
        <is>
          <t xml:space="preserve">79.00</t>
        </is>
      </c>
      <c r="X960"/>
      <c r="Y960"/>
      <c r="Z960">
        <f>IFERROR(S960/W960,"")</f>
      </c>
      <c r="AA960">
        <f>IFERROR(INDEX(04_Area_Stats!$C$5:$C$7,MATCH(N960,04_Area_Stats!$A$5:$A$7,0)),"")</f>
      </c>
      <c r="AB960">
        <f>IFERROR((Z960-AA960)/AA960,"")</f>
      </c>
      <c r="AC960">
        <v>2</v>
      </c>
      <c r="AD960">
        <v>2</v>
      </c>
      <c r="AE960"/>
      <c r="AF960"/>
      <c r="AG960"/>
      <c r="AH960"/>
      <c r="AI960"/>
      <c r="AJ960" t="inlineStr">
        <is>
          <t xml:space="preserve">Y</t>
        </is>
      </c>
      <c r="AK960"/>
      <c r="AL960"/>
      <c r="AM960"/>
      <c r="AN960"/>
      <c r="AO960"/>
      <c r="AP960" t="inlineStr">
        <is>
          <t xml:space="preserve">Y</t>
        </is>
      </c>
      <c r="AQ960"/>
      <c r="AR960"/>
      <c r="AS960"/>
      <c r="AT960">
        <f>IFERROR(INDEX(04_Area_Stats!$E$5:$E$7,MATCH(N960,04_Area_Stats!$A$5:$A$7,0)),"")</f>
      </c>
      <c r="AU960">
        <f>IFERROR(ROUND(W960*AT960,0),"")</f>
      </c>
      <c r="AV960">
        <f>IFERROR(AU960*12/S960,"")</f>
      </c>
      <c r="AW960">
        <f>IFERROR(ROUND(100*(03_Assumptions!$B$18*MIN(AV960/03_Assumptions!$B$13,1)+03_Assumptions!$B$19*MIN(MAX(-AB960/0.25,0),1)+03_Assumptions!$B$20*IFERROR(INDEX(03_Assumptions!$B$28:$B$33,MATCH(AG960,03_Assumptions!$A$28:$A$33,0)),0.5)+03_Assumptions!$B$21*MIN(V960/180,1)+03_Assumptions!$B$22*(COUNTIF(AI960:AQ960,"Y")/9)),0),"")</f>
      </c>
      <c r="AX960"/>
      <c r="AY960"/>
      <c r="AZ960"/>
      <c r="BA960" t="inlineStr">
        <is>
          <t xml:space="preserve">https://static.fotocasa.es/images/ads/daf9a521-d8d7-467c-a5c5-409834b06781?rule=original</t>
        </is>
      </c>
      <c r="BB960"/>
      <c r="BC960">
        <v>1</v>
      </c>
      <c r="BD960"/>
      <c r="BE960">
        <v>0</v>
      </c>
      <c r="BF960"/>
      <c r="BG960"/>
      <c r="BH960"/>
      <c r="BI960"/>
      <c r="BJ960"/>
      <c r="BK960"/>
      <c r="BL960"/>
      <c r="BM960"/>
      <c r="BN960"/>
    </row>
    <row r="961">
      <c r="A961" t="inlineStr">
        <is>
          <t xml:space="preserve">FTC-20540715</t>
        </is>
      </c>
      <c r="B961" t="inlineStr">
        <is>
          <t xml:space="preserve">Fotocasa</t>
        </is>
      </c>
      <c r="C961" t="inlineStr">
        <is>
          <t xml:space="preserve">20540715</t>
        </is>
      </c>
      <c r="D961" t="inlineStr">
        <is>
          <t xml:space="preserve">https://www.fotocasa.es/es/comprar/vivienda/obra-nueva/fuengirola/20540715/186878218?from=list&amp;multimedia=image&amp;isGalleryOpen=true&amp;isZoomGalleryOpen=true</t>
        </is>
      </c>
      <c r="E961" t="inlineStr">
        <is>
          <t xml:space="preserve">2026-08-29</t>
        </is>
      </c>
      <c r="F961" t="inlineStr">
        <is>
          <t xml:space="preserve">2026-08-29</t>
        </is>
      </c>
      <c r="G961" t="inlineStr">
        <is>
          <t xml:space="preserve">New</t>
        </is>
      </c>
      <c r="H961" t="inlineStr">
        <is>
          <t xml:space="preserve">Obra Nueva  · Ático con terraza en Las Gaviotas  - Carvajal</t>
        </is>
      </c>
      <c r="I961" t="inlineStr">
        <is>
          <t xml:space="preserve">Sale</t>
        </is>
      </c>
      <c r="J961" t="inlineStr">
        <is>
          <t xml:space="preserve">Vivienda</t>
        </is>
      </c>
      <c r="K961" t="inlineStr">
        <is>
          <t xml:space="preserve">ES</t>
        </is>
      </c>
      <c r="L961"/>
      <c r="M961"/>
      <c r="N961" t="inlineStr">
        <is>
          <t xml:space="preserve">Fuengirola</t>
        </is>
      </c>
      <c r="O961"/>
      <c r="P961"/>
      <c r="Q961"/>
      <c r="R961"/>
      <c r="S961">
        <v>881000</v>
      </c>
      <c r="T961"/>
      <c r="U961">
        <f>IFERROR((S961-T961)/T961,"")</f>
      </c>
      <c r="V961">
        <v>3</v>
      </c>
      <c r="W961" t="inlineStr">
        <is>
          <t xml:space="preserve">101.00</t>
        </is>
      </c>
      <c r="X961"/>
      <c r="Y961"/>
      <c r="Z961">
        <f>IFERROR(S961/W961,"")</f>
      </c>
      <c r="AA961">
        <f>IFERROR(INDEX(04_Area_Stats!$C$5:$C$7,MATCH(N961,04_Area_Stats!$A$5:$A$7,0)),"")</f>
      </c>
      <c r="AB961">
        <f>IFERROR((Z961-AA961)/AA961,"")</f>
      </c>
      <c r="AC961">
        <v>2</v>
      </c>
      <c r="AD961">
        <v>2</v>
      </c>
      <c r="AE961"/>
      <c r="AF961"/>
      <c r="AG961"/>
      <c r="AH961"/>
      <c r="AI961" t="inlineStr">
        <is>
          <t xml:space="preserve">Y</t>
        </is>
      </c>
      <c r="AJ961" t="inlineStr">
        <is>
          <t xml:space="preserve">Y</t>
        </is>
      </c>
      <c r="AK961"/>
      <c r="AL961"/>
      <c r="AM961"/>
      <c r="AN961"/>
      <c r="AO961"/>
      <c r="AP961" t="inlineStr">
        <is>
          <t xml:space="preserve">Y</t>
        </is>
      </c>
      <c r="AQ961"/>
      <c r="AR961"/>
      <c r="AS961"/>
      <c r="AT961">
        <f>IFERROR(INDEX(04_Area_Stats!$E$5:$E$7,MATCH(N961,04_Area_Stats!$A$5:$A$7,0)),"")</f>
      </c>
      <c r="AU961">
        <f>IFERROR(ROUND(W961*AT961,0),"")</f>
      </c>
      <c r="AV961">
        <f>IFERROR(AU961*12/S961,"")</f>
      </c>
      <c r="AW961">
        <f>IFERROR(ROUND(100*(03_Assumptions!$B$18*MIN(AV961/03_Assumptions!$B$13,1)+03_Assumptions!$B$19*MIN(MAX(-AB961/0.25,0),1)+03_Assumptions!$B$20*IFERROR(INDEX(03_Assumptions!$B$28:$B$33,MATCH(AG961,03_Assumptions!$A$28:$A$33,0)),0.5)+03_Assumptions!$B$21*MIN(V961/180,1)+03_Assumptions!$B$22*(COUNTIF(AI961:AQ961,"Y")/9)),0),"")</f>
      </c>
      <c r="AX961"/>
      <c r="AY961"/>
      <c r="AZ961"/>
      <c r="BA961" t="inlineStr">
        <is>
          <t xml:space="preserve">https://static.fotocasa.es/images/ads/75a743d5-0695-4d43-b070-51b25e73dbc8?rule=original</t>
        </is>
      </c>
      <c r="BB961"/>
      <c r="BC961">
        <v>1</v>
      </c>
      <c r="BD961"/>
      <c r="BE961">
        <v>0</v>
      </c>
      <c r="BF961"/>
      <c r="BG961"/>
      <c r="BH961"/>
      <c r="BI961"/>
      <c r="BJ961"/>
      <c r="BK961"/>
      <c r="BL961"/>
      <c r="BM961"/>
      <c r="BN961"/>
    </row>
    <row r="962">
      <c r="A962" t="inlineStr">
        <is>
          <t xml:space="preserve">FTC-20607398</t>
        </is>
      </c>
      <c r="B962" t="inlineStr">
        <is>
          <t xml:space="preserve">Fotocasa</t>
        </is>
      </c>
      <c r="C962" t="inlineStr">
        <is>
          <t xml:space="preserve">20607398</t>
        </is>
      </c>
      <c r="D962" t="inlineStr">
        <is>
          <t xml:space="preserve">https://www.fotocasa.es/es/comprar/vivienda/obra-nueva/fuengirola/20607398/187874902?from=list&amp;multimedia=image&amp;isGalleryOpen=true&amp;isZoomGalleryOpen=true</t>
        </is>
      </c>
      <c r="E962" t="inlineStr">
        <is>
          <t xml:space="preserve">2026-08-29</t>
        </is>
      </c>
      <c r="F962" t="inlineStr">
        <is>
          <t xml:space="preserve">2026-08-29</t>
        </is>
      </c>
      <c r="G962" t="inlineStr">
        <is>
          <t xml:space="preserve">New</t>
        </is>
      </c>
      <c r="H962" t="inlineStr">
        <is>
          <t xml:space="preserve">Obra Nueva  · Apartamento en Calle Artemisa, 1, Los Pacos</t>
        </is>
      </c>
      <c r="I962" t="inlineStr">
        <is>
          <t xml:space="preserve">Sale</t>
        </is>
      </c>
      <c r="J962" t="inlineStr">
        <is>
          <t xml:space="preserve">Vivienda</t>
        </is>
      </c>
      <c r="K962" t="inlineStr">
        <is>
          <t xml:space="preserve">ES</t>
        </is>
      </c>
      <c r="L962"/>
      <c r="M962"/>
      <c r="N962" t="inlineStr">
        <is>
          <t xml:space="preserve">Fuengirola</t>
        </is>
      </c>
      <c r="O962"/>
      <c r="P962"/>
      <c r="Q962"/>
      <c r="R962"/>
      <c r="S962">
        <v>372000</v>
      </c>
      <c r="T962"/>
      <c r="U962">
        <f>IFERROR((S962-T962)/T962,"")</f>
      </c>
      <c r="V962">
        <v>3</v>
      </c>
      <c r="W962" t="inlineStr">
        <is>
          <t xml:space="preserve">83.00</t>
        </is>
      </c>
      <c r="X962"/>
      <c r="Y962"/>
      <c r="Z962">
        <f>IFERROR(S962/W962,"")</f>
      </c>
      <c r="AA962">
        <f>IFERROR(INDEX(04_Area_Stats!$C$5:$C$7,MATCH(N962,04_Area_Stats!$A$5:$A$7,0)),"")</f>
      </c>
      <c r="AB962">
        <f>IFERROR((Z962-AA962)/AA962,"")</f>
      </c>
      <c r="AC962">
        <v>2</v>
      </c>
      <c r="AD962">
        <v>2</v>
      </c>
      <c r="AE962"/>
      <c r="AF962"/>
      <c r="AG962"/>
      <c r="AH962"/>
      <c r="AI962" t="inlineStr">
        <is>
          <t xml:space="preserve">Y</t>
        </is>
      </c>
      <c r="AJ962"/>
      <c r="AK962"/>
      <c r="AL962"/>
      <c r="AM962"/>
      <c r="AN962"/>
      <c r="AO962"/>
      <c r="AP962"/>
      <c r="AQ962"/>
      <c r="AR962"/>
      <c r="AS962"/>
      <c r="AT962">
        <f>IFERROR(INDEX(04_Area_Stats!$E$5:$E$7,MATCH(N962,04_Area_Stats!$A$5:$A$7,0)),"")</f>
      </c>
      <c r="AU962">
        <f>IFERROR(ROUND(W962*AT962,0),"")</f>
      </c>
      <c r="AV962">
        <f>IFERROR(AU962*12/S962,"")</f>
      </c>
      <c r="AW962">
        <f>IFERROR(ROUND(100*(03_Assumptions!$B$18*MIN(AV962/03_Assumptions!$B$13,1)+03_Assumptions!$B$19*MIN(MAX(-AB962/0.25,0),1)+03_Assumptions!$B$20*IFERROR(INDEX(03_Assumptions!$B$28:$B$33,MATCH(AG962,03_Assumptions!$A$28:$A$33,0)),0.5)+03_Assumptions!$B$21*MIN(V962/180,1)+03_Assumptions!$B$22*(COUNTIF(AI962:AQ962,"Y")/9)),0),"")</f>
      </c>
      <c r="AX962"/>
      <c r="AY962"/>
      <c r="AZ962"/>
      <c r="BA962" t="inlineStr">
        <is>
          <t xml:space="preserve">https://static.fotocasa.es/images/ads/e1ea22cf-5c15-4373-a2a2-92a28bed5d79?rule=original</t>
        </is>
      </c>
      <c r="BB962"/>
      <c r="BC962">
        <v>1</v>
      </c>
      <c r="BD962"/>
      <c r="BE962">
        <v>0</v>
      </c>
      <c r="BF962"/>
      <c r="BG962"/>
      <c r="BH962"/>
      <c r="BI962"/>
      <c r="BJ962"/>
      <c r="BK962"/>
      <c r="BL962"/>
      <c r="BM962"/>
      <c r="BN962"/>
    </row>
    <row r="963">
      <c r="A963" t="inlineStr">
        <is>
          <t xml:space="preserve">FTC-20509470</t>
        </is>
      </c>
      <c r="B963" t="inlineStr">
        <is>
          <t xml:space="preserve">Fotocasa</t>
        </is>
      </c>
      <c r="C963" t="inlineStr">
        <is>
          <t xml:space="preserve">20509470</t>
        </is>
      </c>
      <c r="D963" t="inlineStr">
        <is>
          <t xml:space="preserve">https://www.fotocasa.es/es/comprar/vivienda/obra-nueva/fuengirola/20509470/185698752?from=list&amp;multimedia=image&amp;isGalleryOpen=true&amp;isZoomGalleryOpen=true</t>
        </is>
      </c>
      <c r="E963" t="inlineStr">
        <is>
          <t xml:space="preserve">2026-08-29</t>
        </is>
      </c>
      <c r="F963" t="inlineStr">
        <is>
          <t xml:space="preserve">2026-08-29</t>
        </is>
      </c>
      <c r="G963" t="inlineStr">
        <is>
          <t xml:space="preserve">New</t>
        </is>
      </c>
      <c r="H963" t="inlineStr">
        <is>
          <t xml:space="preserve">Obra Nueva  · Piso con terraza en Calle Maria de las Mercedes, Los Pacos</t>
        </is>
      </c>
      <c r="I963" t="inlineStr">
        <is>
          <t xml:space="preserve">Sale</t>
        </is>
      </c>
      <c r="J963" t="inlineStr">
        <is>
          <t xml:space="preserve">Vivienda</t>
        </is>
      </c>
      <c r="K963" t="inlineStr">
        <is>
          <t xml:space="preserve">ES</t>
        </is>
      </c>
      <c r="L963"/>
      <c r="M963"/>
      <c r="N963" t="inlineStr">
        <is>
          <t xml:space="preserve">Fuengirola</t>
        </is>
      </c>
      <c r="O963"/>
      <c r="P963"/>
      <c r="Q963"/>
      <c r="R963"/>
      <c r="S963">
        <v>328000</v>
      </c>
      <c r="T963"/>
      <c r="U963">
        <f>IFERROR((S963-T963)/T963,"")</f>
      </c>
      <c r="V963">
        <v>3</v>
      </c>
      <c r="W963" t="inlineStr">
        <is>
          <t xml:space="preserve">100.00</t>
        </is>
      </c>
      <c r="X963"/>
      <c r="Y963"/>
      <c r="Z963">
        <f>IFERROR(S963/W963,"")</f>
      </c>
      <c r="AA963">
        <f>IFERROR(INDEX(04_Area_Stats!$C$5:$C$7,MATCH(N963,04_Area_Stats!$A$5:$A$7,0)),"")</f>
      </c>
      <c r="AB963">
        <f>IFERROR((Z963-AA963)/AA963,"")</f>
      </c>
      <c r="AC963">
        <v>2</v>
      </c>
      <c r="AD963">
        <v>2</v>
      </c>
      <c r="AE963"/>
      <c r="AF963"/>
      <c r="AG963"/>
      <c r="AH963"/>
      <c r="AI963" t="inlineStr">
        <is>
          <t xml:space="preserve">Y</t>
        </is>
      </c>
      <c r="AJ963" t="inlineStr">
        <is>
          <t xml:space="preserve">Y</t>
        </is>
      </c>
      <c r="AK963"/>
      <c r="AL963"/>
      <c r="AM963"/>
      <c r="AN963"/>
      <c r="AO963"/>
      <c r="AP963" t="inlineStr">
        <is>
          <t xml:space="preserve">Y</t>
        </is>
      </c>
      <c r="AQ963"/>
      <c r="AR963"/>
      <c r="AS963"/>
      <c r="AT963">
        <f>IFERROR(INDEX(04_Area_Stats!$E$5:$E$7,MATCH(N963,04_Area_Stats!$A$5:$A$7,0)),"")</f>
      </c>
      <c r="AU963">
        <f>IFERROR(ROUND(W963*AT963,0),"")</f>
      </c>
      <c r="AV963">
        <f>IFERROR(AU963*12/S963,"")</f>
      </c>
      <c r="AW963">
        <f>IFERROR(ROUND(100*(03_Assumptions!$B$18*MIN(AV963/03_Assumptions!$B$13,1)+03_Assumptions!$B$19*MIN(MAX(-AB963/0.25,0),1)+03_Assumptions!$B$20*IFERROR(INDEX(03_Assumptions!$B$28:$B$33,MATCH(AG963,03_Assumptions!$A$28:$A$33,0)),0.5)+03_Assumptions!$B$21*MIN(V963/180,1)+03_Assumptions!$B$22*(COUNTIF(AI963:AQ963,"Y")/9)),0),"")</f>
      </c>
      <c r="AX963"/>
      <c r="AY963"/>
      <c r="AZ963"/>
      <c r="BA963" t="inlineStr">
        <is>
          <t xml:space="preserve">https://static.fotocasa.es/images/ads/e7352e05-6f07-4c56-9e4e-ef8a5bb99214?rule=original</t>
        </is>
      </c>
      <c r="BB963"/>
      <c r="BC963">
        <v>1</v>
      </c>
      <c r="BD963"/>
      <c r="BE963">
        <v>0</v>
      </c>
      <c r="BF963"/>
      <c r="BG963"/>
      <c r="BH963"/>
      <c r="BI963"/>
      <c r="BJ963"/>
      <c r="BK963"/>
      <c r="BL963"/>
      <c r="BM963"/>
      <c r="BN963"/>
    </row>
    <row r="964">
      <c r="A964" t="inlineStr">
        <is>
          <t xml:space="preserve">FTC-20741907</t>
        </is>
      </c>
      <c r="B964" t="inlineStr">
        <is>
          <t xml:space="preserve">Fotocasa</t>
        </is>
      </c>
      <c r="C964" t="inlineStr">
        <is>
          <t xml:space="preserve">20741907</t>
        </is>
      </c>
      <c r="D964" t="inlineStr">
        <is>
          <t xml:space="preserve">https://www.fotocasa.es/es/comprar/vivienda/obra-nueva/fuengirola/20741907/190058563?from=list&amp;multimedia=image&amp;isGalleryOpen=true&amp;isZoomGalleryOpen=true</t>
        </is>
      </c>
      <c r="E964" t="inlineStr">
        <is>
          <t xml:space="preserve">2026-08-29</t>
        </is>
      </c>
      <c r="F964" t="inlineStr">
        <is>
          <t xml:space="preserve">2026-08-29</t>
        </is>
      </c>
      <c r="G964" t="inlineStr">
        <is>
          <t xml:space="preserve">New</t>
        </is>
      </c>
      <c r="H964" t="inlineStr">
        <is>
          <t xml:space="preserve">Obra Nueva  · Planta baja en Calle Skandia, 4, Los Boliches</t>
        </is>
      </c>
      <c r="I964" t="inlineStr">
        <is>
          <t xml:space="preserve">Sale</t>
        </is>
      </c>
      <c r="J964" t="inlineStr">
        <is>
          <t xml:space="preserve">Vivienda</t>
        </is>
      </c>
      <c r="K964" t="inlineStr">
        <is>
          <t xml:space="preserve">ES</t>
        </is>
      </c>
      <c r="L964"/>
      <c r="M964"/>
      <c r="N964" t="inlineStr">
        <is>
          <t xml:space="preserve">Fuengirola</t>
        </is>
      </c>
      <c r="O964"/>
      <c r="P964"/>
      <c r="Q964"/>
      <c r="R964"/>
      <c r="S964">
        <v>284000</v>
      </c>
      <c r="T964"/>
      <c r="U964">
        <f>IFERROR((S964-T964)/T964,"")</f>
      </c>
      <c r="V964">
        <v>3</v>
      </c>
      <c r="W964" t="inlineStr">
        <is>
          <t xml:space="preserve">53.00</t>
        </is>
      </c>
      <c r="X964"/>
      <c r="Y964"/>
      <c r="Z964">
        <f>IFERROR(S964/W964,"")</f>
      </c>
      <c r="AA964">
        <f>IFERROR(INDEX(04_Area_Stats!$C$5:$C$7,MATCH(N964,04_Area_Stats!$A$5:$A$7,0)),"")</f>
      </c>
      <c r="AB964">
        <f>IFERROR((Z964-AA964)/AA964,"")</f>
      </c>
      <c r="AC964">
        <v>1</v>
      </c>
      <c r="AD964">
        <v>1</v>
      </c>
      <c r="AE964"/>
      <c r="AF964"/>
      <c r="AG964"/>
      <c r="AH964"/>
      <c r="AI964" t="inlineStr">
        <is>
          <t xml:space="preserve">Y</t>
        </is>
      </c>
      <c r="AJ964"/>
      <c r="AK964"/>
      <c r="AL964"/>
      <c r="AM964"/>
      <c r="AN964"/>
      <c r="AO964"/>
      <c r="AP964"/>
      <c r="AQ964"/>
      <c r="AR964"/>
      <c r="AS964"/>
      <c r="AT964">
        <f>IFERROR(INDEX(04_Area_Stats!$E$5:$E$7,MATCH(N964,04_Area_Stats!$A$5:$A$7,0)),"")</f>
      </c>
      <c r="AU964">
        <f>IFERROR(ROUND(W964*AT964,0),"")</f>
      </c>
      <c r="AV964">
        <f>IFERROR(AU964*12/S964,"")</f>
      </c>
      <c r="AW964">
        <f>IFERROR(ROUND(100*(03_Assumptions!$B$18*MIN(AV964/03_Assumptions!$B$13,1)+03_Assumptions!$B$19*MIN(MAX(-AB964/0.25,0),1)+03_Assumptions!$B$20*IFERROR(INDEX(03_Assumptions!$B$28:$B$33,MATCH(AG964,03_Assumptions!$A$28:$A$33,0)),0.5)+03_Assumptions!$B$21*MIN(V964/180,1)+03_Assumptions!$B$22*(COUNTIF(AI964:AQ964,"Y")/9)),0),"")</f>
      </c>
      <c r="AX964"/>
      <c r="AY964"/>
      <c r="AZ964"/>
      <c r="BA964" t="inlineStr">
        <is>
          <t xml:space="preserve">https://static.fotocasa.es/images/ads/e6e73f25-6ab6-4f09-b86b-0dba315354f7?rule=original</t>
        </is>
      </c>
      <c r="BB964"/>
      <c r="BC964">
        <v>1</v>
      </c>
      <c r="BD964"/>
      <c r="BE964">
        <v>0</v>
      </c>
      <c r="BF964"/>
      <c r="BG964"/>
      <c r="BH964"/>
      <c r="BI964"/>
      <c r="BJ964"/>
      <c r="BK964"/>
      <c r="BL964"/>
      <c r="BM964"/>
      <c r="BN964"/>
    </row>
    <row r="965">
      <c r="A965" t="inlineStr">
        <is>
          <t xml:space="preserve">FTC-189944173</t>
        </is>
      </c>
      <c r="B965" t="inlineStr">
        <is>
          <t xml:space="preserve">Fotocasa</t>
        </is>
      </c>
      <c r="C965" t="inlineStr">
        <is>
          <t xml:space="preserve">189944173</t>
        </is>
      </c>
      <c r="D965" t="inlineStr">
        <is>
          <t xml:space="preserve">https://www.fotocasa.es/es/comprar/vivienda/fuengirola/aire-acondicionado-calefaccion-terraza-ascensor-amueblado/189944173/d?from=list&amp;multimedia=image&amp;isGalleryOpen=true&amp;isZoomGalleryOpen=true</t>
        </is>
      </c>
      <c r="E965" t="inlineStr">
        <is>
          <t xml:space="preserve">2026-08-29</t>
        </is>
      </c>
      <c r="F965" t="inlineStr">
        <is>
          <t xml:space="preserve">2026-08-29</t>
        </is>
      </c>
      <c r="G965" t="inlineStr">
        <is>
          <t xml:space="preserve">New</t>
        </is>
      </c>
      <c r="H965" t="inlineStr">
        <is>
          <t xml:space="preserve">Piso con terraza en Centro ciudad</t>
        </is>
      </c>
      <c r="I965" t="inlineStr">
        <is>
          <t xml:space="preserve">Sale</t>
        </is>
      </c>
      <c r="J965" t="inlineStr">
        <is>
          <t xml:space="preserve">Vivienda</t>
        </is>
      </c>
      <c r="K965" t="inlineStr">
        <is>
          <t xml:space="preserve">ES</t>
        </is>
      </c>
      <c r="L965"/>
      <c r="M965"/>
      <c r="N965" t="inlineStr">
        <is>
          <t xml:space="preserve">Fuengirola</t>
        </is>
      </c>
      <c r="O965"/>
      <c r="P965"/>
      <c r="Q965"/>
      <c r="R965"/>
      <c r="S965">
        <v>265000</v>
      </c>
      <c r="T965"/>
      <c r="U965">
        <f>IFERROR((S965-T965)/T965,"")</f>
      </c>
      <c r="V965">
        <v>3</v>
      </c>
      <c r="W965" t="inlineStr">
        <is>
          <t xml:space="preserve">97.00</t>
        </is>
      </c>
      <c r="X965"/>
      <c r="Y965"/>
      <c r="Z965">
        <f>IFERROR(S965/W965,"")</f>
      </c>
      <c r="AA965">
        <f>IFERROR(INDEX(04_Area_Stats!$C$5:$C$7,MATCH(N965,04_Area_Stats!$A$5:$A$7,0)),"")</f>
      </c>
      <c r="AB965">
        <f>IFERROR((Z965-AA965)/AA965,"")</f>
      </c>
      <c r="AC965">
        <v>3</v>
      </c>
      <c r="AD965">
        <v>1</v>
      </c>
      <c r="AE965"/>
      <c r="AF965"/>
      <c r="AG965"/>
      <c r="AH965"/>
      <c r="AI965" t="inlineStr">
        <is>
          <t xml:space="preserve">Y</t>
        </is>
      </c>
      <c r="AJ965" t="inlineStr">
        <is>
          <t xml:space="preserve">Y</t>
        </is>
      </c>
      <c r="AK965"/>
      <c r="AL965"/>
      <c r="AM965"/>
      <c r="AN965"/>
      <c r="AO965"/>
      <c r="AP965" t="inlineStr">
        <is>
          <t xml:space="preserve">Y</t>
        </is>
      </c>
      <c r="AQ965"/>
      <c r="AR965"/>
      <c r="AS965"/>
      <c r="AT965">
        <f>IFERROR(INDEX(04_Area_Stats!$E$5:$E$7,MATCH(N965,04_Area_Stats!$A$5:$A$7,0)),"")</f>
      </c>
      <c r="AU965">
        <f>IFERROR(ROUND(W965*AT965,0),"")</f>
      </c>
      <c r="AV965">
        <f>IFERROR(AU965*12/S965,"")</f>
      </c>
      <c r="AW965">
        <f>IFERROR(ROUND(100*(03_Assumptions!$B$18*MIN(AV965/03_Assumptions!$B$13,1)+03_Assumptions!$B$19*MIN(MAX(-AB965/0.25,0),1)+03_Assumptions!$B$20*IFERROR(INDEX(03_Assumptions!$B$28:$B$33,MATCH(AG965,03_Assumptions!$A$28:$A$33,0)),0.5)+03_Assumptions!$B$21*MIN(V965/180,1)+03_Assumptions!$B$22*(COUNTIF(AI965:AQ965,"Y")/9)),0),"")</f>
      </c>
      <c r="AX965"/>
      <c r="AY965"/>
      <c r="AZ965"/>
      <c r="BA965" t="inlineStr">
        <is>
          <t xml:space="preserve">https://static.fotocasa.es/images/ads/2062c12a-74f0-4e14-b634-3c39db41c0a6?rule=original</t>
        </is>
      </c>
      <c r="BB965"/>
      <c r="BC965">
        <v>1</v>
      </c>
      <c r="BD965"/>
      <c r="BE965">
        <v>0</v>
      </c>
      <c r="BF965"/>
      <c r="BG965"/>
      <c r="BH965"/>
      <c r="BI965"/>
      <c r="BJ965"/>
      <c r="BK965"/>
      <c r="BL965"/>
      <c r="BM965"/>
      <c r="BN965"/>
    </row>
    <row r="966">
      <c r="A966" t="inlineStr">
        <is>
          <t xml:space="preserve">FTC-188833737</t>
        </is>
      </c>
      <c r="B966" t="inlineStr">
        <is>
          <t xml:space="preserve">Fotocasa</t>
        </is>
      </c>
      <c r="C966" t="inlineStr">
        <is>
          <t xml:space="preserve">188833737</t>
        </is>
      </c>
      <c r="D966" t="inlineStr">
        <is>
          <t xml:space="preserve">https://www.fotocasa.es/es/comprar/vivienda/fuengirola/calefaccion-parking-terraza-trastero-ascensor/188833737/d?from=list&amp;multimedia=image&amp;isGalleryOpen=true&amp;isZoomGalleryOpen=true</t>
        </is>
      </c>
      <c r="E966" t="inlineStr">
        <is>
          <t xml:space="preserve">2026-08-29</t>
        </is>
      </c>
      <c r="F966" t="inlineStr">
        <is>
          <t xml:space="preserve">2026-08-29</t>
        </is>
      </c>
      <c r="G966" t="inlineStr">
        <is>
          <t xml:space="preserve">New</t>
        </is>
      </c>
      <c r="H966" t="inlineStr">
        <is>
          <t xml:space="preserve">Ático en Vencejo, 1, Torreblanca del Sol</t>
        </is>
      </c>
      <c r="I966" t="inlineStr">
        <is>
          <t xml:space="preserve">Sale</t>
        </is>
      </c>
      <c r="J966" t="inlineStr">
        <is>
          <t xml:space="preserve">Vivienda</t>
        </is>
      </c>
      <c r="K966" t="inlineStr">
        <is>
          <t xml:space="preserve">ES</t>
        </is>
      </c>
      <c r="L966"/>
      <c r="M966"/>
      <c r="N966" t="inlineStr">
        <is>
          <t xml:space="preserve">Fuengirola</t>
        </is>
      </c>
      <c r="O966"/>
      <c r="P966"/>
      <c r="Q966"/>
      <c r="R966"/>
      <c r="S966">
        <v>371000</v>
      </c>
      <c r="T966"/>
      <c r="U966">
        <f>IFERROR((S966-T966)/T966,"")</f>
      </c>
      <c r="V966">
        <v>3</v>
      </c>
      <c r="W966" t="inlineStr">
        <is>
          <t xml:space="preserve">120.00</t>
        </is>
      </c>
      <c r="X966"/>
      <c r="Y966"/>
      <c r="Z966">
        <f>IFERROR(S966/W966,"")</f>
      </c>
      <c r="AA966">
        <f>IFERROR(INDEX(04_Area_Stats!$C$5:$C$7,MATCH(N966,04_Area_Stats!$A$5:$A$7,0)),"")</f>
      </c>
      <c r="AB966">
        <f>IFERROR((Z966-AA966)/AA966,"")</f>
      </c>
      <c r="AC966">
        <v>3</v>
      </c>
      <c r="AD966">
        <v>2</v>
      </c>
      <c r="AE966"/>
      <c r="AF966"/>
      <c r="AG966"/>
      <c r="AH966"/>
      <c r="AI966" t="inlineStr">
        <is>
          <t xml:space="preserve">Y</t>
        </is>
      </c>
      <c r="AJ966" t="inlineStr">
        <is>
          <t xml:space="preserve">Y</t>
        </is>
      </c>
      <c r="AK966"/>
      <c r="AL966"/>
      <c r="AM966" t="inlineStr">
        <is>
          <t xml:space="preserve">Y</t>
        </is>
      </c>
      <c r="AN966"/>
      <c r="AO966"/>
      <c r="AP966"/>
      <c r="AQ966"/>
      <c r="AR966"/>
      <c r="AS966"/>
      <c r="AT966">
        <f>IFERROR(INDEX(04_Area_Stats!$E$5:$E$7,MATCH(N966,04_Area_Stats!$A$5:$A$7,0)),"")</f>
      </c>
      <c r="AU966">
        <f>IFERROR(ROUND(W966*AT966,0),"")</f>
      </c>
      <c r="AV966">
        <f>IFERROR(AU966*12/S966,"")</f>
      </c>
      <c r="AW966">
        <f>IFERROR(ROUND(100*(03_Assumptions!$B$18*MIN(AV966/03_Assumptions!$B$13,1)+03_Assumptions!$B$19*MIN(MAX(-AB966/0.25,0),1)+03_Assumptions!$B$20*IFERROR(INDEX(03_Assumptions!$B$28:$B$33,MATCH(AG966,03_Assumptions!$A$28:$A$33,0)),0.5)+03_Assumptions!$B$21*MIN(V966/180,1)+03_Assumptions!$B$22*(COUNTIF(AI966:AQ966,"Y")/9)),0),"")</f>
      </c>
      <c r="AX966"/>
      <c r="AY966"/>
      <c r="AZ966"/>
      <c r="BA966" t="inlineStr">
        <is>
          <t xml:space="preserve">https://static.fotocasa.es/images/ads/6856e3c1-72b6-4a65-adfc-9dafe9a9b2f9?rule=original</t>
        </is>
      </c>
      <c r="BB966"/>
      <c r="BC966">
        <v>1</v>
      </c>
      <c r="BD966"/>
      <c r="BE966">
        <v>0</v>
      </c>
      <c r="BF966"/>
      <c r="BG966"/>
      <c r="BH966"/>
      <c r="BI966"/>
      <c r="BJ966"/>
      <c r="BK966"/>
      <c r="BL966"/>
      <c r="BM966"/>
      <c r="BN966"/>
    </row>
    <row r="967">
      <c r="A967" t="inlineStr">
        <is>
          <t xml:space="preserve">FTC-20619047</t>
        </is>
      </c>
      <c r="B967" t="inlineStr">
        <is>
          <t xml:space="preserve">Fotocasa</t>
        </is>
      </c>
      <c r="C967" t="inlineStr">
        <is>
          <t xml:space="preserve">20619047</t>
        </is>
      </c>
      <c r="D967" t="inlineStr">
        <is>
          <t xml:space="preserve">https://www.fotocasa.es/es/comprar/vivienda/obra-nueva/fuengirola/20619047/188060790?from=list&amp;multimedia=image&amp;isGalleryOpen=true&amp;isZoomGalleryOpen=true</t>
        </is>
      </c>
      <c r="E967" t="inlineStr">
        <is>
          <t xml:space="preserve">2026-08-29</t>
        </is>
      </c>
      <c r="F967" t="inlineStr">
        <is>
          <t xml:space="preserve">2026-08-29</t>
        </is>
      </c>
      <c r="G967" t="inlineStr">
        <is>
          <t xml:space="preserve">New</t>
        </is>
      </c>
      <c r="H967" t="inlineStr">
        <is>
          <t xml:space="preserve">Obra Nueva  · Ático con terraza en Centro ciudad</t>
        </is>
      </c>
      <c r="I967" t="inlineStr">
        <is>
          <t xml:space="preserve">Sale</t>
        </is>
      </c>
      <c r="J967" t="inlineStr">
        <is>
          <t xml:space="preserve">Vivienda</t>
        </is>
      </c>
      <c r="K967" t="inlineStr">
        <is>
          <t xml:space="preserve">ES</t>
        </is>
      </c>
      <c r="L967"/>
      <c r="M967"/>
      <c r="N967" t="inlineStr">
        <is>
          <t xml:space="preserve">Fuengirola</t>
        </is>
      </c>
      <c r="O967"/>
      <c r="P967"/>
      <c r="Q967"/>
      <c r="R967"/>
      <c r="S967">
        <v>343850</v>
      </c>
      <c r="T967"/>
      <c r="U967">
        <f>IFERROR((S967-T967)/T967,"")</f>
      </c>
      <c r="V967">
        <v>3</v>
      </c>
      <c r="W967" t="inlineStr">
        <is>
          <t xml:space="preserve">66.00</t>
        </is>
      </c>
      <c r="X967"/>
      <c r="Y967"/>
      <c r="Z967">
        <f>IFERROR(S967/W967,"")</f>
      </c>
      <c r="AA967">
        <f>IFERROR(INDEX(04_Area_Stats!$C$5:$C$7,MATCH(N967,04_Area_Stats!$A$5:$A$7,0)),"")</f>
      </c>
      <c r="AB967">
        <f>IFERROR((Z967-AA967)/AA967,"")</f>
      </c>
      <c r="AC967">
        <v>2</v>
      </c>
      <c r="AD967">
        <v>1</v>
      </c>
      <c r="AE967"/>
      <c r="AF967"/>
      <c r="AG967"/>
      <c r="AH967"/>
      <c r="AI967" t="inlineStr">
        <is>
          <t xml:space="preserve">Y</t>
        </is>
      </c>
      <c r="AJ967" t="inlineStr">
        <is>
          <t xml:space="preserve">Y</t>
        </is>
      </c>
      <c r="AK967"/>
      <c r="AL967"/>
      <c r="AM967"/>
      <c r="AN967"/>
      <c r="AO967"/>
      <c r="AP967" t="inlineStr">
        <is>
          <t xml:space="preserve">Y</t>
        </is>
      </c>
      <c r="AQ967"/>
      <c r="AR967"/>
      <c r="AS967"/>
      <c r="AT967">
        <f>IFERROR(INDEX(04_Area_Stats!$E$5:$E$7,MATCH(N967,04_Area_Stats!$A$5:$A$7,0)),"")</f>
      </c>
      <c r="AU967">
        <f>IFERROR(ROUND(W967*AT967,0),"")</f>
      </c>
      <c r="AV967">
        <f>IFERROR(AU967*12/S967,"")</f>
      </c>
      <c r="AW967">
        <f>IFERROR(ROUND(100*(03_Assumptions!$B$18*MIN(AV967/03_Assumptions!$B$13,1)+03_Assumptions!$B$19*MIN(MAX(-AB967/0.25,0),1)+03_Assumptions!$B$20*IFERROR(INDEX(03_Assumptions!$B$28:$B$33,MATCH(AG967,03_Assumptions!$A$28:$A$33,0)),0.5)+03_Assumptions!$B$21*MIN(V967/180,1)+03_Assumptions!$B$22*(COUNTIF(AI967:AQ967,"Y")/9)),0),"")</f>
      </c>
      <c r="AX967"/>
      <c r="AY967"/>
      <c r="AZ967"/>
      <c r="BA967" t="inlineStr">
        <is>
          <t xml:space="preserve">https://static.fotocasa.es/images/ads/810d8714-92ca-45be-9db0-3100767f4498?rule=original</t>
        </is>
      </c>
      <c r="BB967"/>
      <c r="BC967">
        <v>1</v>
      </c>
      <c r="BD967"/>
      <c r="BE967">
        <v>0</v>
      </c>
      <c r="BF967"/>
      <c r="BG967"/>
      <c r="BH967"/>
      <c r="BI967"/>
      <c r="BJ967"/>
      <c r="BK967"/>
      <c r="BL967"/>
      <c r="BM967"/>
      <c r="BN967"/>
    </row>
    <row r="968">
      <c r="A968" t="inlineStr">
        <is>
          <t xml:space="preserve">FTC-179727275</t>
        </is>
      </c>
      <c r="B968" t="inlineStr">
        <is>
          <t xml:space="preserve">Fotocasa</t>
        </is>
      </c>
      <c r="C968" t="inlineStr">
        <is>
          <t xml:space="preserve">179727275</t>
        </is>
      </c>
      <c r="D968" t="inlineStr">
        <is>
          <t xml:space="preserve">https://www.fotocasa.es/es/comprar/vivienda/fuengirola/aire-acondicionado-parking-jardin-terraza-zona-comunitaria-piscina-piscina/179727275/d?from=list&amp;multimedia=image&amp;isGalleryOpen=true&amp;isZoomGalleryOpen=true</t>
        </is>
      </c>
      <c r="E968" t="inlineStr">
        <is>
          <t xml:space="preserve">2026-08-29</t>
        </is>
      </c>
      <c r="F968" t="inlineStr">
        <is>
          <t xml:space="preserve">2026-08-29</t>
        </is>
      </c>
      <c r="G968" t="inlineStr">
        <is>
          <t xml:space="preserve">New</t>
        </is>
      </c>
      <c r="H968" t="inlineStr">
        <is>
          <t xml:space="preserve">Casa adosada en Calle Sierra Nevada, 2, Las Gaviotas  - Carvajal</t>
        </is>
      </c>
      <c r="I968" t="inlineStr">
        <is>
          <t xml:space="preserve">Sale</t>
        </is>
      </c>
      <c r="J968" t="inlineStr">
        <is>
          <t xml:space="preserve">Vivienda</t>
        </is>
      </c>
      <c r="K968" t="inlineStr">
        <is>
          <t xml:space="preserve">ES</t>
        </is>
      </c>
      <c r="L968"/>
      <c r="M968"/>
      <c r="N968" t="inlineStr">
        <is>
          <t xml:space="preserve">Fuengirola</t>
        </is>
      </c>
      <c r="O968"/>
      <c r="P968"/>
      <c r="Q968"/>
      <c r="R968"/>
      <c r="S968">
        <v>1100000</v>
      </c>
      <c r="T968"/>
      <c r="U968">
        <f>IFERROR((S968-T968)/T968,"")</f>
      </c>
      <c r="V968">
        <v>3</v>
      </c>
      <c r="W968" t="inlineStr">
        <is>
          <t xml:space="preserve">175.00</t>
        </is>
      </c>
      <c r="X968"/>
      <c r="Y968"/>
      <c r="Z968">
        <f>IFERROR(S968/W968,"")</f>
      </c>
      <c r="AA968">
        <f>IFERROR(INDEX(04_Area_Stats!$C$5:$C$7,MATCH(N968,04_Area_Stats!$A$5:$A$7,0)),"")</f>
      </c>
      <c r="AB968">
        <f>IFERROR((Z968-AA968)/AA968,"")</f>
      </c>
      <c r="AC968">
        <v>3</v>
      </c>
      <c r="AD968">
        <v>2</v>
      </c>
      <c r="AE968"/>
      <c r="AF968"/>
      <c r="AG968"/>
      <c r="AH968"/>
      <c r="AI968"/>
      <c r="AJ968" t="inlineStr">
        <is>
          <t xml:space="preserve">Y</t>
        </is>
      </c>
      <c r="AK968"/>
      <c r="AL968"/>
      <c r="AM968" t="inlineStr">
        <is>
          <t xml:space="preserve">Y</t>
        </is>
      </c>
      <c r="AN968"/>
      <c r="AO968"/>
      <c r="AP968" t="inlineStr">
        <is>
          <t xml:space="preserve">Y</t>
        </is>
      </c>
      <c r="AQ968"/>
      <c r="AR968"/>
      <c r="AS968"/>
      <c r="AT968">
        <f>IFERROR(INDEX(04_Area_Stats!$E$5:$E$7,MATCH(N968,04_Area_Stats!$A$5:$A$7,0)),"")</f>
      </c>
      <c r="AU968">
        <f>IFERROR(ROUND(W968*AT968,0),"")</f>
      </c>
      <c r="AV968">
        <f>IFERROR(AU968*12/S968,"")</f>
      </c>
      <c r="AW968">
        <f>IFERROR(ROUND(100*(03_Assumptions!$B$18*MIN(AV968/03_Assumptions!$B$13,1)+03_Assumptions!$B$19*MIN(MAX(-AB968/0.25,0),1)+03_Assumptions!$B$20*IFERROR(INDEX(03_Assumptions!$B$28:$B$33,MATCH(AG968,03_Assumptions!$A$28:$A$33,0)),0.5)+03_Assumptions!$B$21*MIN(V968/180,1)+03_Assumptions!$B$22*(COUNTIF(AI968:AQ968,"Y")/9)),0),"")</f>
      </c>
      <c r="AX968"/>
      <c r="AY968"/>
      <c r="AZ968"/>
      <c r="BA968" t="inlineStr">
        <is>
          <t xml:space="preserve">https://static.fotocasa.es/images/ads/d9a01848-bad6-4f86-a4cf-1c368cf8441c?rule=original</t>
        </is>
      </c>
      <c r="BB968"/>
      <c r="BC968">
        <v>1</v>
      </c>
      <c r="BD968"/>
      <c r="BE968">
        <v>0</v>
      </c>
      <c r="BF968"/>
      <c r="BG968"/>
      <c r="BH968"/>
      <c r="BI968"/>
      <c r="BJ968"/>
      <c r="BK968"/>
      <c r="BL968"/>
      <c r="BM968"/>
      <c r="BN968"/>
    </row>
    <row r="969">
      <c r="A969" t="inlineStr">
        <is>
          <t xml:space="preserve">HTC-23550000004176</t>
        </is>
      </c>
      <c r="B969" t="inlineStr">
        <is>
          <t xml:space="preserve">Habitaclia</t>
        </is>
      </c>
      <c r="C969" t="inlineStr">
        <is>
          <t xml:space="preserve">23550000004176</t>
        </is>
      </c>
      <c r="D969" t="inlineStr">
        <is>
          <t xml:space="preserve">https://www.habitaclia.com/comprar-piso-exclusivo_con_vistas_al_mar_en_la_prestigiosa_urbanizacion_las_gaviotas_carvajal-fuengirola-i23550000004176.htm</t>
        </is>
      </c>
      <c r="E969" t="inlineStr">
        <is>
          <t xml:space="preserve">2026-08-29</t>
        </is>
      </c>
      <c r="F969" t="inlineStr">
        <is>
          <t xml:space="preserve">2026-08-31</t>
        </is>
      </c>
      <c r="G969" t="inlineStr">
        <is>
          <t xml:space="preserve">New</t>
        </is>
      </c>
      <c r="H969" t="inlineStr">
        <is>
          <t xml:space="preserve">Piso Calle sierra nevada. Exclusivo piso con vistas al mar en la prestigiosa urbanización</t>
        </is>
      </c>
      <c r="I969" t="inlineStr">
        <is>
          <t xml:space="preserve">Sale</t>
        </is>
      </c>
      <c r="J969" t="inlineStr">
        <is>
          <t xml:space="preserve">Apartment</t>
        </is>
      </c>
      <c r="K969" t="inlineStr">
        <is>
          <t xml:space="preserve">ES</t>
        </is>
      </c>
      <c r="L969"/>
      <c r="M969" t="inlineStr">
        <is>
          <t xml:space="preserve">Fuengirola</t>
        </is>
      </c>
      <c r="N969" t="inlineStr">
        <is>
          <t xml:space="preserve">Fuengirola</t>
        </is>
      </c>
      <c r="O969" t="inlineStr">
        <is>
          <t xml:space="preserve">Las Gaviotas - Carvajal</t>
        </is>
      </c>
      <c r="P969"/>
      <c r="Q969"/>
      <c r="R969"/>
      <c r="S969">
        <v>420000</v>
      </c>
      <c r="T969"/>
      <c r="U969">
        <f>IFERROR((S969-T969)/T969,"")</f>
      </c>
      <c r="V969">
        <v>3</v>
      </c>
      <c r="W969" t="inlineStr">
        <is>
          <t xml:space="preserve">86.00</t>
        </is>
      </c>
      <c r="X969"/>
      <c r="Y969"/>
      <c r="Z969">
        <f>IFERROR(S969/W969,"")</f>
      </c>
      <c r="AA969">
        <f>IFERROR(INDEX(04_Area_Stats!$C$5:$C$7,MATCH(N969,04_Area_Stats!$A$5:$A$7,0)),"")</f>
      </c>
      <c r="AB969">
        <f>IFERROR((Z969-AA969)/AA969,"")</f>
      </c>
      <c r="AC969">
        <v>2</v>
      </c>
      <c r="AD969">
        <v>2</v>
      </c>
      <c r="AE969"/>
      <c r="AF969"/>
      <c r="AG969"/>
      <c r="AH969"/>
      <c r="AI969"/>
      <c r="AJ969"/>
      <c r="AK969"/>
      <c r="AL969"/>
      <c r="AM969"/>
      <c r="AN969"/>
      <c r="AO969" t="inlineStr">
        <is>
          <t xml:space="preserve">Y</t>
        </is>
      </c>
      <c r="AP969"/>
      <c r="AQ969"/>
      <c r="AR969"/>
      <c r="AS969"/>
      <c r="AT969">
        <f>IFERROR(INDEX(04_Area_Stats!$E$5:$E$7,MATCH(N969,04_Area_Stats!$A$5:$A$7,0)),"")</f>
      </c>
      <c r="AU969">
        <f>IFERROR(ROUND(W969*AT969,0),"")</f>
      </c>
      <c r="AV969">
        <f>IFERROR(AU969*12/S969,"")</f>
      </c>
      <c r="AW969">
        <f>IFERROR(ROUND(100*(03_Assumptions!$B$18*MIN(AV969/03_Assumptions!$B$13,1)+03_Assumptions!$B$19*MIN(MAX(-AB969/0.25,0),1)+03_Assumptions!$B$20*IFERROR(INDEX(03_Assumptions!$B$28:$B$33,MATCH(AG969,03_Assumptions!$A$28:$A$33,0)),0.5)+03_Assumptions!$B$21*MIN(V969/180,1)+03_Assumptions!$B$22*(COUNTIF(AI969:AQ969,"Y")/9)),0),"")</f>
      </c>
      <c r="AX969"/>
      <c r="AY969"/>
      <c r="AZ969"/>
      <c r="BA969" t="inlineStr">
        <is>
          <t xml:space="preserve">https://images.habimg.com/imgh/23550-4176/exclusivo-piso-con-vistas-al-mar-en-la-prestigiosa-urbanizacion-fuengirola_af6f9333-203e-4954-ab4f-0d0effc0c6e8.jpg</t>
        </is>
      </c>
      <c r="BB969"/>
      <c r="BC969">
        <v>1</v>
      </c>
      <c r="BD969"/>
      <c r="BE969">
        <v>0</v>
      </c>
      <c r="BF969"/>
      <c r="BG969"/>
      <c r="BH969"/>
      <c r="BI969"/>
      <c r="BJ969"/>
      <c r="BK969"/>
      <c r="BL969" t="inlineStr">
        <is>
          <t xml:space="preserve">Mycket begränsad information är tillgänglig från annonsens beskrivning bortom plats och portaltitel. Beskrivningen ger endast geografiska referenser för Fuengirola (Las Gaviotas - Carvajal) och ett omnämnande av havsvy från titeln, men utan väsentliga fastighetsdetaljer.</t>
        </is>
      </c>
      <c r="BM969"/>
      <c r="BN969"/>
    </row>
    <row r="970">
      <c r="A970" t="inlineStr">
        <is>
          <t xml:space="preserve">MIL-611895622</t>
        </is>
      </c>
      <c r="B970" t="inlineStr">
        <is>
          <t xml:space="preserve">Milanuncios</t>
        </is>
      </c>
      <c r="C970" t="inlineStr">
        <is>
          <t xml:space="preserve">611895622</t>
        </is>
      </c>
      <c r="D970" t="inlineStr">
        <is>
          <t xml:space="preserve">https://www.milanuncios.com/pisos-compartidos-en-cuenca-cuenca/fuente-del-oro-c-san-cosme-611895622.htm</t>
        </is>
      </c>
      <c r="E970" t="inlineStr">
        <is>
          <t xml:space="preserve">2026-08-29</t>
        </is>
      </c>
      <c r="F970" t="inlineStr">
        <is>
          <t xml:space="preserve">2026-08-31</t>
        </is>
      </c>
      <c r="G970" t="inlineStr">
        <is>
          <t xml:space="preserve">New</t>
        </is>
      </c>
      <c r="H970" t="inlineStr">
        <is>
          <t xml:space="preserve">Fuente del Oro - C. San Cosme</t>
        </is>
      </c>
      <c r="I970" t="inlineStr">
        <is>
          <t xml:space="preserve">Rent</t>
        </is>
      </c>
      <c r="J970" t="inlineStr">
        <is>
          <t xml:space="preserve">Compartir piso</t>
        </is>
      </c>
      <c r="K970" t="inlineStr">
        <is>
          <t xml:space="preserve">ES</t>
        </is>
      </c>
      <c r="L970"/>
      <c r="M970" t="inlineStr">
        <is>
          <t xml:space="preserve">Cuenca</t>
        </is>
      </c>
      <c r="N970" t="inlineStr">
        <is>
          <t xml:space="preserve">Cuenca</t>
        </is>
      </c>
      <c r="O970"/>
      <c r="P970"/>
      <c r="Q970"/>
      <c r="R970"/>
      <c r="S970">
        <v>250</v>
      </c>
      <c r="T970"/>
      <c r="U970">
        <f>IFERROR((S970-T970)/T970,"")</f>
      </c>
      <c r="V970">
        <v>3</v>
      </c>
      <c r="W970"/>
      <c r="X970"/>
      <c r="Y970"/>
      <c r="Z970">
        <f>IFERROR(S970/W970,"")</f>
      </c>
      <c r="AA970">
        <f>IFERROR(INDEX(04_Area_Stats!$C$5:$C$7,MATCH(N970,04_Area_Stats!$A$5:$A$7,0)),"")</f>
      </c>
      <c r="AB970">
        <f>IFERROR((Z970-AA970)/AA970,"")</f>
      </c>
      <c r="AC970"/>
      <c r="AD970"/>
      <c r="AE970"/>
      <c r="AF970"/>
      <c r="AG970"/>
      <c r="AH970"/>
      <c r="AI970"/>
      <c r="AJ970"/>
      <c r="AK970"/>
      <c r="AL970"/>
      <c r="AM970"/>
      <c r="AN970"/>
      <c r="AO970"/>
      <c r="AP970"/>
      <c r="AQ970"/>
      <c r="AR970"/>
      <c r="AS970"/>
      <c r="AT970">
        <f>IFERROR(INDEX(04_Area_Stats!$E$5:$E$7,MATCH(N970,04_Area_Stats!$A$5:$A$7,0)),"")</f>
      </c>
      <c r="AU970">
        <f>IFERROR(ROUND(W970*AT970,0),"")</f>
      </c>
      <c r="AV970">
        <f>IFERROR(AU970*12/S970,"")</f>
      </c>
      <c r="AW970">
        <f>IFERROR(ROUND(100*(03_Assumptions!$B$18*MIN(AV970/03_Assumptions!$B$13,1)+03_Assumptions!$B$19*MIN(MAX(-AB970/0.25,0),1)+03_Assumptions!$B$20*IFERROR(INDEX(03_Assumptions!$B$28:$B$33,MATCH(AG970,03_Assumptions!$A$28:$A$33,0)),0.5)+03_Assumptions!$B$21*MIN(V970/180,1)+03_Assumptions!$B$22*(COUNTIF(AI970:AQ970,"Y")/9)),0),"")</f>
      </c>
      <c r="AX970"/>
      <c r="AY970"/>
      <c r="AZ970"/>
      <c r="BA970" t="inlineStr">
        <is>
          <t xml:space="preserve">https://images.milanuncios.com/api/v1/ma-ad-media-pro/images/9de9c4ce-67b8-44c2-9852-79aa94495b0f</t>
        </is>
      </c>
      <c r="BB970"/>
      <c r="BC970">
        <v>1</v>
      </c>
      <c r="BD970"/>
      <c r="BE970">
        <v>0</v>
      </c>
      <c r="BF970"/>
      <c r="BG970"/>
      <c r="BH970"/>
      <c r="BI970"/>
      <c r="BJ970"/>
      <c r="BK970"/>
      <c r="BL970" t="inlineStr">
        <is>
          <t xml:space="preserve">Ett möblerat rum i en 4-rumslägenheter för studenter på 5:e våningen i Fuente del Oro-området, med 2 delade badrum. Det är en hyra, inte en försäljning.</t>
        </is>
      </c>
      <c r="BM970"/>
      <c r="BN970"/>
    </row>
    <row r="971">
      <c r="A971" t="inlineStr">
        <is>
          <t xml:space="preserve">MIL-611768123</t>
        </is>
      </c>
      <c r="B971" t="inlineStr">
        <is>
          <t xml:space="preserve">Milanuncios</t>
        </is>
      </c>
      <c r="C971" t="inlineStr">
        <is>
          <t xml:space="preserve">611768123</t>
        </is>
      </c>
      <c r="D971" t="inlineStr">
        <is>
          <t xml:space="preserve">https://www.milanuncios.com/pisos-compartidos-en-elche-alicante/centro-611768123.htm</t>
        </is>
      </c>
      <c r="E971" t="inlineStr">
        <is>
          <t xml:space="preserve">2026-08-29</t>
        </is>
      </c>
      <c r="F971" t="inlineStr">
        <is>
          <t xml:space="preserve">2026-08-31</t>
        </is>
      </c>
      <c r="G971" t="inlineStr">
        <is>
          <t xml:space="preserve">New</t>
        </is>
      </c>
      <c r="H971" t="inlineStr">
        <is>
          <t xml:space="preserve">Centro</t>
        </is>
      </c>
      <c r="I971" t="inlineStr">
        <is>
          <t xml:space="preserve">Rent</t>
        </is>
      </c>
      <c r="J971" t="inlineStr">
        <is>
          <t xml:space="preserve">Compartir piso</t>
        </is>
      </c>
      <c r="K971" t="inlineStr">
        <is>
          <t xml:space="preserve">ES</t>
        </is>
      </c>
      <c r="L971"/>
      <c r="M971" t="inlineStr">
        <is>
          <t xml:space="preserve">Alicante</t>
        </is>
      </c>
      <c r="N971" t="inlineStr">
        <is>
          <t xml:space="preserve">Elche</t>
        </is>
      </c>
      <c r="O971"/>
      <c r="P971"/>
      <c r="Q971"/>
      <c r="R971"/>
      <c r="S971">
        <v>260</v>
      </c>
      <c r="T971"/>
      <c r="U971">
        <f>IFERROR((S971-T971)/T971,"")</f>
      </c>
      <c r="V971">
        <v>3</v>
      </c>
      <c r="W971"/>
      <c r="X971"/>
      <c r="Y971"/>
      <c r="Z971">
        <f>IFERROR(S971/W971,"")</f>
      </c>
      <c r="AA971">
        <f>IFERROR(INDEX(04_Area_Stats!$C$5:$C$7,MATCH(N971,04_Area_Stats!$A$5:$A$7,0)),"")</f>
      </c>
      <c r="AB971">
        <f>IFERROR((Z971-AA971)/AA971,"")</f>
      </c>
      <c r="AC971"/>
      <c r="AD971"/>
      <c r="AE971"/>
      <c r="AF971"/>
      <c r="AG971"/>
      <c r="AH971"/>
      <c r="AI971"/>
      <c r="AJ971"/>
      <c r="AK971"/>
      <c r="AL971"/>
      <c r="AM971"/>
      <c r="AN971"/>
      <c r="AO971"/>
      <c r="AP971"/>
      <c r="AQ971"/>
      <c r="AR971"/>
      <c r="AS971"/>
      <c r="AT971">
        <f>IFERROR(INDEX(04_Area_Stats!$E$5:$E$7,MATCH(N971,04_Area_Stats!$A$5:$A$7,0)),"")</f>
      </c>
      <c r="AU971">
        <f>IFERROR(ROUND(W971*AT971,0),"")</f>
      </c>
      <c r="AV971">
        <f>IFERROR(AU971*12/S971,"")</f>
      </c>
      <c r="AW971">
        <f>IFERROR(ROUND(100*(03_Assumptions!$B$18*MIN(AV971/03_Assumptions!$B$13,1)+03_Assumptions!$B$19*MIN(MAX(-AB971/0.25,0),1)+03_Assumptions!$B$20*IFERROR(INDEX(03_Assumptions!$B$28:$B$33,MATCH(AG971,03_Assumptions!$A$28:$A$33,0)),0.5)+03_Assumptions!$B$21*MIN(V971/180,1)+03_Assumptions!$B$22*(COUNTIF(AI971:AQ971,"Y")/9)),0),"")</f>
      </c>
      <c r="AX971"/>
      <c r="AY971"/>
      <c r="AZ971"/>
      <c r="BA971" t="inlineStr">
        <is>
          <t xml:space="preserve">https://images.milanuncios.com/api/v1/ma-ad-media-pro/images/f663e56a-9cd4-4995-930d-f32a80c7664d</t>
        </is>
      </c>
      <c r="BB971"/>
      <c r="BC971">
        <v>1</v>
      </c>
      <c r="BD971"/>
      <c r="BE971">
        <v>0</v>
      </c>
      <c r="BF971"/>
      <c r="BG971"/>
      <c r="BH971"/>
      <c r="BI971"/>
      <c r="BJ971"/>
      <c r="BK971"/>
      <c r="BL971" t="inlineStr">
        <is>
          <t xml:space="preserve">Rum i lägenhet att dela i centrala Elche tillgängligt för en kvinnlig student för 260 €/månad, el och vatten inte inräknad; begränsad information utöver centralt läge och närhet till butiker och service.</t>
        </is>
      </c>
      <c r="BM971"/>
      <c r="BN971"/>
    </row>
    <row r="972">
      <c r="A972" t="inlineStr">
        <is>
          <t xml:space="preserve">HTC-48647000001272</t>
        </is>
      </c>
      <c r="B972" t="inlineStr">
        <is>
          <t xml:space="preserve">Habitaclia</t>
        </is>
      </c>
      <c r="C972" t="inlineStr">
        <is>
          <t xml:space="preserve">48647000001272</t>
        </is>
      </c>
      <c r="D972" t="inlineStr">
        <is>
          <t xml:space="preserve">https://www.habitaclia.com/comprar-piso-venta_calle_triana_centro_ciudad_centro_ciudad-fuengirola-i48647000001272.htm</t>
        </is>
      </c>
      <c r="E972" t="inlineStr">
        <is>
          <t xml:space="preserve">2026-08-29</t>
        </is>
      </c>
      <c r="F972" t="inlineStr">
        <is>
          <t xml:space="preserve">2026-08-31</t>
        </is>
      </c>
      <c r="G972" t="inlineStr">
        <is>
          <t xml:space="preserve">New</t>
        </is>
      </c>
      <c r="H972" t="inlineStr">
        <is>
          <t xml:space="preserve">Piso Calle rodrigo triana. Venta piso calle triana, centro ciudad fuengirola</t>
        </is>
      </c>
      <c r="I972" t="inlineStr">
        <is>
          <t xml:space="preserve">Sale</t>
        </is>
      </c>
      <c r="J972" t="inlineStr">
        <is>
          <t xml:space="preserve">Apartment</t>
        </is>
      </c>
      <c r="K972" t="inlineStr">
        <is>
          <t xml:space="preserve">ES</t>
        </is>
      </c>
      <c r="L972"/>
      <c r="M972" t="inlineStr">
        <is>
          <t xml:space="preserve">Fuengirola</t>
        </is>
      </c>
      <c r="N972" t="inlineStr">
        <is>
          <t xml:space="preserve">Fuengirola</t>
        </is>
      </c>
      <c r="O972" t="inlineStr">
        <is>
          <t xml:space="preserve">Centro ciudad</t>
        </is>
      </c>
      <c r="P972"/>
      <c r="Q972"/>
      <c r="R972"/>
      <c r="S972">
        <v>370000</v>
      </c>
      <c r="T972"/>
      <c r="U972">
        <f>IFERROR((S972-T972)/T972,"")</f>
      </c>
      <c r="V972">
        <v>3</v>
      </c>
      <c r="W972" t="inlineStr">
        <is>
          <t xml:space="preserve">75.00</t>
        </is>
      </c>
      <c r="X972"/>
      <c r="Y972"/>
      <c r="Z972">
        <f>IFERROR(S972/W972,"")</f>
      </c>
      <c r="AA972">
        <f>IFERROR(INDEX(04_Area_Stats!$C$5:$C$7,MATCH(N972,04_Area_Stats!$A$5:$A$7,0)),"")</f>
      </c>
      <c r="AB972">
        <f>IFERROR((Z972-AA972)/AA972,"")</f>
      </c>
      <c r="AC972">
        <v>2</v>
      </c>
      <c r="AD972">
        <v>1</v>
      </c>
      <c r="AE972"/>
      <c r="AF972"/>
      <c r="AG972"/>
      <c r="AH972"/>
      <c r="AI972"/>
      <c r="AJ972"/>
      <c r="AK972"/>
      <c r="AL972"/>
      <c r="AM972"/>
      <c r="AN972"/>
      <c r="AO972"/>
      <c r="AP972"/>
      <c r="AQ972"/>
      <c r="AR972"/>
      <c r="AS972"/>
      <c r="AT972">
        <f>IFERROR(INDEX(04_Area_Stats!$E$5:$E$7,MATCH(N972,04_Area_Stats!$A$5:$A$7,0)),"")</f>
      </c>
      <c r="AU972">
        <f>IFERROR(ROUND(W972*AT972,0),"")</f>
      </c>
      <c r="AV972">
        <f>IFERROR(AU972*12/S972,"")</f>
      </c>
      <c r="AW972">
        <f>IFERROR(ROUND(100*(03_Assumptions!$B$18*MIN(AV972/03_Assumptions!$B$13,1)+03_Assumptions!$B$19*MIN(MAX(-AB972/0.25,0),1)+03_Assumptions!$B$20*IFERROR(INDEX(03_Assumptions!$B$28:$B$33,MATCH(AG972,03_Assumptions!$A$28:$A$33,0)),0.5)+03_Assumptions!$B$21*MIN(V972/180,1)+03_Assumptions!$B$22*(COUNTIF(AI972:AQ972,"Y")/9)),0),"")</f>
      </c>
      <c r="AX972"/>
      <c r="AY972"/>
      <c r="AZ972"/>
      <c r="BA972" t="inlineStr">
        <is>
          <t xml:space="preserve">https://images.habimg.com/imgh/48647-1272/venta-piso-calle-triana-centro-ciudad-fuengirola-fuengirola_59c0b9e7-9a77-449c-b8de-8b74503f4192.jpg</t>
        </is>
      </c>
      <c r="BB972"/>
      <c r="BC972">
        <v>1</v>
      </c>
      <c r="BD972"/>
      <c r="BE972">
        <v>0</v>
      </c>
      <c r="BF972"/>
      <c r="BG972"/>
      <c r="BH972"/>
      <c r="BI972"/>
      <c r="BJ972"/>
      <c r="BK972"/>
      <c r="BL972" t="inlineStr">
        <is>
          <t xml:space="preserve">Lägenhet på Calle Rodrigo Triana i centrala Fuengirola. Ingen väsentlig egenskapsinformation tillhandahålls i annonsen.</t>
        </is>
      </c>
      <c r="BM972"/>
      <c r="BN972"/>
    </row>
    <row r="973">
      <c r="A973" t="inlineStr">
        <is>
          <t xml:space="preserve">HTC-59216000000026</t>
        </is>
      </c>
      <c r="B973" t="inlineStr">
        <is>
          <t xml:space="preserve">Habitaclia</t>
        </is>
      </c>
      <c r="C973" t="inlineStr">
        <is>
          <t xml:space="preserve">59216000000026</t>
        </is>
      </c>
      <c r="D973" t="inlineStr">
        <is>
          <t xml:space="preserve">https://www.habitaclia.com/comprar-apartamento-los_pacos_1d_los_pacos-fuengirola-i59216000000026.htm</t>
        </is>
      </c>
      <c r="E973" t="inlineStr">
        <is>
          <t xml:space="preserve">2026-08-29</t>
        </is>
      </c>
      <c r="F973" t="inlineStr">
        <is>
          <t xml:space="preserve">2026-08-31</t>
        </is>
      </c>
      <c r="G973" t="inlineStr">
        <is>
          <t xml:space="preserve">New</t>
        </is>
      </c>
      <c r="H973" t="inlineStr">
        <is>
          <t xml:space="preserve">Apartamento en Los Pacos. Los pacos 1d</t>
        </is>
      </c>
      <c r="I973" t="inlineStr">
        <is>
          <t xml:space="preserve">Sale</t>
        </is>
      </c>
      <c r="J973" t="inlineStr">
        <is>
          <t xml:space="preserve">Apartment</t>
        </is>
      </c>
      <c r="K973" t="inlineStr">
        <is>
          <t xml:space="preserve">ES</t>
        </is>
      </c>
      <c r="L973"/>
      <c r="M973" t="inlineStr">
        <is>
          <t xml:space="preserve">Fuengirola</t>
        </is>
      </c>
      <c r="N973" t="inlineStr">
        <is>
          <t xml:space="preserve">Fuengirola</t>
        </is>
      </c>
      <c r="O973" t="inlineStr">
        <is>
          <t xml:space="preserve">Los Pacos</t>
        </is>
      </c>
      <c r="P973"/>
      <c r="Q973"/>
      <c r="R973"/>
      <c r="S973">
        <v>300000</v>
      </c>
      <c r="T973"/>
      <c r="U973">
        <f>IFERROR((S973-T973)/T973,"")</f>
      </c>
      <c r="V973">
        <v>3</v>
      </c>
      <c r="W973" t="inlineStr">
        <is>
          <t xml:space="preserve">57.00</t>
        </is>
      </c>
      <c r="X973"/>
      <c r="Y973"/>
      <c r="Z973">
        <f>IFERROR(S973/W973,"")</f>
      </c>
      <c r="AA973">
        <f>IFERROR(INDEX(04_Area_Stats!$C$5:$C$7,MATCH(N973,04_Area_Stats!$A$5:$A$7,0)),"")</f>
      </c>
      <c r="AB973">
        <f>IFERROR((Z973-AA973)/AA973,"")</f>
      </c>
      <c r="AC973">
        <v>1</v>
      </c>
      <c r="AD973">
        <v>1</v>
      </c>
      <c r="AE973"/>
      <c r="AF973"/>
      <c r="AG973"/>
      <c r="AH973"/>
      <c r="AI973"/>
      <c r="AJ973"/>
      <c r="AK973"/>
      <c r="AL973"/>
      <c r="AM973"/>
      <c r="AN973"/>
      <c r="AO973"/>
      <c r="AP973"/>
      <c r="AQ973"/>
      <c r="AR973"/>
      <c r="AS973"/>
      <c r="AT973">
        <f>IFERROR(INDEX(04_Area_Stats!$E$5:$E$7,MATCH(N973,04_Area_Stats!$A$5:$A$7,0)),"")</f>
      </c>
      <c r="AU973">
        <f>IFERROR(ROUND(W973*AT973,0),"")</f>
      </c>
      <c r="AV973">
        <f>IFERROR(AU973*12/S973,"")</f>
      </c>
      <c r="AW973">
        <f>IFERROR(ROUND(100*(03_Assumptions!$B$18*MIN(AV973/03_Assumptions!$B$13,1)+03_Assumptions!$B$19*MIN(MAX(-AB973/0.25,0),1)+03_Assumptions!$B$20*IFERROR(INDEX(03_Assumptions!$B$28:$B$33,MATCH(AG973,03_Assumptions!$A$28:$A$33,0)),0.5)+03_Assumptions!$B$21*MIN(V973/180,1)+03_Assumptions!$B$22*(COUNTIF(AI973:AQ973,"Y")/9)),0),"")</f>
      </c>
      <c r="AX973"/>
      <c r="AY973"/>
      <c r="AZ973"/>
      <c r="BA973" t="inlineStr">
        <is>
          <t xml:space="preserve">https://images.habimg.com/imgh/59216-26/los-pacos-1d-fuengirola_3ddd602e-be34-4ec9-9877-32d9bbd6f62b.jpg</t>
        </is>
      </c>
      <c r="BB973"/>
      <c r="BC973">
        <v>1</v>
      </c>
      <c r="BD973"/>
      <c r="BE973">
        <v>0</v>
      </c>
      <c r="BF973"/>
      <c r="BG973"/>
      <c r="BH973"/>
      <c r="BI973"/>
      <c r="BJ973"/>
      <c r="BK973"/>
      <c r="BL973" t="inlineStr">
        <is>
          <t xml:space="preserve">Lägenhet i Los Pacos, Fuengirola. Otillräcklig beskrivning för att bedöma skick eller egenskaper.</t>
        </is>
      </c>
      <c r="BM973"/>
      <c r="BN973"/>
    </row>
    <row r="974">
      <c r="A974" t="inlineStr">
        <is>
          <t xml:space="preserve">HTC-55419000000304</t>
        </is>
      </c>
      <c r="B974" t="inlineStr">
        <is>
          <t xml:space="preserve">Habitaclia</t>
        </is>
      </c>
      <c r="C974" t="inlineStr">
        <is>
          <t xml:space="preserve">55419000000304</t>
        </is>
      </c>
      <c r="D974" t="inlineStr">
        <is>
          <t xml:space="preserve">https://www.habitaclia.com/comprar-atico-centro_ciudad-fuengirola-i55419000000304.htm</t>
        </is>
      </c>
      <c r="E974" t="inlineStr">
        <is>
          <t xml:space="preserve">2026-08-29</t>
        </is>
      </c>
      <c r="F974" t="inlineStr">
        <is>
          <t xml:space="preserve">2026-08-31</t>
        </is>
      </c>
      <c r="G974" t="inlineStr">
        <is>
          <t xml:space="preserve">New</t>
        </is>
      </c>
      <c r="H974" t="inlineStr">
        <is>
          <t xml:space="preserve">Ático en Centro ciudad</t>
        </is>
      </c>
      <c r="I974" t="inlineStr">
        <is>
          <t xml:space="preserve">Sale</t>
        </is>
      </c>
      <c r="J974" t="inlineStr">
        <is>
          <t xml:space="preserve">Attic</t>
        </is>
      </c>
      <c r="K974" t="inlineStr">
        <is>
          <t xml:space="preserve">ES</t>
        </is>
      </c>
      <c r="L974"/>
      <c r="M974" t="inlineStr">
        <is>
          <t xml:space="preserve">Fuengirola</t>
        </is>
      </c>
      <c r="N974" t="inlineStr">
        <is>
          <t xml:space="preserve">Fuengirola</t>
        </is>
      </c>
      <c r="O974" t="inlineStr">
        <is>
          <t xml:space="preserve">Centro ciudad</t>
        </is>
      </c>
      <c r="P974"/>
      <c r="Q974"/>
      <c r="R974"/>
      <c r="S974">
        <v>343850</v>
      </c>
      <c r="T974"/>
      <c r="U974">
        <f>IFERROR((S974-T974)/T974,"")</f>
      </c>
      <c r="V974">
        <v>3</v>
      </c>
      <c r="W974" t="inlineStr">
        <is>
          <t xml:space="preserve">66.00</t>
        </is>
      </c>
      <c r="X974"/>
      <c r="Y974"/>
      <c r="Z974">
        <f>IFERROR(S974/W974,"")</f>
      </c>
      <c r="AA974">
        <f>IFERROR(INDEX(04_Area_Stats!$C$5:$C$7,MATCH(N974,04_Area_Stats!$A$5:$A$7,0)),"")</f>
      </c>
      <c r="AB974">
        <f>IFERROR((Z974-AA974)/AA974,"")</f>
      </c>
      <c r="AC974">
        <v>2</v>
      </c>
      <c r="AD974">
        <v>1</v>
      </c>
      <c r="AE974"/>
      <c r="AF974"/>
      <c r="AG974"/>
      <c r="AH974"/>
      <c r="AI974"/>
      <c r="AJ974"/>
      <c r="AK974"/>
      <c r="AL974"/>
      <c r="AM974"/>
      <c r="AN974"/>
      <c r="AO974"/>
      <c r="AP974"/>
      <c r="AQ974"/>
      <c r="AR974"/>
      <c r="AS974"/>
      <c r="AT974">
        <f>IFERROR(INDEX(04_Area_Stats!$E$5:$E$7,MATCH(N974,04_Area_Stats!$A$5:$A$7,0)),"")</f>
      </c>
      <c r="AU974">
        <f>IFERROR(ROUND(W974*AT974,0),"")</f>
      </c>
      <c r="AV974">
        <f>IFERROR(AU974*12/S974,"")</f>
      </c>
      <c r="AW974">
        <f>IFERROR(ROUND(100*(03_Assumptions!$B$18*MIN(AV974/03_Assumptions!$B$13,1)+03_Assumptions!$B$19*MIN(MAX(-AB974/0.25,0),1)+03_Assumptions!$B$20*IFERROR(INDEX(03_Assumptions!$B$28:$B$33,MATCH(AG974,03_Assumptions!$A$28:$A$33,0)),0.5)+03_Assumptions!$B$21*MIN(V974/180,1)+03_Assumptions!$B$22*(COUNTIF(AI974:AQ974,"Y")/9)),0),"")</f>
      </c>
      <c r="AX974"/>
      <c r="AY974"/>
      <c r="AZ974"/>
      <c r="BA974" t="inlineStr">
        <is>
          <t xml:space="preserve">https://images.habimg.com/imgh/55419-304/centro-ciudad-atico-fuengirola_810d8714-92ca-45be-9db0-3100767f4498.jpg</t>
        </is>
      </c>
      <c r="BB974"/>
      <c r="BC974">
        <v>1</v>
      </c>
      <c r="BD974"/>
      <c r="BE974">
        <v>0</v>
      </c>
      <c r="BF974"/>
      <c r="BG974"/>
      <c r="BH974"/>
      <c r="BI974"/>
      <c r="BJ974"/>
      <c r="BK974"/>
      <c r="BL974" t="inlineStr">
        <is>
          <t xml:space="preserve">Vindsvåning i centrala Fuengirola med minimal annonsinformation tillgänglig. Inga detaljer om storlek, skick, faciliteter eller andra egenskaper är tillgängliga.</t>
        </is>
      </c>
      <c r="BM974"/>
      <c r="BN974"/>
    </row>
    <row r="975">
      <c r="A975" t="inlineStr">
        <is>
          <t xml:space="preserve">HTC-58972000000054</t>
        </is>
      </c>
      <c r="B975" t="inlineStr">
        <is>
          <t xml:space="preserve">Habitaclia</t>
        </is>
      </c>
      <c r="C975" t="inlineStr">
        <is>
          <t xml:space="preserve">58972000000054</t>
        </is>
      </c>
      <c r="D975" t="inlineStr">
        <is>
          <t xml:space="preserve">https://www.habitaclia.com/comprar-piso-fantastica_oportunidad_amplio_en_el_centro_de_centro_ciudad-fuengirola-i58972000000054.htm</t>
        </is>
      </c>
      <c r="E975" t="inlineStr">
        <is>
          <t xml:space="preserve">2026-08-29</t>
        </is>
      </c>
      <c r="F975" t="inlineStr">
        <is>
          <t xml:space="preserve">2026-08-31</t>
        </is>
      </c>
      <c r="G975" t="inlineStr">
        <is>
          <t xml:space="preserve">New</t>
        </is>
      </c>
      <c r="H975" t="inlineStr">
        <is>
          <t xml:space="preserve">Piso en Centro ciudad. Fantástica oportunidad. piso amplio en el centro de fuengirola</t>
        </is>
      </c>
      <c r="I975" t="inlineStr">
        <is>
          <t xml:space="preserve">Sale</t>
        </is>
      </c>
      <c r="J975" t="inlineStr">
        <is>
          <t xml:space="preserve">Apartment</t>
        </is>
      </c>
      <c r="K975" t="inlineStr">
        <is>
          <t xml:space="preserve">ES</t>
        </is>
      </c>
      <c r="L975"/>
      <c r="M975" t="inlineStr">
        <is>
          <t xml:space="preserve">Fuengirola</t>
        </is>
      </c>
      <c r="N975" t="inlineStr">
        <is>
          <t xml:space="preserve">Fuengirola</t>
        </is>
      </c>
      <c r="O975" t="inlineStr">
        <is>
          <t xml:space="preserve">Centro ciudad</t>
        </is>
      </c>
      <c r="P975"/>
      <c r="Q975"/>
      <c r="R975"/>
      <c r="S975">
        <v>265000</v>
      </c>
      <c r="T975"/>
      <c r="U975">
        <f>IFERROR((S975-T975)/T975,"")</f>
      </c>
      <c r="V975">
        <v>3</v>
      </c>
      <c r="W975" t="inlineStr">
        <is>
          <t xml:space="preserve">97.00</t>
        </is>
      </c>
      <c r="X975"/>
      <c r="Y975"/>
      <c r="Z975">
        <f>IFERROR(S975/W975,"")</f>
      </c>
      <c r="AA975">
        <f>IFERROR(INDEX(04_Area_Stats!$C$5:$C$7,MATCH(N975,04_Area_Stats!$A$5:$A$7,0)),"")</f>
      </c>
      <c r="AB975">
        <f>IFERROR((Z975-AA975)/AA975,"")</f>
      </c>
      <c r="AC975">
        <v>3</v>
      </c>
      <c r="AD975">
        <v>1</v>
      </c>
      <c r="AE975"/>
      <c r="AF975"/>
      <c r="AG975"/>
      <c r="AH975"/>
      <c r="AI975"/>
      <c r="AJ975"/>
      <c r="AK975"/>
      <c r="AL975"/>
      <c r="AM975"/>
      <c r="AN975"/>
      <c r="AO975"/>
      <c r="AP975"/>
      <c r="AQ975"/>
      <c r="AR975"/>
      <c r="AS975"/>
      <c r="AT975">
        <f>IFERROR(INDEX(04_Area_Stats!$E$5:$E$7,MATCH(N975,04_Area_Stats!$A$5:$A$7,0)),"")</f>
      </c>
      <c r="AU975">
        <f>IFERROR(ROUND(W975*AT975,0),"")</f>
      </c>
      <c r="AV975">
        <f>IFERROR(AU975*12/S975,"")</f>
      </c>
      <c r="AW975">
        <f>IFERROR(ROUND(100*(03_Assumptions!$B$18*MIN(AV975/03_Assumptions!$B$13,1)+03_Assumptions!$B$19*MIN(MAX(-AB975/0.25,0),1)+03_Assumptions!$B$20*IFERROR(INDEX(03_Assumptions!$B$28:$B$33,MATCH(AG975,03_Assumptions!$A$28:$A$33,0)),0.5)+03_Assumptions!$B$21*MIN(V975/180,1)+03_Assumptions!$B$22*(COUNTIF(AI975:AQ975,"Y")/9)),0),"")</f>
      </c>
      <c r="AX975"/>
      <c r="AY975"/>
      <c r="AZ975"/>
      <c r="BA975" t="inlineStr">
        <is>
          <t xml:space="preserve">https://images.habimg.com/imgh/58972-54/fantastica-oportunidad-piso-amplio-en-el-centro-de-fuengirola-fuengirola_2062c12a-74f0-4e14-b634-3c39db41c0a6.jpg</t>
        </is>
      </c>
      <c r="BB975"/>
      <c r="BC975">
        <v>1</v>
      </c>
      <c r="BD975"/>
      <c r="BE975">
        <v>0</v>
      </c>
      <c r="BF975"/>
      <c r="BG975"/>
      <c r="BH975"/>
      <c r="BI975" t="inlineStr">
        <is>
          <t xml:space="preserve">Fantástica oportunidad</t>
        </is>
      </c>
      <c r="BJ975"/>
      <c r="BK975"/>
      <c r="BL975" t="inlineStr">
        <is>
          <t xml:space="preserve">Mycket begränsad information tillgänglig; endast platsen (Fuengirolas centrum) och en generisk omvitning om 'fantastisk möjlighet' tillhandahålls i beskrivningen.</t>
        </is>
      </c>
      <c r="BM975"/>
      <c r="BN975"/>
    </row>
    <row r="976">
      <c r="A976" t="inlineStr">
        <is>
          <t xml:space="preserve">HTC-58972000000033</t>
        </is>
      </c>
      <c r="B976" t="inlineStr">
        <is>
          <t xml:space="preserve">Habitaclia</t>
        </is>
      </c>
      <c r="C976" t="inlineStr">
        <is>
          <t xml:space="preserve">58972000000033</t>
        </is>
      </c>
      <c r="D976" t="inlineStr">
        <is>
          <t xml:space="preserve">https://www.habitaclia.com/comprar-piso-espectacular_apartamento_nuevo_y_amueblado_en_the_higueron_valle_las_gaviotas_carvajal-fuengirola-i58972000000033.htm</t>
        </is>
      </c>
      <c r="E976" t="inlineStr">
        <is>
          <t xml:space="preserve">2026-08-29</t>
        </is>
      </c>
      <c r="F976" t="inlineStr">
        <is>
          <t xml:space="preserve">2026-08-31</t>
        </is>
      </c>
      <c r="G976" t="inlineStr">
        <is>
          <t xml:space="preserve">New</t>
        </is>
      </c>
      <c r="H976" t="inlineStr">
        <is>
          <t xml:space="preserve">Piso Fuengirola. Espectacular apartamento nuevo y amueblado en the higuerón valle</t>
        </is>
      </c>
      <c r="I976" t="inlineStr">
        <is>
          <t xml:space="preserve">Sale</t>
        </is>
      </c>
      <c r="J976" t="inlineStr">
        <is>
          <t xml:space="preserve">Apartment</t>
        </is>
      </c>
      <c r="K976" t="inlineStr">
        <is>
          <t xml:space="preserve">ES</t>
        </is>
      </c>
      <c r="L976"/>
      <c r="M976" t="inlineStr">
        <is>
          <t xml:space="preserve">Fuengirola</t>
        </is>
      </c>
      <c r="N976" t="inlineStr">
        <is>
          <t xml:space="preserve">Fuengirola</t>
        </is>
      </c>
      <c r="O976" t="inlineStr">
        <is>
          <t xml:space="preserve">Las Gaviotas - Carvajal</t>
        </is>
      </c>
      <c r="P976"/>
      <c r="Q976"/>
      <c r="R976"/>
      <c r="S976">
        <v>575000</v>
      </c>
      <c r="T976"/>
      <c r="U976">
        <f>IFERROR((S976-T976)/T976,"")</f>
      </c>
      <c r="V976">
        <v>3</v>
      </c>
      <c r="W976" t="inlineStr">
        <is>
          <t xml:space="preserve">89.00</t>
        </is>
      </c>
      <c r="X976"/>
      <c r="Y976"/>
      <c r="Z976">
        <f>IFERROR(S976/W976,"")</f>
      </c>
      <c r="AA976">
        <f>IFERROR(INDEX(04_Area_Stats!$C$5:$C$7,MATCH(N976,04_Area_Stats!$A$5:$A$7,0)),"")</f>
      </c>
      <c r="AB976">
        <f>IFERROR((Z976-AA976)/AA976,"")</f>
      </c>
      <c r="AC976">
        <v>2</v>
      </c>
      <c r="AD976">
        <v>2</v>
      </c>
      <c r="AE976"/>
      <c r="AF976"/>
      <c r="AG976"/>
      <c r="AH976"/>
      <c r="AI976"/>
      <c r="AJ976"/>
      <c r="AK976"/>
      <c r="AL976"/>
      <c r="AM976"/>
      <c r="AN976"/>
      <c r="AO976"/>
      <c r="AP976"/>
      <c r="AQ976"/>
      <c r="AR976"/>
      <c r="AS976"/>
      <c r="AT976">
        <f>IFERROR(INDEX(04_Area_Stats!$E$5:$E$7,MATCH(N976,04_Area_Stats!$A$5:$A$7,0)),"")</f>
      </c>
      <c r="AU976">
        <f>IFERROR(ROUND(W976*AT976,0),"")</f>
      </c>
      <c r="AV976">
        <f>IFERROR(AU976*12/S976,"")</f>
      </c>
      <c r="AW976">
        <f>IFERROR(ROUND(100*(03_Assumptions!$B$18*MIN(AV976/03_Assumptions!$B$13,1)+03_Assumptions!$B$19*MIN(MAX(-AB976/0.25,0),1)+03_Assumptions!$B$20*IFERROR(INDEX(03_Assumptions!$B$28:$B$33,MATCH(AG976,03_Assumptions!$A$28:$A$33,0)),0.5)+03_Assumptions!$B$21*MIN(V976/180,1)+03_Assumptions!$B$22*(COUNTIF(AI976:AQ976,"Y")/9)),0),"")</f>
      </c>
      <c r="AX976"/>
      <c r="AY976"/>
      <c r="AZ976"/>
      <c r="BA976" t="inlineStr">
        <is>
          <t xml:space="preserve">https://images.habimg.com/imgh/58972-33/espectacular-apartamento-nuevo-y-amueblado-en-the-higueron-valle-fuengirola_6d2f541d-16b4-4e8e-a30b-fdc8680aaae2.jpg</t>
        </is>
      </c>
      <c r="BB976"/>
      <c r="BC976">
        <v>1</v>
      </c>
      <c r="BD976"/>
      <c r="BE976">
        <v>0</v>
      </c>
      <c r="BF976"/>
      <c r="BG976"/>
      <c r="BH976"/>
      <c r="BI976"/>
      <c r="BJ976"/>
      <c r="BK976"/>
      <c r="BL976" t="inlineStr">
        <is>
          <t xml:space="preserve">Denna annons innehåller bara en platshänvisning utan meningsfulla fastighetsdetaljer.</t>
        </is>
      </c>
      <c r="BM976"/>
      <c r="BN976"/>
    </row>
    <row r="977">
      <c r="A977" t="inlineStr">
        <is>
          <t xml:space="preserve">HTC-59216000000006</t>
        </is>
      </c>
      <c r="B977" t="inlineStr">
        <is>
          <t xml:space="preserve">Habitaclia</t>
        </is>
      </c>
      <c r="C977" t="inlineStr">
        <is>
          <t xml:space="preserve">59216000000006</t>
        </is>
      </c>
      <c r="D977" t="inlineStr">
        <is>
          <t xml:space="preserve">https://www.habitaclia.com/comprar-apartamento-los_pacos_1d_los_pacos-fuengirola-i59216000000006.htm</t>
        </is>
      </c>
      <c r="E977" t="inlineStr">
        <is>
          <t xml:space="preserve">2026-08-29</t>
        </is>
      </c>
      <c r="F977" t="inlineStr">
        <is>
          <t xml:space="preserve">2026-08-31</t>
        </is>
      </c>
      <c r="G977" t="inlineStr">
        <is>
          <t xml:space="preserve">New</t>
        </is>
      </c>
      <c r="H977" t="inlineStr">
        <is>
          <t xml:space="preserve">Apartamento en Los Pacos. Los pacos 1d</t>
        </is>
      </c>
      <c r="I977" t="inlineStr">
        <is>
          <t xml:space="preserve">Sale</t>
        </is>
      </c>
      <c r="J977" t="inlineStr">
        <is>
          <t xml:space="preserve">Apartment</t>
        </is>
      </c>
      <c r="K977" t="inlineStr">
        <is>
          <t xml:space="preserve">ES</t>
        </is>
      </c>
      <c r="L977"/>
      <c r="M977" t="inlineStr">
        <is>
          <t xml:space="preserve">Fuengirola</t>
        </is>
      </c>
      <c r="N977" t="inlineStr">
        <is>
          <t xml:space="preserve">Fuengirola</t>
        </is>
      </c>
      <c r="O977" t="inlineStr">
        <is>
          <t xml:space="preserve">Los Pacos</t>
        </is>
      </c>
      <c r="P977"/>
      <c r="Q977"/>
      <c r="R977"/>
      <c r="S977">
        <v>300000</v>
      </c>
      <c r="T977"/>
      <c r="U977">
        <f>IFERROR((S977-T977)/T977,"")</f>
      </c>
      <c r="V977">
        <v>3</v>
      </c>
      <c r="W977" t="inlineStr">
        <is>
          <t xml:space="preserve">57.00</t>
        </is>
      </c>
      <c r="X977"/>
      <c r="Y977"/>
      <c r="Z977">
        <f>IFERROR(S977/W977,"")</f>
      </c>
      <c r="AA977">
        <f>IFERROR(INDEX(04_Area_Stats!$C$5:$C$7,MATCH(N977,04_Area_Stats!$A$5:$A$7,0)),"")</f>
      </c>
      <c r="AB977">
        <f>IFERROR((Z977-AA977)/AA977,"")</f>
      </c>
      <c r="AC977">
        <v>1</v>
      </c>
      <c r="AD977">
        <v>1</v>
      </c>
      <c r="AE977"/>
      <c r="AF977"/>
      <c r="AG977"/>
      <c r="AH977"/>
      <c r="AI977"/>
      <c r="AJ977"/>
      <c r="AK977"/>
      <c r="AL977"/>
      <c r="AM977"/>
      <c r="AN977"/>
      <c r="AO977"/>
      <c r="AP977"/>
      <c r="AQ977"/>
      <c r="AR977"/>
      <c r="AS977"/>
      <c r="AT977">
        <f>IFERROR(INDEX(04_Area_Stats!$E$5:$E$7,MATCH(N977,04_Area_Stats!$A$5:$A$7,0)),"")</f>
      </c>
      <c r="AU977">
        <f>IFERROR(ROUND(W977*AT977,0),"")</f>
      </c>
      <c r="AV977">
        <f>IFERROR(AU977*12/S977,"")</f>
      </c>
      <c r="AW977">
        <f>IFERROR(ROUND(100*(03_Assumptions!$B$18*MIN(AV977/03_Assumptions!$B$13,1)+03_Assumptions!$B$19*MIN(MAX(-AB977/0.25,0),1)+03_Assumptions!$B$20*IFERROR(INDEX(03_Assumptions!$B$28:$B$33,MATCH(AG977,03_Assumptions!$A$28:$A$33,0)),0.5)+03_Assumptions!$B$21*MIN(V977/180,1)+03_Assumptions!$B$22*(COUNTIF(AI977:AQ977,"Y")/9)),0),"")</f>
      </c>
      <c r="AX977"/>
      <c r="AY977"/>
      <c r="AZ977"/>
      <c r="BA977" t="inlineStr">
        <is>
          <t xml:space="preserve">https://images.habimg.com/imgh/59216-6/los-pacos-1d-fuengirola_ce8c6544-33cb-4ff8-b07a-96713aeadfb3.jpg</t>
        </is>
      </c>
      <c r="BB977"/>
      <c r="BC977">
        <v>1</v>
      </c>
      <c r="BD977"/>
      <c r="BE977">
        <v>0</v>
      </c>
      <c r="BF977"/>
      <c r="BG977"/>
      <c r="BH977"/>
      <c r="BI977"/>
      <c r="BJ977"/>
      <c r="BK977"/>
      <c r="BL977" t="inlineStr">
        <is>
          <t xml:space="preserve">Lägenhet i Los Pacos, Fuengirola. Mycket begränsad information är tillgänglig om fastigheten.</t>
        </is>
      </c>
      <c r="BM977"/>
      <c r="BN977"/>
    </row>
    <row r="978">
      <c r="A978" t="inlineStr">
        <is>
          <t xml:space="preserve">HTC-32446004197477</t>
        </is>
      </c>
      <c r="B978" t="inlineStr">
        <is>
          <t xml:space="preserve">Habitaclia</t>
        </is>
      </c>
      <c r="C978" t="inlineStr">
        <is>
          <t xml:space="preserve">32446004197477</t>
        </is>
      </c>
      <c r="D978" t="inlineStr">
        <is>
          <t xml:space="preserve">https://www.habitaclia.com/comprar-atico-las_gaviotas_carvajal-fuengirola-i32446004197477.htm</t>
        </is>
      </c>
      <c r="E978" t="inlineStr">
        <is>
          <t xml:space="preserve">2026-08-29</t>
        </is>
      </c>
      <c r="F978" t="inlineStr">
        <is>
          <t xml:space="preserve">2026-08-31</t>
        </is>
      </c>
      <c r="G978" t="inlineStr">
        <is>
          <t xml:space="preserve">New</t>
        </is>
      </c>
      <c r="H978" t="inlineStr">
        <is>
          <t xml:space="preserve">Ático en Las Gaviotas - Carvajal</t>
        </is>
      </c>
      <c r="I978" t="inlineStr">
        <is>
          <t xml:space="preserve">Sale</t>
        </is>
      </c>
      <c r="J978" t="inlineStr">
        <is>
          <t xml:space="preserve">Attic</t>
        </is>
      </c>
      <c r="K978" t="inlineStr">
        <is>
          <t xml:space="preserve">ES</t>
        </is>
      </c>
      <c r="L978"/>
      <c r="M978" t="inlineStr">
        <is>
          <t xml:space="preserve">Fuengirola</t>
        </is>
      </c>
      <c r="N978" t="inlineStr">
        <is>
          <t xml:space="preserve">Fuengirola</t>
        </is>
      </c>
      <c r="O978" t="inlineStr">
        <is>
          <t xml:space="preserve">Las Gaviotas - Carvajal</t>
        </is>
      </c>
      <c r="P978"/>
      <c r="Q978"/>
      <c r="R978"/>
      <c r="S978">
        <v>881000</v>
      </c>
      <c r="T978"/>
      <c r="U978">
        <f>IFERROR((S978-T978)/T978,"")</f>
      </c>
      <c r="V978">
        <v>3</v>
      </c>
      <c r="W978" t="inlineStr">
        <is>
          <t xml:space="preserve">101.00</t>
        </is>
      </c>
      <c r="X978"/>
      <c r="Y978"/>
      <c r="Z978">
        <f>IFERROR(S978/W978,"")</f>
      </c>
      <c r="AA978">
        <f>IFERROR(INDEX(04_Area_Stats!$C$5:$C$7,MATCH(N978,04_Area_Stats!$A$5:$A$7,0)),"")</f>
      </c>
      <c r="AB978">
        <f>IFERROR((Z978-AA978)/AA978,"")</f>
      </c>
      <c r="AC978">
        <v>2</v>
      </c>
      <c r="AD978">
        <v>2</v>
      </c>
      <c r="AE978"/>
      <c r="AF978"/>
      <c r="AG978"/>
      <c r="AH978"/>
      <c r="AI978"/>
      <c r="AJ978"/>
      <c r="AK978"/>
      <c r="AL978"/>
      <c r="AM978"/>
      <c r="AN978"/>
      <c r="AO978"/>
      <c r="AP978"/>
      <c r="AQ978"/>
      <c r="AR978"/>
      <c r="AS978"/>
      <c r="AT978">
        <f>IFERROR(INDEX(04_Area_Stats!$E$5:$E$7,MATCH(N978,04_Area_Stats!$A$5:$A$7,0)),"")</f>
      </c>
      <c r="AU978">
        <f>IFERROR(ROUND(W978*AT978,0),"")</f>
      </c>
      <c r="AV978">
        <f>IFERROR(AU978*12/S978,"")</f>
      </c>
      <c r="AW978">
        <f>IFERROR(ROUND(100*(03_Assumptions!$B$18*MIN(AV978/03_Assumptions!$B$13,1)+03_Assumptions!$B$19*MIN(MAX(-AB978/0.25,0),1)+03_Assumptions!$B$20*IFERROR(INDEX(03_Assumptions!$B$28:$B$33,MATCH(AG978,03_Assumptions!$A$28:$A$33,0)),0.5)+03_Assumptions!$B$21*MIN(V978/180,1)+03_Assumptions!$B$22*(COUNTIF(AI978:AQ978,"Y")/9)),0),"")</f>
      </c>
      <c r="AX978"/>
      <c r="AY978"/>
      <c r="AZ978"/>
      <c r="BA978" t="inlineStr">
        <is>
          <t xml:space="preserve">https://images.habimg.com/imgh/32446-4197477/las-gaviotas-carvajal-atico-fuengirola_75a743d5-0695-4d43-b070-51b25e73dbc8.jpg</t>
        </is>
      </c>
      <c r="BB978"/>
      <c r="BC978">
        <v>1</v>
      </c>
      <c r="BD978"/>
      <c r="BE978">
        <v>0</v>
      </c>
      <c r="BF978"/>
      <c r="BG978"/>
      <c r="BH978"/>
      <c r="BI978"/>
      <c r="BJ978"/>
      <c r="BK978"/>
      <c r="BL978" t="inlineStr">
        <is>
          <t xml:space="preserve">Otillräcklig information; bara en platsbeskrivning (Fuengirola - Las Gaviotas - Carvajal) utan fastighetsinformation.</t>
        </is>
      </c>
      <c r="BM978"/>
      <c r="BN978"/>
    </row>
    <row r="979">
      <c r="A979" t="inlineStr">
        <is>
          <t xml:space="preserve">MIL-611316281</t>
        </is>
      </c>
      <c r="B979" t="inlineStr">
        <is>
          <t xml:space="preserve">Milanuncios</t>
        </is>
      </c>
      <c r="C979" t="inlineStr">
        <is>
          <t xml:space="preserve">611316281</t>
        </is>
      </c>
      <c r="D979" t="inlineStr">
        <is>
          <t xml:space="preserve">https://www.milanuncios.com/pisos-compartidos-en-castellon-de-la-plana-castellon/universidad-611316281.htm</t>
        </is>
      </c>
      <c r="E979" t="inlineStr">
        <is>
          <t xml:space="preserve">2026-08-29</t>
        </is>
      </c>
      <c r="F979" t="inlineStr">
        <is>
          <t xml:space="preserve">2026-08-31</t>
        </is>
      </c>
      <c r="G979" t="inlineStr">
        <is>
          <t xml:space="preserve">New</t>
        </is>
      </c>
      <c r="H979" t="inlineStr">
        <is>
          <t xml:space="preserve">Universidad</t>
        </is>
      </c>
      <c r="I979" t="inlineStr">
        <is>
          <t xml:space="preserve">Rent</t>
        </is>
      </c>
      <c r="J979" t="inlineStr">
        <is>
          <t xml:space="preserve">Compartir piso</t>
        </is>
      </c>
      <c r="K979" t="inlineStr">
        <is>
          <t xml:space="preserve">ES</t>
        </is>
      </c>
      <c r="L979"/>
      <c r="M979" t="inlineStr">
        <is>
          <t xml:space="preserve">Castellón</t>
        </is>
      </c>
      <c r="N979" t="inlineStr">
        <is>
          <t xml:space="preserve">Castellón de la Plana</t>
        </is>
      </c>
      <c r="O979"/>
      <c r="P979"/>
      <c r="Q979"/>
      <c r="R979"/>
      <c r="S979">
        <v>787</v>
      </c>
      <c r="T979"/>
      <c r="U979">
        <f>IFERROR((S979-T979)/T979,"")</f>
      </c>
      <c r="V979">
        <v>3</v>
      </c>
      <c r="W979"/>
      <c r="X979"/>
      <c r="Y979"/>
      <c r="Z979">
        <f>IFERROR(S979/W979,"")</f>
      </c>
      <c r="AA979">
        <f>IFERROR(INDEX(04_Area_Stats!$C$5:$C$7,MATCH(N979,04_Area_Stats!$A$5:$A$7,0)),"")</f>
      </c>
      <c r="AB979">
        <f>IFERROR((Z979-AA979)/AA979,"")</f>
      </c>
      <c r="AC979"/>
      <c r="AD979"/>
      <c r="AE979"/>
      <c r="AF979"/>
      <c r="AG979"/>
      <c r="AH979"/>
      <c r="AI979"/>
      <c r="AJ979"/>
      <c r="AK979"/>
      <c r="AL979"/>
      <c r="AM979"/>
      <c r="AN979"/>
      <c r="AO979"/>
      <c r="AP979"/>
      <c r="AQ979"/>
      <c r="AR979"/>
      <c r="AS979"/>
      <c r="AT979">
        <f>IFERROR(INDEX(04_Area_Stats!$E$5:$E$7,MATCH(N979,04_Area_Stats!$A$5:$A$7,0)),"")</f>
      </c>
      <c r="AU979">
        <f>IFERROR(ROUND(W979*AT979,0),"")</f>
      </c>
      <c r="AV979">
        <f>IFERROR(AU979*12/S979,"")</f>
      </c>
      <c r="AW979">
        <f>IFERROR(ROUND(100*(03_Assumptions!$B$18*MIN(AV979/03_Assumptions!$B$13,1)+03_Assumptions!$B$19*MIN(MAX(-AB979/0.25,0),1)+03_Assumptions!$B$20*IFERROR(INDEX(03_Assumptions!$B$28:$B$33,MATCH(AG979,03_Assumptions!$A$28:$A$33,0)),0.5)+03_Assumptions!$B$21*MIN(V979/180,1)+03_Assumptions!$B$22*(COUNTIF(AI979:AQ979,"Y")/9)),0),"")</f>
      </c>
      <c r="AX979"/>
      <c r="AY979"/>
      <c r="AZ979"/>
      <c r="BA979" t="inlineStr">
        <is>
          <t xml:space="preserve">https://images.milanuncios.com/api/v1/ma-ad-media-pro/images/1cb7be03-662c-478b-8cfa-d6ff566f64be</t>
        </is>
      </c>
      <c r="BB979"/>
      <c r="BC979">
        <v>1</v>
      </c>
      <c r="BD979"/>
      <c r="BE979">
        <v>0</v>
      </c>
      <c r="BF979"/>
      <c r="BG979"/>
      <c r="BH979"/>
      <c r="BI979"/>
      <c r="BJ979"/>
      <c r="BK979"/>
      <c r="BL979" t="inlineStr">
        <is>
          <t xml:space="preserve">En delad studentlägenhet i Castellón de la Plana för tre rumskamrater, även om minimal information tillhandahålls om storlek, skick eller bekvämligheter.</t>
        </is>
      </c>
      <c r="BM979"/>
      <c r="BN979"/>
    </row>
    <row r="980">
      <c r="A980" t="inlineStr">
        <is>
          <t xml:space="preserve">MIL-560501648</t>
        </is>
      </c>
      <c r="B980" t="inlineStr">
        <is>
          <t xml:space="preserve">Milanuncios</t>
        </is>
      </c>
      <c r="C980" t="inlineStr">
        <is>
          <t xml:space="preserve">560501648</t>
        </is>
      </c>
      <c r="D980" t="inlineStr">
        <is>
          <t xml:space="preserve">https://www.milanuncios.com/pisos-compartidos-en-almeria-almeria/los-angeles-c-campogris-560501648.htm</t>
        </is>
      </c>
      <c r="E980" t="inlineStr">
        <is>
          <t xml:space="preserve">2026-08-29</t>
        </is>
      </c>
      <c r="F980" t="inlineStr">
        <is>
          <t xml:space="preserve">2026-08-31</t>
        </is>
      </c>
      <c r="G980" t="inlineStr">
        <is>
          <t xml:space="preserve">New</t>
        </is>
      </c>
      <c r="H980" t="inlineStr">
        <is>
          <t xml:space="preserve">Los Angeles - C. Campogris</t>
        </is>
      </c>
      <c r="I980" t="inlineStr">
        <is>
          <t xml:space="preserve">Rent</t>
        </is>
      </c>
      <c r="J980" t="inlineStr">
        <is>
          <t xml:space="preserve">Compartir piso</t>
        </is>
      </c>
      <c r="K980" t="inlineStr">
        <is>
          <t xml:space="preserve">ES</t>
        </is>
      </c>
      <c r="L980"/>
      <c r="M980" t="inlineStr">
        <is>
          <t xml:space="preserve">Almería</t>
        </is>
      </c>
      <c r="N980" t="inlineStr">
        <is>
          <t xml:space="preserve">Almería</t>
        </is>
      </c>
      <c r="O980"/>
      <c r="P980"/>
      <c r="Q980"/>
      <c r="R980"/>
      <c r="S980">
        <v>265</v>
      </c>
      <c r="T980"/>
      <c r="U980">
        <f>IFERROR((S980-T980)/T980,"")</f>
      </c>
      <c r="V980">
        <v>3</v>
      </c>
      <c r="W980"/>
      <c r="X980"/>
      <c r="Y980"/>
      <c r="Z980">
        <f>IFERROR(S980/W980,"")</f>
      </c>
      <c r="AA980">
        <f>IFERROR(INDEX(04_Area_Stats!$C$5:$C$7,MATCH(N980,04_Area_Stats!$A$5:$A$7,0)),"")</f>
      </c>
      <c r="AB980">
        <f>IFERROR((Z980-AA980)/AA980,"")</f>
      </c>
      <c r="AC980"/>
      <c r="AD980"/>
      <c r="AE980"/>
      <c r="AF980"/>
      <c r="AG980" t="inlineStr">
        <is>
          <t xml:space="preserve">Renovated</t>
        </is>
      </c>
      <c r="AH980"/>
      <c r="AI980"/>
      <c r="AJ980"/>
      <c r="AK980"/>
      <c r="AL980"/>
      <c r="AM980"/>
      <c r="AN980"/>
      <c r="AO980"/>
      <c r="AP980" t="inlineStr">
        <is>
          <t xml:space="preserve">Y</t>
        </is>
      </c>
      <c r="AQ980" t="inlineStr">
        <is>
          <t xml:space="preserve">Y</t>
        </is>
      </c>
      <c r="AR980"/>
      <c r="AS980"/>
      <c r="AT980">
        <f>IFERROR(INDEX(04_Area_Stats!$E$5:$E$7,MATCH(N980,04_Area_Stats!$A$5:$A$7,0)),"")</f>
      </c>
      <c r="AU980">
        <f>IFERROR(ROUND(W980*AT980,0),"")</f>
      </c>
      <c r="AV980">
        <f>IFERROR(AU980*12/S980,"")</f>
      </c>
      <c r="AW980">
        <f>IFERROR(ROUND(100*(03_Assumptions!$B$18*MIN(AV980/03_Assumptions!$B$13,1)+03_Assumptions!$B$19*MIN(MAX(-AB980/0.25,0),1)+03_Assumptions!$B$20*IFERROR(INDEX(03_Assumptions!$B$28:$B$33,MATCH(AG980,03_Assumptions!$A$28:$A$33,0)),0.5)+03_Assumptions!$B$21*MIN(V980/180,1)+03_Assumptions!$B$22*(COUNTIF(AI980:AQ980,"Y")/9)),0),"")</f>
      </c>
      <c r="AX980"/>
      <c r="AY980"/>
      <c r="AZ980"/>
      <c r="BA980" t="inlineStr">
        <is>
          <t xml:space="preserve">https://images.milanuncios.com/api/v1/ma-ad-media-pro/images/fe9e5069-6574-4cd2-bb6b-0352335f8dd1</t>
        </is>
      </c>
      <c r="BB980"/>
      <c r="BC980">
        <v>1</v>
      </c>
      <c r="BD980"/>
      <c r="BE980">
        <v>0</v>
      </c>
      <c r="BF980"/>
      <c r="BG980"/>
      <c r="BH980"/>
      <c r="BI980" t="inlineStr">
        <is>
          <t xml:space="preserve">Las habitaciones con este nivel de acabado y ubicación vuelan. No dejes pasar la oportunidad</t>
        </is>
      </c>
      <c r="BJ980" t="inlineStr">
        <is>
          <t xml:space="preserve">COSMETIC</t>
        </is>
      </c>
      <c r="BK980"/>
      <c r="BL980" t="inlineStr">
        <is>
          <t xml:space="preserve">Ett nyligen renoverat delat rum i Los Ángeles-distriktet i centrala Almería, utannonsererat för uthyrning till arbetande kvinnor med stabila anställningskontrakt och ett minsta åtagande på 1 år. Rummet är utrustat med luftkonditionering, ny dubbelsäng och ligger i en renoverad lägenhet med god tillgång till kollektivtrafik och närliggande butiker.</t>
        </is>
      </c>
      <c r="BM980" t="inlineStr">
        <is>
          <t xml:space="preserve">condition, air_con, furnished</t>
        </is>
      </c>
      <c r="BN980"/>
    </row>
    <row r="981">
      <c r="A981" t="inlineStr">
        <is>
          <t xml:space="preserve">MIL-522470603</t>
        </is>
      </c>
      <c r="B981" t="inlineStr">
        <is>
          <t xml:space="preserve">Milanuncios</t>
        </is>
      </c>
      <c r="C981" t="inlineStr">
        <is>
          <t xml:space="preserve">522470603</t>
        </is>
      </c>
      <c r="D981" t="inlineStr">
        <is>
          <t xml:space="preserve">https://www.milanuncios.com/pisos-compartidos-en-granada-granada/zaidin-c-ecuador-522470603.htm</t>
        </is>
      </c>
      <c r="E981" t="inlineStr">
        <is>
          <t xml:space="preserve">2026-08-29</t>
        </is>
      </c>
      <c r="F981" t="inlineStr">
        <is>
          <t xml:space="preserve">2026-08-31</t>
        </is>
      </c>
      <c r="G981" t="inlineStr">
        <is>
          <t xml:space="preserve">New</t>
        </is>
      </c>
      <c r="H981" t="inlineStr">
        <is>
          <t xml:space="preserve">Zaidin - C. Ecuador</t>
        </is>
      </c>
      <c r="I981" t="inlineStr">
        <is>
          <t xml:space="preserve">Rent</t>
        </is>
      </c>
      <c r="J981" t="inlineStr">
        <is>
          <t xml:space="preserve">Compartir piso</t>
        </is>
      </c>
      <c r="K981" t="inlineStr">
        <is>
          <t xml:space="preserve">ES</t>
        </is>
      </c>
      <c r="L981"/>
      <c r="M981" t="inlineStr">
        <is>
          <t xml:space="preserve">Granada</t>
        </is>
      </c>
      <c r="N981" t="inlineStr">
        <is>
          <t xml:space="preserve">Granada</t>
        </is>
      </c>
      <c r="O981"/>
      <c r="P981"/>
      <c r="Q981"/>
      <c r="R981"/>
      <c r="S981">
        <v>300</v>
      </c>
      <c r="T981"/>
      <c r="U981">
        <f>IFERROR((S981-T981)/T981,"")</f>
      </c>
      <c r="V981">
        <v>3</v>
      </c>
      <c r="W981"/>
      <c r="X981"/>
      <c r="Y981"/>
      <c r="Z981">
        <f>IFERROR(S981/W981,"")</f>
      </c>
      <c r="AA981">
        <f>IFERROR(INDEX(04_Area_Stats!$C$5:$C$7,MATCH(N981,04_Area_Stats!$A$5:$A$7,0)),"")</f>
      </c>
      <c r="AB981">
        <f>IFERROR((Z981-AA981)/AA981,"")</f>
      </c>
      <c r="AC981"/>
      <c r="AD981"/>
      <c r="AE981"/>
      <c r="AF981"/>
      <c r="AG981"/>
      <c r="AH981"/>
      <c r="AI981"/>
      <c r="AJ981"/>
      <c r="AK981"/>
      <c r="AL981"/>
      <c r="AM981"/>
      <c r="AN981"/>
      <c r="AO981"/>
      <c r="AP981"/>
      <c r="AQ981"/>
      <c r="AR981"/>
      <c r="AS981"/>
      <c r="AT981">
        <f>IFERROR(INDEX(04_Area_Stats!$E$5:$E$7,MATCH(N981,04_Area_Stats!$A$5:$A$7,0)),"")</f>
      </c>
      <c r="AU981">
        <f>IFERROR(ROUND(W981*AT981,0),"")</f>
      </c>
      <c r="AV981">
        <f>IFERROR(AU981*12/S981,"")</f>
      </c>
      <c r="AW981">
        <f>IFERROR(ROUND(100*(03_Assumptions!$B$18*MIN(AV981/03_Assumptions!$B$13,1)+03_Assumptions!$B$19*MIN(MAX(-AB981/0.25,0),1)+03_Assumptions!$B$20*IFERROR(INDEX(03_Assumptions!$B$28:$B$33,MATCH(AG981,03_Assumptions!$A$28:$A$33,0)),0.5)+03_Assumptions!$B$21*MIN(V981/180,1)+03_Assumptions!$B$22*(COUNTIF(AI981:AQ981,"Y")/9)),0),"")</f>
      </c>
      <c r="AX981"/>
      <c r="AY981"/>
      <c r="AZ981"/>
      <c r="BA981" t="inlineStr">
        <is>
          <t xml:space="preserve">https://images.milanuncios.com/api/v1/ma-ad-media-pro/images/488d58a9-1101-42b1-985d-9db075513f39</t>
        </is>
      </c>
      <c r="BB981"/>
      <c r="BC981">
        <v>1</v>
      </c>
      <c r="BD981"/>
      <c r="BE981">
        <v>0</v>
      </c>
      <c r="BF981"/>
      <c r="BG981"/>
      <c r="BH981"/>
      <c r="BI981"/>
      <c r="BJ981"/>
      <c r="BK981"/>
      <c r="BL981" t="inlineStr">
        <is>
          <t xml:space="preserve">Detta är en annons för rum på delad lägenhet eller hus i Zaidín-området i Granada, specifikt i en kommersiell zon. Beskrivningen innehåller minimala detaljer om fastigheten.</t>
        </is>
      </c>
      <c r="BM981"/>
      <c r="BN981"/>
    </row>
    <row r="982">
      <c r="A982" t="inlineStr">
        <is>
          <t xml:space="preserve">MIL-606931264</t>
        </is>
      </c>
      <c r="B982" t="inlineStr">
        <is>
          <t xml:space="preserve">Milanuncios</t>
        </is>
      </c>
      <c r="C982" t="inlineStr">
        <is>
          <t xml:space="preserve">606931264</t>
        </is>
      </c>
      <c r="D982" t="inlineStr">
        <is>
          <t xml:space="preserve">https://www.milanuncios.com/pisos-compartidos-en-caceres-caceres/antonio-hurtado-606931264.htm</t>
        </is>
      </c>
      <c r="E982" t="inlineStr">
        <is>
          <t xml:space="preserve">2026-08-29</t>
        </is>
      </c>
      <c r="F982" t="inlineStr">
        <is>
          <t xml:space="preserve">2026-08-31</t>
        </is>
      </c>
      <c r="G982" t="inlineStr">
        <is>
          <t xml:space="preserve">New</t>
        </is>
      </c>
      <c r="H982" t="inlineStr">
        <is>
          <t xml:space="preserve">Antonio Hurtado</t>
        </is>
      </c>
      <c r="I982" t="inlineStr">
        <is>
          <t xml:space="preserve">Rent</t>
        </is>
      </c>
      <c r="J982" t="inlineStr">
        <is>
          <t xml:space="preserve">Compartir piso</t>
        </is>
      </c>
      <c r="K982" t="inlineStr">
        <is>
          <t xml:space="preserve">ES</t>
        </is>
      </c>
      <c r="L982"/>
      <c r="M982" t="inlineStr">
        <is>
          <t xml:space="preserve">Cáceres</t>
        </is>
      </c>
      <c r="N982" t="inlineStr">
        <is>
          <t xml:space="preserve">Cáceres</t>
        </is>
      </c>
      <c r="O982"/>
      <c r="P982"/>
      <c r="Q982"/>
      <c r="R982"/>
      <c r="S982">
        <v>150</v>
      </c>
      <c r="T982"/>
      <c r="U982">
        <f>IFERROR((S982-T982)/T982,"")</f>
      </c>
      <c r="V982">
        <v>3</v>
      </c>
      <c r="W982"/>
      <c r="X982"/>
      <c r="Y982"/>
      <c r="Z982">
        <f>IFERROR(S982/W982,"")</f>
      </c>
      <c r="AA982">
        <f>IFERROR(INDEX(04_Area_Stats!$C$5:$C$7,MATCH(N982,04_Area_Stats!$A$5:$A$7,0)),"")</f>
      </c>
      <c r="AB982">
        <f>IFERROR((Z982-AA982)/AA982,"")</f>
      </c>
      <c r="AC982"/>
      <c r="AD982"/>
      <c r="AE982"/>
      <c r="AF982"/>
      <c r="AG982"/>
      <c r="AH982"/>
      <c r="AI982"/>
      <c r="AJ982"/>
      <c r="AK982"/>
      <c r="AL982"/>
      <c r="AM982"/>
      <c r="AN982"/>
      <c r="AO982"/>
      <c r="AP982"/>
      <c r="AQ982" t="inlineStr">
        <is>
          <t xml:space="preserve">Y</t>
        </is>
      </c>
      <c r="AR982"/>
      <c r="AS982"/>
      <c r="AT982">
        <f>IFERROR(INDEX(04_Area_Stats!$E$5:$E$7,MATCH(N982,04_Area_Stats!$A$5:$A$7,0)),"")</f>
      </c>
      <c r="AU982">
        <f>IFERROR(ROUND(W982*AT982,0),"")</f>
      </c>
      <c r="AV982">
        <f>IFERROR(AU982*12/S982,"")</f>
      </c>
      <c r="AW982">
        <f>IFERROR(ROUND(100*(03_Assumptions!$B$18*MIN(AV982/03_Assumptions!$B$13,1)+03_Assumptions!$B$19*MIN(MAX(-AB982/0.25,0),1)+03_Assumptions!$B$20*IFERROR(INDEX(03_Assumptions!$B$28:$B$33,MATCH(AG982,03_Assumptions!$A$28:$A$33,0)),0.5)+03_Assumptions!$B$21*MIN(V982/180,1)+03_Assumptions!$B$22*(COUNTIF(AI982:AQ982,"Y")/9)),0),"")</f>
      </c>
      <c r="AX982"/>
      <c r="AY982"/>
      <c r="AZ982"/>
      <c r="BA982"/>
      <c r="BB982"/>
      <c r="BC982">
        <v>1</v>
      </c>
      <c r="BD982"/>
      <c r="BE982">
        <v>0</v>
      </c>
      <c r="BF982"/>
      <c r="BG982"/>
      <c r="BH982"/>
      <c r="BI982"/>
      <c r="BJ982"/>
      <c r="BK982"/>
      <c r="BL982" t="inlineStr">
        <is>
          <t xml:space="preserve">En möblerad delad lägenhet i Cáceres för kvinnliga studenter att hyra tillsammans. Endast möbleringen anges som särskild egenskapsdetalj.</t>
        </is>
      </c>
      <c r="BM982" t="inlineStr">
        <is>
          <t xml:space="preserve">furnished</t>
        </is>
      </c>
      <c r="BN982"/>
    </row>
    <row r="983">
      <c r="A983" t="inlineStr">
        <is>
          <t xml:space="preserve">MIL-518253872</t>
        </is>
      </c>
      <c r="B983" t="inlineStr">
        <is>
          <t xml:space="preserve">Milanuncios</t>
        </is>
      </c>
      <c r="C983" t="inlineStr">
        <is>
          <t xml:space="preserve">518253872</t>
        </is>
      </c>
      <c r="D983" t="inlineStr">
        <is>
          <t xml:space="preserve">https://www.milanuncios.com/pisos-compartidos-en-santiago-de-compostela-la_coruna/centro-rua-de-ramon-cabanillas-518253872.htm</t>
        </is>
      </c>
      <c r="E983" t="inlineStr">
        <is>
          <t xml:space="preserve">2026-08-29</t>
        </is>
      </c>
      <c r="F983" t="inlineStr">
        <is>
          <t xml:space="preserve">2026-08-31</t>
        </is>
      </c>
      <c r="G983" t="inlineStr">
        <is>
          <t xml:space="preserve">New</t>
        </is>
      </c>
      <c r="H983" t="inlineStr">
        <is>
          <t xml:space="preserve">Centro - Rúa de Ramón Cabanillas</t>
        </is>
      </c>
      <c r="I983" t="inlineStr">
        <is>
          <t xml:space="preserve">Rent</t>
        </is>
      </c>
      <c r="J983" t="inlineStr">
        <is>
          <t xml:space="preserve">Compartir piso</t>
        </is>
      </c>
      <c r="K983" t="inlineStr">
        <is>
          <t xml:space="preserve">ES</t>
        </is>
      </c>
      <c r="L983"/>
      <c r="M983" t="inlineStr">
        <is>
          <t xml:space="preserve">A Coruña</t>
        </is>
      </c>
      <c r="N983" t="inlineStr">
        <is>
          <t xml:space="preserve">Santiago de Compostela</t>
        </is>
      </c>
      <c r="O983"/>
      <c r="P983"/>
      <c r="Q983"/>
      <c r="R983"/>
      <c r="S983">
        <v>300</v>
      </c>
      <c r="T983"/>
      <c r="U983">
        <f>IFERROR((S983-T983)/T983,"")</f>
      </c>
      <c r="V983">
        <v>3</v>
      </c>
      <c r="W983"/>
      <c r="X983"/>
      <c r="Y983"/>
      <c r="Z983">
        <f>IFERROR(S983/W983,"")</f>
      </c>
      <c r="AA983">
        <f>IFERROR(INDEX(04_Area_Stats!$C$5:$C$7,MATCH(N983,04_Area_Stats!$A$5:$A$7,0)),"")</f>
      </c>
      <c r="AB983">
        <f>IFERROR((Z983-AA983)/AA983,"")</f>
      </c>
      <c r="AC983"/>
      <c r="AD983"/>
      <c r="AE983"/>
      <c r="AF983"/>
      <c r="AG983"/>
      <c r="AH983"/>
      <c r="AI983"/>
      <c r="AJ983"/>
      <c r="AK983"/>
      <c r="AL983"/>
      <c r="AM983"/>
      <c r="AN983"/>
      <c r="AO983"/>
      <c r="AP983"/>
      <c r="AQ983"/>
      <c r="AR983"/>
      <c r="AS983"/>
      <c r="AT983">
        <f>IFERROR(INDEX(04_Area_Stats!$E$5:$E$7,MATCH(N983,04_Area_Stats!$A$5:$A$7,0)),"")</f>
      </c>
      <c r="AU983">
        <f>IFERROR(ROUND(W983*AT983,0),"")</f>
      </c>
      <c r="AV983">
        <f>IFERROR(AU983*12/S983,"")</f>
      </c>
      <c r="AW983">
        <f>IFERROR(ROUND(100*(03_Assumptions!$B$18*MIN(AV983/03_Assumptions!$B$13,1)+03_Assumptions!$B$19*MIN(MAX(-AB983/0.25,0),1)+03_Assumptions!$B$20*IFERROR(INDEX(03_Assumptions!$B$28:$B$33,MATCH(AG983,03_Assumptions!$A$28:$A$33,0)),0.5)+03_Assumptions!$B$21*MIN(V983/180,1)+03_Assumptions!$B$22*(COUNTIF(AI983:AQ983,"Y")/9)),0),"")</f>
      </c>
      <c r="AX983"/>
      <c r="AY983"/>
      <c r="AZ983"/>
      <c r="BA983"/>
      <c r="BB983"/>
      <c r="BC983">
        <v>1</v>
      </c>
      <c r="BD983"/>
      <c r="BE983">
        <v>0</v>
      </c>
      <c r="BF983"/>
      <c r="BG983"/>
      <c r="BH983"/>
      <c r="BI983"/>
      <c r="BJ983"/>
      <c r="BK983"/>
      <c r="BL983" t="inlineStr">
        <is>
          <t xml:space="preserve">Ett rum att hyra i en delad lägenhet för kvinnliga universitetsstudenter, Erasmus-studenter eller postgraduater i centrala Santiago de Compostela. Annonsen ger mycket begränsad information om tillståndet, storlek eller bekvämligheter.</t>
        </is>
      </c>
      <c r="BM983"/>
      <c r="BN983"/>
    </row>
    <row r="984">
      <c r="A984" t="inlineStr">
        <is>
          <t xml:space="preserve">HTC-55419000000300</t>
        </is>
      </c>
      <c r="B984" t="inlineStr">
        <is>
          <t xml:space="preserve">Habitaclia</t>
        </is>
      </c>
      <c r="C984" t="inlineStr">
        <is>
          <t xml:space="preserve">55419000000300</t>
        </is>
      </c>
      <c r="D984" t="inlineStr">
        <is>
          <t xml:space="preserve">https://www.habitaclia.com/comprar-piso-centro_ciudad-fuengirola-i55419000000300.htm</t>
        </is>
      </c>
      <c r="E984" t="inlineStr">
        <is>
          <t xml:space="preserve">2026-08-29</t>
        </is>
      </c>
      <c r="F984" t="inlineStr">
        <is>
          <t xml:space="preserve">2026-08-31</t>
        </is>
      </c>
      <c r="G984" t="inlineStr">
        <is>
          <t xml:space="preserve">New</t>
        </is>
      </c>
      <c r="H984" t="inlineStr">
        <is>
          <t xml:space="preserve">Piso en Centro ciudad</t>
        </is>
      </c>
      <c r="I984" t="inlineStr">
        <is>
          <t xml:space="preserve">Sale</t>
        </is>
      </c>
      <c r="J984" t="inlineStr">
        <is>
          <t xml:space="preserve">Apartment</t>
        </is>
      </c>
      <c r="K984" t="inlineStr">
        <is>
          <t xml:space="preserve">ES</t>
        </is>
      </c>
      <c r="L984"/>
      <c r="M984" t="inlineStr">
        <is>
          <t xml:space="preserve">Fuengirola</t>
        </is>
      </c>
      <c r="N984" t="inlineStr">
        <is>
          <t xml:space="preserve">Fuengirola</t>
        </is>
      </c>
      <c r="O984" t="inlineStr">
        <is>
          <t xml:space="preserve">Centro ciudad</t>
        </is>
      </c>
      <c r="P984"/>
      <c r="Q984"/>
      <c r="R984"/>
      <c r="S984">
        <v>258750</v>
      </c>
      <c r="T984"/>
      <c r="U984">
        <f>IFERROR((S984-T984)/T984,"")</f>
      </c>
      <c r="V984">
        <v>3</v>
      </c>
      <c r="W984" t="inlineStr">
        <is>
          <t xml:space="preserve">56.00</t>
        </is>
      </c>
      <c r="X984"/>
      <c r="Y984"/>
      <c r="Z984">
        <f>IFERROR(S984/W984,"")</f>
      </c>
      <c r="AA984">
        <f>IFERROR(INDEX(04_Area_Stats!$C$5:$C$7,MATCH(N984,04_Area_Stats!$A$5:$A$7,0)),"")</f>
      </c>
      <c r="AB984">
        <f>IFERROR((Z984-AA984)/AA984,"")</f>
      </c>
      <c r="AC984">
        <v>2</v>
      </c>
      <c r="AD984">
        <v>1</v>
      </c>
      <c r="AE984"/>
      <c r="AF984"/>
      <c r="AG984"/>
      <c r="AH984"/>
      <c r="AI984"/>
      <c r="AJ984"/>
      <c r="AK984"/>
      <c r="AL984"/>
      <c r="AM984"/>
      <c r="AN984"/>
      <c r="AO984"/>
      <c r="AP984"/>
      <c r="AQ984"/>
      <c r="AR984"/>
      <c r="AS984"/>
      <c r="AT984">
        <f>IFERROR(INDEX(04_Area_Stats!$E$5:$E$7,MATCH(N984,04_Area_Stats!$A$5:$A$7,0)),"")</f>
      </c>
      <c r="AU984">
        <f>IFERROR(ROUND(W984*AT984,0),"")</f>
      </c>
      <c r="AV984">
        <f>IFERROR(AU984*12/S984,"")</f>
      </c>
      <c r="AW984">
        <f>IFERROR(ROUND(100*(03_Assumptions!$B$18*MIN(AV984/03_Assumptions!$B$13,1)+03_Assumptions!$B$19*MIN(MAX(-AB984/0.25,0),1)+03_Assumptions!$B$20*IFERROR(INDEX(03_Assumptions!$B$28:$B$33,MATCH(AG984,03_Assumptions!$A$28:$A$33,0)),0.5)+03_Assumptions!$B$21*MIN(V984/180,1)+03_Assumptions!$B$22*(COUNTIF(AI984:AQ984,"Y")/9)),0),"")</f>
      </c>
      <c r="AX984"/>
      <c r="AY984"/>
      <c r="AZ984"/>
      <c r="BA984" t="inlineStr">
        <is>
          <t xml:space="preserve">https://images.habimg.com/imgh/55419-300/centro-ciudad-piso-fuengirola_810d8714-92ca-45be-9db0-3100767f4498.jpg</t>
        </is>
      </c>
      <c r="BB984"/>
      <c r="BC984">
        <v>1</v>
      </c>
      <c r="BD984"/>
      <c r="BE984">
        <v>0</v>
      </c>
      <c r="BF984"/>
      <c r="BG984"/>
      <c r="BH984"/>
      <c r="BI984"/>
      <c r="BJ984"/>
      <c r="BK984"/>
      <c r="BL984" t="inlineStr">
        <is>
          <t xml:space="preserve">Minimal information tillgänglig: endast plats anges som 'Fuengirola - Centro ciudad'. Inga fastighetsdetaljer, skick eller egenskaper är beskrivna.</t>
        </is>
      </c>
      <c r="BM984"/>
      <c r="BN984"/>
    </row>
    <row r="985">
      <c r="A985" t="inlineStr">
        <is>
          <t xml:space="preserve">MIL-560401984</t>
        </is>
      </c>
      <c r="B985" t="inlineStr">
        <is>
          <t xml:space="preserve">Milanuncios</t>
        </is>
      </c>
      <c r="C985" t="inlineStr">
        <is>
          <t xml:space="preserve">560401984</t>
        </is>
      </c>
      <c r="D985" t="inlineStr">
        <is>
          <t xml:space="preserve">https://www.milanuncios.com/pisos-compartidos-en-santander-cantabria/general-davila-av-de-los-castros-560401984.htm</t>
        </is>
      </c>
      <c r="E985" t="inlineStr">
        <is>
          <t xml:space="preserve">2026-08-29</t>
        </is>
      </c>
      <c r="F985" t="inlineStr">
        <is>
          <t xml:space="preserve">2026-08-31</t>
        </is>
      </c>
      <c r="G985" t="inlineStr">
        <is>
          <t xml:space="preserve">New</t>
        </is>
      </c>
      <c r="H985" t="inlineStr">
        <is>
          <t xml:space="preserve">General Davila - Av. de los Castros</t>
        </is>
      </c>
      <c r="I985" t="inlineStr">
        <is>
          <t xml:space="preserve">Rent</t>
        </is>
      </c>
      <c r="J985" t="inlineStr">
        <is>
          <t xml:space="preserve">Compartir piso</t>
        </is>
      </c>
      <c r="K985" t="inlineStr">
        <is>
          <t xml:space="preserve">ES</t>
        </is>
      </c>
      <c r="L985"/>
      <c r="M985" t="inlineStr">
        <is>
          <t xml:space="preserve">Cantabria</t>
        </is>
      </c>
      <c r="N985" t="inlineStr">
        <is>
          <t xml:space="preserve">Santander</t>
        </is>
      </c>
      <c r="O985"/>
      <c r="P985"/>
      <c r="Q985"/>
      <c r="R985"/>
      <c r="S985">
        <v>340</v>
      </c>
      <c r="T985"/>
      <c r="U985">
        <f>IFERROR((S985-T985)/T985,"")</f>
      </c>
      <c r="V985">
        <v>3</v>
      </c>
      <c r="W985"/>
      <c r="X985"/>
      <c r="Y985"/>
      <c r="Z985">
        <f>IFERROR(S985/W985,"")</f>
      </c>
      <c r="AA985">
        <f>IFERROR(INDEX(04_Area_Stats!$C$5:$C$7,MATCH(N985,04_Area_Stats!$A$5:$A$7,0)),"")</f>
      </c>
      <c r="AB985">
        <f>IFERROR((Z985-AA985)/AA985,"")</f>
      </c>
      <c r="AC985"/>
      <c r="AD985"/>
      <c r="AE985"/>
      <c r="AF985"/>
      <c r="AG985"/>
      <c r="AH985"/>
      <c r="AI985"/>
      <c r="AJ985"/>
      <c r="AK985"/>
      <c r="AL985"/>
      <c r="AM985"/>
      <c r="AN985"/>
      <c r="AO985"/>
      <c r="AP985"/>
      <c r="AQ985"/>
      <c r="AR985"/>
      <c r="AS985"/>
      <c r="AT985">
        <f>IFERROR(INDEX(04_Area_Stats!$E$5:$E$7,MATCH(N985,04_Area_Stats!$A$5:$A$7,0)),"")</f>
      </c>
      <c r="AU985">
        <f>IFERROR(ROUND(W985*AT985,0),"")</f>
      </c>
      <c r="AV985">
        <f>IFERROR(AU985*12/S985,"")</f>
      </c>
      <c r="AW985">
        <f>IFERROR(ROUND(100*(03_Assumptions!$B$18*MIN(AV985/03_Assumptions!$B$13,1)+03_Assumptions!$B$19*MIN(MAX(-AB985/0.25,0),1)+03_Assumptions!$B$20*IFERROR(INDEX(03_Assumptions!$B$28:$B$33,MATCH(AG985,03_Assumptions!$A$28:$A$33,0)),0.5)+03_Assumptions!$B$21*MIN(V985/180,1)+03_Assumptions!$B$22*(COUNTIF(AI985:AQ985,"Y")/9)),0),"")</f>
      </c>
      <c r="AX985"/>
      <c r="AY985"/>
      <c r="AZ985"/>
      <c r="BA985" t="inlineStr">
        <is>
          <t xml:space="preserve">https://images.milanuncios.com/api/v1/ma-ad-media-pro/images/ed0f28ba-a9ce-4355-9d56-7403384c0165</t>
        </is>
      </c>
      <c r="BB985"/>
      <c r="BC985">
        <v>1</v>
      </c>
      <c r="BD985"/>
      <c r="BE985">
        <v>0</v>
      </c>
      <c r="BF985"/>
      <c r="BG985"/>
      <c r="BH985"/>
      <c r="BI985"/>
      <c r="BJ985"/>
      <c r="BK985"/>
      <c r="BL985" t="inlineStr">
        <is>
          <t xml:space="preserve">Rumuthyrning för läsåret 2026–2027 i en delad studentlägenhet i Santander, belägen mittemot universitet med direktbussaccess. Minimal information om fastighetens detaljer tillhandahålls.</t>
        </is>
      </c>
      <c r="BM985"/>
      <c r="BN985"/>
    </row>
    <row r="986">
      <c r="A986" t="inlineStr">
        <is>
          <t xml:space="preserve">MIL-508145213</t>
        </is>
      </c>
      <c r="B986" t="inlineStr">
        <is>
          <t xml:space="preserve">Milanuncios</t>
        </is>
      </c>
      <c r="C986" t="inlineStr">
        <is>
          <t xml:space="preserve">508145213</t>
        </is>
      </c>
      <c r="D986" t="inlineStr">
        <is>
          <t xml:space="preserve">https://www.milanuncios.com/pisos-compartidos-en-huelva-huelva/isla-chica-508145213.htm</t>
        </is>
      </c>
      <c r="E986" t="inlineStr">
        <is>
          <t xml:space="preserve">2026-08-29</t>
        </is>
      </c>
      <c r="F986" t="inlineStr">
        <is>
          <t xml:space="preserve">2026-08-31</t>
        </is>
      </c>
      <c r="G986" t="inlineStr">
        <is>
          <t xml:space="preserve">New</t>
        </is>
      </c>
      <c r="H986" t="inlineStr">
        <is>
          <t xml:space="preserve">Isla Chica</t>
        </is>
      </c>
      <c r="I986" t="inlineStr">
        <is>
          <t xml:space="preserve">Rent</t>
        </is>
      </c>
      <c r="J986" t="inlineStr">
        <is>
          <t xml:space="preserve">Compartir piso</t>
        </is>
      </c>
      <c r="K986" t="inlineStr">
        <is>
          <t xml:space="preserve">ES</t>
        </is>
      </c>
      <c r="L986"/>
      <c r="M986" t="inlineStr">
        <is>
          <t xml:space="preserve">Huelva</t>
        </is>
      </c>
      <c r="N986" t="inlineStr">
        <is>
          <t xml:space="preserve">Huelva</t>
        </is>
      </c>
      <c r="O986"/>
      <c r="P986"/>
      <c r="Q986"/>
      <c r="R986"/>
      <c r="S986">
        <v>400</v>
      </c>
      <c r="T986"/>
      <c r="U986">
        <f>IFERROR((S986-T986)/T986,"")</f>
      </c>
      <c r="V986">
        <v>3</v>
      </c>
      <c r="W986"/>
      <c r="X986"/>
      <c r="Y986"/>
      <c r="Z986">
        <f>IFERROR(S986/W986,"")</f>
      </c>
      <c r="AA986">
        <f>IFERROR(INDEX(04_Area_Stats!$C$5:$C$7,MATCH(N986,04_Area_Stats!$A$5:$A$7,0)),"")</f>
      </c>
      <c r="AB986">
        <f>IFERROR((Z986-AA986)/AA986,"")</f>
      </c>
      <c r="AC986"/>
      <c r="AD986"/>
      <c r="AE986"/>
      <c r="AF986"/>
      <c r="AG986"/>
      <c r="AH986"/>
      <c r="AI986"/>
      <c r="AJ986"/>
      <c r="AK986"/>
      <c r="AL986"/>
      <c r="AM986"/>
      <c r="AN986"/>
      <c r="AO986"/>
      <c r="AP986"/>
      <c r="AQ986"/>
      <c r="AR986"/>
      <c r="AS986"/>
      <c r="AT986">
        <f>IFERROR(INDEX(04_Area_Stats!$E$5:$E$7,MATCH(N986,04_Area_Stats!$A$5:$A$7,0)),"")</f>
      </c>
      <c r="AU986">
        <f>IFERROR(ROUND(W986*AT986,0),"")</f>
      </c>
      <c r="AV986">
        <f>IFERROR(AU986*12/S986,"")</f>
      </c>
      <c r="AW986">
        <f>IFERROR(ROUND(100*(03_Assumptions!$B$18*MIN(AV986/03_Assumptions!$B$13,1)+03_Assumptions!$B$19*MIN(MAX(-AB986/0.25,0),1)+03_Assumptions!$B$20*IFERROR(INDEX(03_Assumptions!$B$28:$B$33,MATCH(AG986,03_Assumptions!$A$28:$A$33,0)),0.5)+03_Assumptions!$B$21*MIN(V986/180,1)+03_Assumptions!$B$22*(COUNTIF(AI986:AQ986,"Y")/9)),0),"")</f>
      </c>
      <c r="AX986"/>
      <c r="AY986"/>
      <c r="AZ986"/>
      <c r="BA986"/>
      <c r="BB986"/>
      <c r="BC986">
        <v>1</v>
      </c>
      <c r="BD986"/>
      <c r="BE986">
        <v>0</v>
      </c>
      <c r="BF986"/>
      <c r="BG986"/>
      <c r="BH986"/>
      <c r="BI986"/>
      <c r="BJ986"/>
      <c r="BK986"/>
      <c r="BL986" t="inlineStr">
        <is>
          <t xml:space="preserve">Rum för ett par i en delad 3-rumslägenhet i Huelva, Isla Chica-området för €400/månad; minimal beskrivning tillgänglig. Lite information om skick och bekvämligheter.</t>
        </is>
      </c>
      <c r="BM986"/>
      <c r="BN986"/>
    </row>
    <row r="987">
      <c r="A987" t="inlineStr">
        <is>
          <t xml:space="preserve">MIL-611470196</t>
        </is>
      </c>
      <c r="B987" t="inlineStr">
        <is>
          <t xml:space="preserve">Milanuncios</t>
        </is>
      </c>
      <c r="C987" t="inlineStr">
        <is>
          <t xml:space="preserve">611470196</t>
        </is>
      </c>
      <c r="D987" t="inlineStr">
        <is>
          <t xml:space="preserve">https://www.milanuncios.com/pisos-compartidos-en-valencia-valencia/companero-de-piso-611470196.htm</t>
        </is>
      </c>
      <c r="E987" t="inlineStr">
        <is>
          <t xml:space="preserve">2026-08-29</t>
        </is>
      </c>
      <c r="F987" t="inlineStr">
        <is>
          <t xml:space="preserve">2026-08-31</t>
        </is>
      </c>
      <c r="G987" t="inlineStr">
        <is>
          <t xml:space="preserve">New</t>
        </is>
      </c>
      <c r="H987" t="inlineStr">
        <is>
          <t xml:space="preserve">Compañero de piso</t>
        </is>
      </c>
      <c r="I987" t="inlineStr">
        <is>
          <t xml:space="preserve">Rent</t>
        </is>
      </c>
      <c r="J987" t="inlineStr">
        <is>
          <t xml:space="preserve">Compartir piso</t>
        </is>
      </c>
      <c r="K987" t="inlineStr">
        <is>
          <t xml:space="preserve">ES</t>
        </is>
      </c>
      <c r="L987"/>
      <c r="M987" t="inlineStr">
        <is>
          <t xml:space="preserve">Valencia</t>
        </is>
      </c>
      <c r="N987" t="inlineStr">
        <is>
          <t xml:space="preserve">Valencia</t>
        </is>
      </c>
      <c r="O987"/>
      <c r="P987"/>
      <c r="Q987"/>
      <c r="R987"/>
      <c r="S987">
        <v>500</v>
      </c>
      <c r="T987"/>
      <c r="U987">
        <f>IFERROR((S987-T987)/T987,"")</f>
      </c>
      <c r="V987">
        <v>3</v>
      </c>
      <c r="W987"/>
      <c r="X987"/>
      <c r="Y987"/>
      <c r="Z987">
        <f>IFERROR(S987/W987,"")</f>
      </c>
      <c r="AA987">
        <f>IFERROR(INDEX(04_Area_Stats!$C$5:$C$7,MATCH(N987,04_Area_Stats!$A$5:$A$7,0)),"")</f>
      </c>
      <c r="AB987">
        <f>IFERROR((Z987-AA987)/AA987,"")</f>
      </c>
      <c r="AC987"/>
      <c r="AD987"/>
      <c r="AE987"/>
      <c r="AF987"/>
      <c r="AG987"/>
      <c r="AH987"/>
      <c r="AI987"/>
      <c r="AJ987"/>
      <c r="AK987"/>
      <c r="AL987"/>
      <c r="AM987"/>
      <c r="AN987"/>
      <c r="AO987"/>
      <c r="AP987"/>
      <c r="AQ987"/>
      <c r="AR987"/>
      <c r="AS987"/>
      <c r="AT987">
        <f>IFERROR(INDEX(04_Area_Stats!$E$5:$E$7,MATCH(N987,04_Area_Stats!$A$5:$A$7,0)),"")</f>
      </c>
      <c r="AU987">
        <f>IFERROR(ROUND(W987*AT987,0),"")</f>
      </c>
      <c r="AV987">
        <f>IFERROR(AU987*12/S987,"")</f>
      </c>
      <c r="AW987">
        <f>IFERROR(ROUND(100*(03_Assumptions!$B$18*MIN(AV987/03_Assumptions!$B$13,1)+03_Assumptions!$B$19*MIN(MAX(-AB987/0.25,0),1)+03_Assumptions!$B$20*IFERROR(INDEX(03_Assumptions!$B$28:$B$33,MATCH(AG987,03_Assumptions!$A$28:$A$33,0)),0.5)+03_Assumptions!$B$21*MIN(V987/180,1)+03_Assumptions!$B$22*(COUNTIF(AI987:AQ987,"Y")/9)),0),"")</f>
      </c>
      <c r="AX987"/>
      <c r="AY987"/>
      <c r="AZ987"/>
      <c r="BA987" t="inlineStr">
        <is>
          <t xml:space="preserve">https://images.milanuncios.com/api/v1/ma-ad-media-pro/images/6a6cf77d-fb54-4ec3-86e6-1e622df4b718</t>
        </is>
      </c>
      <c r="BB987"/>
      <c r="BC987">
        <v>1</v>
      </c>
      <c r="BD987"/>
      <c r="BE987">
        <v>0</v>
      </c>
      <c r="BF987"/>
      <c r="BG987"/>
      <c r="BH987"/>
      <c r="BI987"/>
      <c r="BJ987"/>
      <c r="BK987"/>
      <c r="BL987"/>
      <c r="BM987"/>
      <c r="BN987"/>
    </row>
    <row r="988">
      <c r="A988" t="inlineStr">
        <is>
          <t xml:space="preserve">HTC-23550000004177</t>
        </is>
      </c>
      <c r="B988" t="inlineStr">
        <is>
          <t xml:space="preserve">Habitaclia</t>
        </is>
      </c>
      <c r="C988" t="inlineStr">
        <is>
          <t xml:space="preserve">23550000004177</t>
        </is>
      </c>
      <c r="D988" t="inlineStr">
        <is>
          <t xml:space="preserve">https://www.habitaclia.com/comprar-piso-descubre_tu_nuevo_hogar_en_el_corazon_de_puerto_deportivo-fuengirola-i23550000004177.htm</t>
        </is>
      </c>
      <c r="E988" t="inlineStr">
        <is>
          <t xml:space="preserve">2026-08-29</t>
        </is>
      </c>
      <c r="F988" t="inlineStr">
        <is>
          <t xml:space="preserve">2026-08-31</t>
        </is>
      </c>
      <c r="G988" t="inlineStr">
        <is>
          <t xml:space="preserve">New</t>
        </is>
      </c>
      <c r="H988" t="inlineStr">
        <is>
          <t xml:space="preserve">Piso Calle maria barranco. Descubre tu nuevo hogar en el corazón de fuengirola!</t>
        </is>
      </c>
      <c r="I988" t="inlineStr">
        <is>
          <t xml:space="preserve">Sale</t>
        </is>
      </c>
      <c r="J988" t="inlineStr">
        <is>
          <t xml:space="preserve">Apartment</t>
        </is>
      </c>
      <c r="K988" t="inlineStr">
        <is>
          <t xml:space="preserve">ES</t>
        </is>
      </c>
      <c r="L988"/>
      <c r="M988" t="inlineStr">
        <is>
          <t xml:space="preserve">Fuengirola</t>
        </is>
      </c>
      <c r="N988" t="inlineStr">
        <is>
          <t xml:space="preserve">Fuengirola</t>
        </is>
      </c>
      <c r="O988" t="inlineStr">
        <is>
          <t xml:space="preserve">Puerto Deportivo</t>
        </is>
      </c>
      <c r="P988"/>
      <c r="Q988"/>
      <c r="R988"/>
      <c r="S988">
        <v>359000</v>
      </c>
      <c r="T988"/>
      <c r="U988">
        <f>IFERROR((S988-T988)/T988,"")</f>
      </c>
      <c r="V988">
        <v>3</v>
      </c>
      <c r="W988" t="inlineStr">
        <is>
          <t xml:space="preserve">101.00</t>
        </is>
      </c>
      <c r="X988"/>
      <c r="Y988"/>
      <c r="Z988">
        <f>IFERROR(S988/W988,"")</f>
      </c>
      <c r="AA988">
        <f>IFERROR(INDEX(04_Area_Stats!$C$5:$C$7,MATCH(N988,04_Area_Stats!$A$5:$A$7,0)),"")</f>
      </c>
      <c r="AB988">
        <f>IFERROR((Z988-AA988)/AA988,"")</f>
      </c>
      <c r="AC988">
        <v>2</v>
      </c>
      <c r="AD988">
        <v>2</v>
      </c>
      <c r="AE988"/>
      <c r="AF988"/>
      <c r="AG988"/>
      <c r="AH988"/>
      <c r="AI988"/>
      <c r="AJ988"/>
      <c r="AK988"/>
      <c r="AL988"/>
      <c r="AM988"/>
      <c r="AN988"/>
      <c r="AO988"/>
      <c r="AP988"/>
      <c r="AQ988"/>
      <c r="AR988"/>
      <c r="AS988"/>
      <c r="AT988">
        <f>IFERROR(INDEX(04_Area_Stats!$E$5:$E$7,MATCH(N988,04_Area_Stats!$A$5:$A$7,0)),"")</f>
      </c>
      <c r="AU988">
        <f>IFERROR(ROUND(W988*AT988,0),"")</f>
      </c>
      <c r="AV988">
        <f>IFERROR(AU988*12/S988,"")</f>
      </c>
      <c r="AW988">
        <f>IFERROR(ROUND(100*(03_Assumptions!$B$18*MIN(AV988/03_Assumptions!$B$13,1)+03_Assumptions!$B$19*MIN(MAX(-AB988/0.25,0),1)+03_Assumptions!$B$20*IFERROR(INDEX(03_Assumptions!$B$28:$B$33,MATCH(AG988,03_Assumptions!$A$28:$A$33,0)),0.5)+03_Assumptions!$B$21*MIN(V988/180,1)+03_Assumptions!$B$22*(COUNTIF(AI988:AQ988,"Y")/9)),0),"")</f>
      </c>
      <c r="AX988"/>
      <c r="AY988"/>
      <c r="AZ988"/>
      <c r="BA988" t="inlineStr">
        <is>
          <t xml:space="preserve">https://images.habimg.com/imgh/23550-4177/descubre-tu-nuevo-hogar-en-el-corazon-de-fuengirola-fuengirola_5c0a6b6b-67c3-4c1d-adbc-356e4259bd9a.jpg</t>
        </is>
      </c>
      <c r="BB988"/>
      <c r="BC988">
        <v>1</v>
      </c>
      <c r="BD988"/>
      <c r="BE988">
        <v>0</v>
      </c>
      <c r="BF988"/>
      <c r="BG988"/>
      <c r="BH988"/>
      <c r="BI988"/>
      <c r="BJ988"/>
      <c r="BK988"/>
      <c r="BL988" t="inlineStr">
        <is>
          <t xml:space="preserve">Mycket lite information finns tillgänglig i denna annons. Endast en platsöversikt tillhandahålls utan detaljer om fastigheten.</t>
        </is>
      </c>
      <c r="BM988"/>
      <c r="BN988"/>
    </row>
    <row r="989">
      <c r="A989" t="inlineStr">
        <is>
          <t xml:space="preserve">YAE-jht::real-estate::48157-112399907</t>
        </is>
      </c>
      <c r="B989" t="inlineStr">
        <is>
          <t xml:space="preserve">Yaencontre</t>
        </is>
      </c>
      <c r="C989" t="inlineStr">
        <is>
          <t xml:space="preserve">jht::real-estate::48157-112399907</t>
        </is>
      </c>
      <c r="D989" t="inlineStr">
        <is>
          <t xml:space="preserve">https://yaencontre.com/venta/piso/inmueble-48157-112399907</t>
        </is>
      </c>
      <c r="E989" t="inlineStr">
        <is>
          <t xml:space="preserve">2026-08-29</t>
        </is>
      </c>
      <c r="F989" t="inlineStr">
        <is>
          <t xml:space="preserve">2026-08-31</t>
        </is>
      </c>
      <c r="G989" t="inlineStr">
        <is>
          <t xml:space="preserve">New</t>
        </is>
      </c>
      <c r="H989" t="inlineStr">
        <is>
          <t xml:space="preserve">Ático en venta, Las Gaviotas en Fuengirola</t>
        </is>
      </c>
      <c r="I989" t="inlineStr">
        <is>
          <t xml:space="preserve">Sale</t>
        </is>
      </c>
      <c r="J989" t="inlineStr">
        <is>
          <t xml:space="preserve">FLAT</t>
        </is>
      </c>
      <c r="K989" t="inlineStr">
        <is>
          <t xml:space="preserve">ES</t>
        </is>
      </c>
      <c r="L989"/>
      <c r="M989"/>
      <c r="N989" t="inlineStr">
        <is>
          <t xml:space="preserve">Fuengirola</t>
        </is>
      </c>
      <c r="O989" t="inlineStr">
        <is>
          <t xml:space="preserve">Las Gaviotas</t>
        </is>
      </c>
      <c r="P989"/>
      <c r="Q989" t="inlineStr">
        <is>
          <t xml:space="preserve">36.5714213</t>
        </is>
      </c>
      <c r="R989" t="inlineStr">
        <is>
          <t xml:space="preserve">-4.5993637</t>
        </is>
      </c>
      <c r="S989">
        <v>1250000</v>
      </c>
      <c r="T989"/>
      <c r="U989">
        <f>IFERROR((S989-T989)/T989,"")</f>
      </c>
      <c r="V989">
        <v>3</v>
      </c>
      <c r="W989" t="inlineStr">
        <is>
          <t xml:space="preserve">245.00</t>
        </is>
      </c>
      <c r="X989"/>
      <c r="Y989"/>
      <c r="Z989">
        <f>IFERROR(S989/W989,"")</f>
      </c>
      <c r="AA989">
        <f>IFERROR(INDEX(04_Area_Stats!$C$5:$C$7,MATCH(N989,04_Area_Stats!$A$5:$A$7,0)),"")</f>
      </c>
      <c r="AB989">
        <f>IFERROR((Z989-AA989)/AA989,"")</f>
      </c>
      <c r="AC989">
        <v>3</v>
      </c>
      <c r="AD989">
        <v>2</v>
      </c>
      <c r="AE989"/>
      <c r="AF989"/>
      <c r="AG989" t="inlineStr">
        <is>
          <t xml:space="preserve">Good</t>
        </is>
      </c>
      <c r="AH989"/>
      <c r="AI989" t="inlineStr">
        <is>
          <t xml:space="preserve">Y</t>
        </is>
      </c>
      <c r="AJ989"/>
      <c r="AK989"/>
      <c r="AL989"/>
      <c r="AM989"/>
      <c r="AN989"/>
      <c r="AO989"/>
      <c r="AP989"/>
      <c r="AQ989"/>
      <c r="AR989"/>
      <c r="AS989"/>
      <c r="AT989">
        <f>IFERROR(INDEX(04_Area_Stats!$E$5:$E$7,MATCH(N989,04_Area_Stats!$A$5:$A$7,0)),"")</f>
      </c>
      <c r="AU989">
        <f>IFERROR(ROUND(W989*AT989,0),"")</f>
      </c>
      <c r="AV989">
        <f>IFERROR(AU989*12/S989,"")</f>
      </c>
      <c r="AW989">
        <f>IFERROR(ROUND(100*(03_Assumptions!$B$18*MIN(AV989/03_Assumptions!$B$13,1)+03_Assumptions!$B$19*MIN(MAX(-AB989/0.25,0),1)+03_Assumptions!$B$20*IFERROR(INDEX(03_Assumptions!$B$28:$B$33,MATCH(AG989,03_Assumptions!$A$28:$A$33,0)),0.5)+03_Assumptions!$B$21*MIN(V989/180,1)+03_Assumptions!$B$22*(COUNTIF(AI989:AQ989,"Y")/9)),0),"")</f>
      </c>
      <c r="AX989"/>
      <c r="AY989"/>
      <c r="AZ989"/>
      <c r="BA989" t="inlineStr">
        <is>
          <t xml:space="preserve">https://media.yaencontre.com/img/photo/w1024/48157/48157-57438469-1515073776.jpg</t>
        </is>
      </c>
      <c r="BB989"/>
      <c r="BC989">
        <v>1</v>
      </c>
      <c r="BD989"/>
      <c r="BE989">
        <v>0</v>
      </c>
      <c r="BF989"/>
      <c r="BG989"/>
      <c r="BH989"/>
      <c r="BI989"/>
      <c r="BJ989"/>
      <c r="BK989"/>
      <c r="BL989" t="inlineStr">
        <is>
          <t xml:space="preserve">Beskrivningen är ofullständig och avbruten mitt i en mening; det finns otillräcklig information för att beskriva fastighetens egenskaper eller skick.</t>
        </is>
      </c>
      <c r="BM989"/>
      <c r="BN989"/>
    </row>
    <row r="990">
      <c r="A990" t="inlineStr">
        <is>
          <t xml:space="preserve">YAE-jht::real-estate::48157-112399906</t>
        </is>
      </c>
      <c r="B990" t="inlineStr">
        <is>
          <t xml:space="preserve">Yaencontre</t>
        </is>
      </c>
      <c r="C990" t="inlineStr">
        <is>
          <t xml:space="preserve">jht::real-estate::48157-112399906</t>
        </is>
      </c>
      <c r="D990" t="inlineStr">
        <is>
          <t xml:space="preserve">https://yaencontre.com/venta/piso/inmueble-48157-112399906</t>
        </is>
      </c>
      <c r="E990" t="inlineStr">
        <is>
          <t xml:space="preserve">2026-08-29</t>
        </is>
      </c>
      <c r="F990" t="inlineStr">
        <is>
          <t xml:space="preserve">2026-08-31</t>
        </is>
      </c>
      <c r="G990" t="inlineStr">
        <is>
          <t xml:space="preserve">New</t>
        </is>
      </c>
      <c r="H990" t="inlineStr">
        <is>
          <t xml:space="preserve">Ático en venta, Las Gaviotas en Fuengirola</t>
        </is>
      </c>
      <c r="I990" t="inlineStr">
        <is>
          <t xml:space="preserve">Sale</t>
        </is>
      </c>
      <c r="J990" t="inlineStr">
        <is>
          <t xml:space="preserve">FLAT</t>
        </is>
      </c>
      <c r="K990" t="inlineStr">
        <is>
          <t xml:space="preserve">ES</t>
        </is>
      </c>
      <c r="L990"/>
      <c r="M990"/>
      <c r="N990" t="inlineStr">
        <is>
          <t xml:space="preserve">Fuengirola</t>
        </is>
      </c>
      <c r="O990" t="inlineStr">
        <is>
          <t xml:space="preserve">Las Gaviotas</t>
        </is>
      </c>
      <c r="P990"/>
      <c r="Q990" t="inlineStr">
        <is>
          <t xml:space="preserve">36.5711603</t>
        </is>
      </c>
      <c r="R990" t="inlineStr">
        <is>
          <t xml:space="preserve">-4.5965852</t>
        </is>
      </c>
      <c r="S990">
        <v>1100000</v>
      </c>
      <c r="T990"/>
      <c r="U990">
        <f>IFERROR((S990-T990)/T990,"")</f>
      </c>
      <c r="V990">
        <v>3</v>
      </c>
      <c r="W990" t="inlineStr">
        <is>
          <t xml:space="preserve">245.00</t>
        </is>
      </c>
      <c r="X990"/>
      <c r="Y990"/>
      <c r="Z990">
        <f>IFERROR(S990/W990,"")</f>
      </c>
      <c r="AA990">
        <f>IFERROR(INDEX(04_Area_Stats!$C$5:$C$7,MATCH(N990,04_Area_Stats!$A$5:$A$7,0)),"")</f>
      </c>
      <c r="AB990">
        <f>IFERROR((Z990-AA990)/AA990,"")</f>
      </c>
      <c r="AC990">
        <v>3</v>
      </c>
      <c r="AD990">
        <v>2</v>
      </c>
      <c r="AE990"/>
      <c r="AF990"/>
      <c r="AG990"/>
      <c r="AH990"/>
      <c r="AI990"/>
      <c r="AJ990"/>
      <c r="AK990"/>
      <c r="AL990"/>
      <c r="AM990"/>
      <c r="AN990"/>
      <c r="AO990"/>
      <c r="AP990"/>
      <c r="AQ990"/>
      <c r="AR990"/>
      <c r="AS990"/>
      <c r="AT990">
        <f>IFERROR(INDEX(04_Area_Stats!$E$5:$E$7,MATCH(N990,04_Area_Stats!$A$5:$A$7,0)),"")</f>
      </c>
      <c r="AU990">
        <f>IFERROR(ROUND(W990*AT990,0),"")</f>
      </c>
      <c r="AV990">
        <f>IFERROR(AU990*12/S990,"")</f>
      </c>
      <c r="AW990">
        <f>IFERROR(ROUND(100*(03_Assumptions!$B$18*MIN(AV990/03_Assumptions!$B$13,1)+03_Assumptions!$B$19*MIN(MAX(-AB990/0.25,0),1)+03_Assumptions!$B$20*IFERROR(INDEX(03_Assumptions!$B$28:$B$33,MATCH(AG990,03_Assumptions!$A$28:$A$33,0)),0.5)+03_Assumptions!$B$21*MIN(V990/180,1)+03_Assumptions!$B$22*(COUNTIF(AI990:AQ990,"Y")/9)),0),"")</f>
      </c>
      <c r="AX990"/>
      <c r="AY990"/>
      <c r="AZ990"/>
      <c r="BA990" t="inlineStr">
        <is>
          <t xml:space="preserve">https://media.yaencontre.com/img/photo/w1024/48157/48157-57438466-1515073688.jpg</t>
        </is>
      </c>
      <c r="BB990"/>
      <c r="BC990">
        <v>1</v>
      </c>
      <c r="BD990"/>
      <c r="BE990">
        <v>0</v>
      </c>
      <c r="BF990"/>
      <c r="BG990"/>
      <c r="BH990"/>
      <c r="BI990"/>
      <c r="BJ990"/>
      <c r="BK990"/>
      <c r="BL990" t="inlineStr">
        <is>
          <t xml:space="preserve">Otillräcklig information tillhandahållen. Beskrivningen är trunkerad och innehåller endast projektintroduktionen och platsinformation, utan några specifika fastighetsspecifikationer.</t>
        </is>
      </c>
      <c r="BM990"/>
      <c r="BN990"/>
    </row>
    <row r="991">
      <c r="A991" t="inlineStr">
        <is>
          <t xml:space="preserve">YAE-jht::real-estate::48157-112399892</t>
        </is>
      </c>
      <c r="B991" t="inlineStr">
        <is>
          <t xml:space="preserve">Yaencontre</t>
        </is>
      </c>
      <c r="C991" t="inlineStr">
        <is>
          <t xml:space="preserve">jht::real-estate::48157-112399892</t>
        </is>
      </c>
      <c r="D991" t="inlineStr">
        <is>
          <t xml:space="preserve">https://yaencontre.com/venta/piso/inmueble-48157-112399892</t>
        </is>
      </c>
      <c r="E991" t="inlineStr">
        <is>
          <t xml:space="preserve">2026-08-29</t>
        </is>
      </c>
      <c r="F991" t="inlineStr">
        <is>
          <t xml:space="preserve">2026-08-31</t>
        </is>
      </c>
      <c r="G991" t="inlineStr">
        <is>
          <t xml:space="preserve">New</t>
        </is>
      </c>
      <c r="H991" t="inlineStr">
        <is>
          <t xml:space="preserve">Piso en venta, Las Gaviotas en Fuengirola</t>
        </is>
      </c>
      <c r="I991" t="inlineStr">
        <is>
          <t xml:space="preserve">Sale</t>
        </is>
      </c>
      <c r="J991" t="inlineStr">
        <is>
          <t xml:space="preserve">FLAT</t>
        </is>
      </c>
      <c r="K991" t="inlineStr">
        <is>
          <t xml:space="preserve">ES</t>
        </is>
      </c>
      <c r="L991"/>
      <c r="M991"/>
      <c r="N991" t="inlineStr">
        <is>
          <t xml:space="preserve">Fuengirola</t>
        </is>
      </c>
      <c r="O991" t="inlineStr">
        <is>
          <t xml:space="preserve">Las Gaviotas</t>
        </is>
      </c>
      <c r="P991"/>
      <c r="Q991" t="inlineStr">
        <is>
          <t xml:space="preserve">36.5717275</t>
        </is>
      </c>
      <c r="R991" t="inlineStr">
        <is>
          <t xml:space="preserve">-4.5964875</t>
        </is>
      </c>
      <c r="S991">
        <v>490000</v>
      </c>
      <c r="T991"/>
      <c r="U991">
        <f>IFERROR((S991-T991)/T991,"")</f>
      </c>
      <c r="V991">
        <v>3</v>
      </c>
      <c r="W991" t="inlineStr">
        <is>
          <t xml:space="preserve">138.00</t>
        </is>
      </c>
      <c r="X991"/>
      <c r="Y991"/>
      <c r="Z991">
        <f>IFERROR(S991/W991,"")</f>
      </c>
      <c r="AA991">
        <f>IFERROR(INDEX(04_Area_Stats!$C$5:$C$7,MATCH(N991,04_Area_Stats!$A$5:$A$7,0)),"")</f>
      </c>
      <c r="AB991">
        <f>IFERROR((Z991-AA991)/AA991,"")</f>
      </c>
      <c r="AC991">
        <v>3</v>
      </c>
      <c r="AD991">
        <v>2</v>
      </c>
      <c r="AE991"/>
      <c r="AF991"/>
      <c r="AG991"/>
      <c r="AH991"/>
      <c r="AI991"/>
      <c r="AJ991"/>
      <c r="AK991"/>
      <c r="AL991"/>
      <c r="AM991"/>
      <c r="AN991"/>
      <c r="AO991"/>
      <c r="AP991"/>
      <c r="AQ991"/>
      <c r="AR991"/>
      <c r="AS991"/>
      <c r="AT991">
        <f>IFERROR(INDEX(04_Area_Stats!$E$5:$E$7,MATCH(N991,04_Area_Stats!$A$5:$A$7,0)),"")</f>
      </c>
      <c r="AU991">
        <f>IFERROR(ROUND(W991*AT991,0),"")</f>
      </c>
      <c r="AV991">
        <f>IFERROR(AU991*12/S991,"")</f>
      </c>
      <c r="AW991">
        <f>IFERROR(ROUND(100*(03_Assumptions!$B$18*MIN(AV991/03_Assumptions!$B$13,1)+03_Assumptions!$B$19*MIN(MAX(-AB991/0.25,0),1)+03_Assumptions!$B$20*IFERROR(INDEX(03_Assumptions!$B$28:$B$33,MATCH(AG991,03_Assumptions!$A$28:$A$33,0)),0.5)+03_Assumptions!$B$21*MIN(V991/180,1)+03_Assumptions!$B$22*(COUNTIF(AI991:AQ991,"Y")/9)),0),"")</f>
      </c>
      <c r="AX991"/>
      <c r="AY991"/>
      <c r="AZ991"/>
      <c r="BA991" t="inlineStr">
        <is>
          <t xml:space="preserve">https://media.yaencontre.com/img/photo/w1024/48157/48157-57438468-1515073746.jpg</t>
        </is>
      </c>
      <c r="BB991"/>
      <c r="BC991">
        <v>1</v>
      </c>
      <c r="BD991"/>
      <c r="BE991">
        <v>0</v>
      </c>
      <c r="BF991"/>
      <c r="BG991"/>
      <c r="BH991"/>
      <c r="BI991"/>
      <c r="BJ991"/>
      <c r="BK991"/>
      <c r="BL991" t="inlineStr">
        <is>
          <t xml:space="preserve">Otillräcklig information tillhandahållen; beskrivningen är avbruten före detaljer om fastigheten.</t>
        </is>
      </c>
      <c r="BM991"/>
      <c r="BN991"/>
    </row>
    <row r="992">
      <c r="A992" t="inlineStr">
        <is>
          <t xml:space="preserve">YAE-jht::real-estate::48157-112399893</t>
        </is>
      </c>
      <c r="B992" t="inlineStr">
        <is>
          <t xml:space="preserve">Yaencontre</t>
        </is>
      </c>
      <c r="C992" t="inlineStr">
        <is>
          <t xml:space="preserve">jht::real-estate::48157-112399893</t>
        </is>
      </c>
      <c r="D992" t="inlineStr">
        <is>
          <t xml:space="preserve">https://yaencontre.com/venta/piso/inmueble-48157-112399893</t>
        </is>
      </c>
      <c r="E992" t="inlineStr">
        <is>
          <t xml:space="preserve">2026-08-29</t>
        </is>
      </c>
      <c r="F992" t="inlineStr">
        <is>
          <t xml:space="preserve">2026-08-31</t>
        </is>
      </c>
      <c r="G992" t="inlineStr">
        <is>
          <t xml:space="preserve">New</t>
        </is>
      </c>
      <c r="H992" t="inlineStr">
        <is>
          <t xml:space="preserve">Ático en venta, Las Gaviotas en Fuengirola</t>
        </is>
      </c>
      <c r="I992" t="inlineStr">
        <is>
          <t xml:space="preserve">Sale</t>
        </is>
      </c>
      <c r="J992" t="inlineStr">
        <is>
          <t xml:space="preserve">FLAT</t>
        </is>
      </c>
      <c r="K992" t="inlineStr">
        <is>
          <t xml:space="preserve">ES</t>
        </is>
      </c>
      <c r="L992"/>
      <c r="M992"/>
      <c r="N992" t="inlineStr">
        <is>
          <t xml:space="preserve">Fuengirola</t>
        </is>
      </c>
      <c r="O992" t="inlineStr">
        <is>
          <t xml:space="preserve">Las Gaviotas</t>
        </is>
      </c>
      <c r="P992"/>
      <c r="Q992" t="inlineStr">
        <is>
          <t xml:space="preserve">36.5721104</t>
        </is>
      </c>
      <c r="R992" t="inlineStr">
        <is>
          <t xml:space="preserve">-4.5963854</t>
        </is>
      </c>
      <c r="S992">
        <v>950000</v>
      </c>
      <c r="T992"/>
      <c r="U992">
        <f>IFERROR((S992-T992)/T992,"")</f>
      </c>
      <c r="V992">
        <v>3</v>
      </c>
      <c r="W992" t="inlineStr">
        <is>
          <t xml:space="preserve">245.00</t>
        </is>
      </c>
      <c r="X992"/>
      <c r="Y992"/>
      <c r="Z992">
        <f>IFERROR(S992/W992,"")</f>
      </c>
      <c r="AA992">
        <f>IFERROR(INDEX(04_Area_Stats!$C$5:$C$7,MATCH(N992,04_Area_Stats!$A$5:$A$7,0)),"")</f>
      </c>
      <c r="AB992">
        <f>IFERROR((Z992-AA992)/AA992,"")</f>
      </c>
      <c r="AC992">
        <v>3</v>
      </c>
      <c r="AD992">
        <v>2</v>
      </c>
      <c r="AE992"/>
      <c r="AF992"/>
      <c r="AG992" t="inlineStr">
        <is>
          <t xml:space="preserve">New build</t>
        </is>
      </c>
      <c r="AH992"/>
      <c r="AI992" t="inlineStr">
        <is>
          <t xml:space="preserve">Y</t>
        </is>
      </c>
      <c r="AJ992"/>
      <c r="AK992"/>
      <c r="AL992"/>
      <c r="AM992"/>
      <c r="AN992"/>
      <c r="AO992"/>
      <c r="AP992"/>
      <c r="AQ992"/>
      <c r="AR992"/>
      <c r="AS992"/>
      <c r="AT992">
        <f>IFERROR(INDEX(04_Area_Stats!$E$5:$E$7,MATCH(N992,04_Area_Stats!$A$5:$A$7,0)),"")</f>
      </c>
      <c r="AU992">
        <f>IFERROR(ROUND(W992*AT992,0),"")</f>
      </c>
      <c r="AV992">
        <f>IFERROR(AU992*12/S992,"")</f>
      </c>
      <c r="AW992">
        <f>IFERROR(ROUND(100*(03_Assumptions!$B$18*MIN(AV992/03_Assumptions!$B$13,1)+03_Assumptions!$B$19*MIN(MAX(-AB992/0.25,0),1)+03_Assumptions!$B$20*IFERROR(INDEX(03_Assumptions!$B$28:$B$33,MATCH(AG992,03_Assumptions!$A$28:$A$33,0)),0.5)+03_Assumptions!$B$21*MIN(V992/180,1)+03_Assumptions!$B$22*(COUNTIF(AI992:AQ992,"Y")/9)),0),"")</f>
      </c>
      <c r="AX992"/>
      <c r="AY992"/>
      <c r="AZ992"/>
      <c r="BA992" t="inlineStr">
        <is>
          <t xml:space="preserve">https://media.yaencontre.com/img/photo/w1024/48157/48157-57438465-1515073659.jpg</t>
        </is>
      </c>
      <c r="BB992"/>
      <c r="BC992">
        <v>1</v>
      </c>
      <c r="BD992"/>
      <c r="BE992">
        <v>0</v>
      </c>
      <c r="BF992"/>
      <c r="BG992"/>
      <c r="BH992"/>
      <c r="BI992"/>
      <c r="BJ992"/>
      <c r="BK992"/>
      <c r="BL992" t="inlineStr">
        <is>
          <t xml:space="preserve">Beskrivningen är ofullständig; lite information finns tillgänglig om denna nybygd taklägenhet i komplexet Las Lomas del Higuerón i Fuengirola. Inga specifika egenskapsdetaljer tillhandahålls.</t>
        </is>
      </c>
      <c r="BM992" t="inlineStr">
        <is>
          <t xml:space="preserve">condition</t>
        </is>
      </c>
      <c r="BN992"/>
    </row>
    <row r="993">
      <c r="A993" t="inlineStr">
        <is>
          <t xml:space="preserve">YAE-jht::real-estate::48157-112399860</t>
        </is>
      </c>
      <c r="B993" t="inlineStr">
        <is>
          <t xml:space="preserve">Yaencontre</t>
        </is>
      </c>
      <c r="C993" t="inlineStr">
        <is>
          <t xml:space="preserve">jht::real-estate::48157-112399860</t>
        </is>
      </c>
      <c r="D993" t="inlineStr">
        <is>
          <t xml:space="preserve">https://yaencontre.com/venta/piso/inmueble-48157-112399860</t>
        </is>
      </c>
      <c r="E993" t="inlineStr">
        <is>
          <t xml:space="preserve">2026-08-29</t>
        </is>
      </c>
      <c r="F993" t="inlineStr">
        <is>
          <t xml:space="preserve">2026-08-31</t>
        </is>
      </c>
      <c r="G993" t="inlineStr">
        <is>
          <t xml:space="preserve">New</t>
        </is>
      </c>
      <c r="H993" t="inlineStr">
        <is>
          <t xml:space="preserve">Ático en venta, Las Gaviotas en Fuengirola</t>
        </is>
      </c>
      <c r="I993" t="inlineStr">
        <is>
          <t xml:space="preserve">Sale</t>
        </is>
      </c>
      <c r="J993" t="inlineStr">
        <is>
          <t xml:space="preserve">FLAT</t>
        </is>
      </c>
      <c r="K993" t="inlineStr">
        <is>
          <t xml:space="preserve">ES</t>
        </is>
      </c>
      <c r="L993"/>
      <c r="M993"/>
      <c r="N993" t="inlineStr">
        <is>
          <t xml:space="preserve">Fuengirola</t>
        </is>
      </c>
      <c r="O993" t="inlineStr">
        <is>
          <t xml:space="preserve">Las Gaviotas</t>
        </is>
      </c>
      <c r="P993"/>
      <c r="Q993" t="inlineStr">
        <is>
          <t xml:space="preserve">36.5734587</t>
        </is>
      </c>
      <c r="R993" t="inlineStr">
        <is>
          <t xml:space="preserve">-4.5978832</t>
        </is>
      </c>
      <c r="S993">
        <v>1150000</v>
      </c>
      <c r="T993"/>
      <c r="U993">
        <f>IFERROR((S993-T993)/T993,"")</f>
      </c>
      <c r="V993">
        <v>3</v>
      </c>
      <c r="W993" t="inlineStr">
        <is>
          <t xml:space="preserve">245.00</t>
        </is>
      </c>
      <c r="X993"/>
      <c r="Y993"/>
      <c r="Z993">
        <f>IFERROR(S993/W993,"")</f>
      </c>
      <c r="AA993">
        <f>IFERROR(INDEX(04_Area_Stats!$C$5:$C$7,MATCH(N993,04_Area_Stats!$A$5:$A$7,0)),"")</f>
      </c>
      <c r="AB993">
        <f>IFERROR((Z993-AA993)/AA993,"")</f>
      </c>
      <c r="AC993">
        <v>3</v>
      </c>
      <c r="AD993">
        <v>2</v>
      </c>
      <c r="AE993"/>
      <c r="AF993"/>
      <c r="AG993" t="inlineStr">
        <is>
          <t xml:space="preserve">Good</t>
        </is>
      </c>
      <c r="AH993"/>
      <c r="AI993"/>
      <c r="AJ993"/>
      <c r="AK993"/>
      <c r="AL993"/>
      <c r="AM993"/>
      <c r="AN993"/>
      <c r="AO993"/>
      <c r="AP993"/>
      <c r="AQ993"/>
      <c r="AR993"/>
      <c r="AS993"/>
      <c r="AT993">
        <f>IFERROR(INDEX(04_Area_Stats!$E$5:$E$7,MATCH(N993,04_Area_Stats!$A$5:$A$7,0)),"")</f>
      </c>
      <c r="AU993">
        <f>IFERROR(ROUND(W993*AT993,0),"")</f>
      </c>
      <c r="AV993">
        <f>IFERROR(AU993*12/S993,"")</f>
      </c>
      <c r="AW993">
        <f>IFERROR(ROUND(100*(03_Assumptions!$B$18*MIN(AV993/03_Assumptions!$B$13,1)+03_Assumptions!$B$19*MIN(MAX(-AB993/0.25,0),1)+03_Assumptions!$B$20*IFERROR(INDEX(03_Assumptions!$B$28:$B$33,MATCH(AG993,03_Assumptions!$A$28:$A$33,0)),0.5)+03_Assumptions!$B$21*MIN(V993/180,1)+03_Assumptions!$B$22*(COUNTIF(AI993:AQ993,"Y")/9)),0),"")</f>
      </c>
      <c r="AX993"/>
      <c r="AY993"/>
      <c r="AZ993"/>
      <c r="BA993" t="inlineStr">
        <is>
          <t xml:space="preserve">https://media.yaencontre.com/img/photo/w1024/48157/48157-57438467-1515073717.jpg</t>
        </is>
      </c>
      <c r="BB993"/>
      <c r="BC993">
        <v>1</v>
      </c>
      <c r="BD993"/>
      <c r="BE993">
        <v>0</v>
      </c>
      <c r="BF993"/>
      <c r="BG993"/>
      <c r="BH993"/>
      <c r="BI993"/>
      <c r="BJ993"/>
      <c r="BK993"/>
      <c r="BL993" t="inlineStr">
        <is>
          <t xml:space="preserve">Ofullständig annonsbeskrivning för en lägenhetstopp i Las Gaviotas, Fuengirola, del av ett nytt 160-bostadskomplex på Costa del Sol. Otillräcklig information för att bedöma skick eller egenskaper.</t>
        </is>
      </c>
      <c r="BM993"/>
      <c r="BN993"/>
    </row>
    <row r="994">
      <c r="A994" t="inlineStr">
        <is>
          <t xml:space="preserve">YAE-jht::real-estate::48157-112399851</t>
        </is>
      </c>
      <c r="B994" t="inlineStr">
        <is>
          <t xml:space="preserve">Yaencontre</t>
        </is>
      </c>
      <c r="C994" t="inlineStr">
        <is>
          <t xml:space="preserve">jht::real-estate::48157-112399851</t>
        </is>
      </c>
      <c r="D994" t="inlineStr">
        <is>
          <t xml:space="preserve">https://yaencontre.com/venta/piso/inmueble-48157-112399851</t>
        </is>
      </c>
      <c r="E994" t="inlineStr">
        <is>
          <t xml:space="preserve">2026-08-29</t>
        </is>
      </c>
      <c r="F994" t="inlineStr">
        <is>
          <t xml:space="preserve">2026-08-31</t>
        </is>
      </c>
      <c r="G994" t="inlineStr">
        <is>
          <t xml:space="preserve">New</t>
        </is>
      </c>
      <c r="H994" t="inlineStr">
        <is>
          <t xml:space="preserve">Piso en venta, Las Gaviotas en Fuengirola</t>
        </is>
      </c>
      <c r="I994" t="inlineStr">
        <is>
          <t xml:space="preserve">Sale</t>
        </is>
      </c>
      <c r="J994" t="inlineStr">
        <is>
          <t xml:space="preserve">FLAT</t>
        </is>
      </c>
      <c r="K994" t="inlineStr">
        <is>
          <t xml:space="preserve">ES</t>
        </is>
      </c>
      <c r="L994"/>
      <c r="M994"/>
      <c r="N994" t="inlineStr">
        <is>
          <t xml:space="preserve">Fuengirola</t>
        </is>
      </c>
      <c r="O994" t="inlineStr">
        <is>
          <t xml:space="preserve">Las Gaviotas</t>
        </is>
      </c>
      <c r="P994"/>
      <c r="Q994" t="inlineStr">
        <is>
          <t xml:space="preserve">36.5734197</t>
        </is>
      </c>
      <c r="R994" t="inlineStr">
        <is>
          <t xml:space="preserve">-4.5968144</t>
        </is>
      </c>
      <c r="S994">
        <v>495000</v>
      </c>
      <c r="T994"/>
      <c r="U994">
        <f>IFERROR((S994-T994)/T994,"")</f>
      </c>
      <c r="V994">
        <v>3</v>
      </c>
      <c r="W994" t="inlineStr">
        <is>
          <t xml:space="preserve">133.00</t>
        </is>
      </c>
      <c r="X994"/>
      <c r="Y994"/>
      <c r="Z994">
        <f>IFERROR(S994/W994,"")</f>
      </c>
      <c r="AA994">
        <f>IFERROR(INDEX(04_Area_Stats!$C$5:$C$7,MATCH(N994,04_Area_Stats!$A$5:$A$7,0)),"")</f>
      </c>
      <c r="AB994">
        <f>IFERROR((Z994-AA994)/AA994,"")</f>
      </c>
      <c r="AC994">
        <v>3</v>
      </c>
      <c r="AD994">
        <v>2</v>
      </c>
      <c r="AE994"/>
      <c r="AF994"/>
      <c r="AG994"/>
      <c r="AH994"/>
      <c r="AI994" t="inlineStr">
        <is>
          <t xml:space="preserve">Y</t>
        </is>
      </c>
      <c r="AJ994"/>
      <c r="AK994"/>
      <c r="AL994"/>
      <c r="AM994"/>
      <c r="AN994"/>
      <c r="AO994"/>
      <c r="AP994" t="inlineStr">
        <is>
          <t xml:space="preserve">Y</t>
        </is>
      </c>
      <c r="AQ994"/>
      <c r="AR994"/>
      <c r="AS994"/>
      <c r="AT994">
        <f>IFERROR(INDEX(04_Area_Stats!$E$5:$E$7,MATCH(N994,04_Area_Stats!$A$5:$A$7,0)),"")</f>
      </c>
      <c r="AU994">
        <f>IFERROR(ROUND(W994*AT994,0),"")</f>
      </c>
      <c r="AV994">
        <f>IFERROR(AU994*12/S994,"")</f>
      </c>
      <c r="AW994">
        <f>IFERROR(ROUND(100*(03_Assumptions!$B$18*MIN(AV994/03_Assumptions!$B$13,1)+03_Assumptions!$B$19*MIN(MAX(-AB994/0.25,0),1)+03_Assumptions!$B$20*IFERROR(INDEX(03_Assumptions!$B$28:$B$33,MATCH(AG994,03_Assumptions!$A$28:$A$33,0)),0.5)+03_Assumptions!$B$21*MIN(V994/180,1)+03_Assumptions!$B$22*(COUNTIF(AI994:AQ994,"Y")/9)),0),"")</f>
      </c>
      <c r="AX994"/>
      <c r="AY994"/>
      <c r="AZ994"/>
      <c r="BA994" t="inlineStr">
        <is>
          <t xml:space="preserve">https://media.yaencontre.com/img/photo/w1024/48157/48157-57438473-1515073874.jpg</t>
        </is>
      </c>
      <c r="BB994"/>
      <c r="BC994">
        <v>1</v>
      </c>
      <c r="BD994"/>
      <c r="BE994">
        <v>0</v>
      </c>
      <c r="BF994"/>
      <c r="BG994"/>
      <c r="BH994"/>
      <c r="BI994"/>
      <c r="BJ994"/>
      <c r="BK994"/>
      <c r="BL994" t="inlineStr">
        <is>
          <t xml:space="preserve">Beskrivningen är ofullständig och ger otillräcklig information för att bedöma denna fastighet. Endast att det är ett modernt lägenhetskomplex med 2–3 sovrum i Las Gaviotas, Fuengirola, på Costa del Sol kan fastställas från den trunkerade texten.</t>
        </is>
      </c>
      <c r="BM994"/>
      <c r="BN994"/>
    </row>
    <row r="995">
      <c r="A995" t="inlineStr">
        <is>
          <t xml:space="preserve">YAE-jht::real-estate::48157-112399853</t>
        </is>
      </c>
      <c r="B995" t="inlineStr">
        <is>
          <t xml:space="preserve">Yaencontre</t>
        </is>
      </c>
      <c r="C995" t="inlineStr">
        <is>
          <t xml:space="preserve">jht::real-estate::48157-112399853</t>
        </is>
      </c>
      <c r="D995" t="inlineStr">
        <is>
          <t xml:space="preserve">https://yaencontre.com/venta/piso/inmueble-48157-112399853</t>
        </is>
      </c>
      <c r="E995" t="inlineStr">
        <is>
          <t xml:space="preserve">2026-08-29</t>
        </is>
      </c>
      <c r="F995" t="inlineStr">
        <is>
          <t xml:space="preserve">2026-08-31</t>
        </is>
      </c>
      <c r="G995" t="inlineStr">
        <is>
          <t xml:space="preserve">New</t>
        </is>
      </c>
      <c r="H995" t="inlineStr">
        <is>
          <t xml:space="preserve">Ático en venta, Las Gaviotas en Fuengirola</t>
        </is>
      </c>
      <c r="I995" t="inlineStr">
        <is>
          <t xml:space="preserve">Sale</t>
        </is>
      </c>
      <c r="J995" t="inlineStr">
        <is>
          <t xml:space="preserve">FLAT</t>
        </is>
      </c>
      <c r="K995" t="inlineStr">
        <is>
          <t xml:space="preserve">ES</t>
        </is>
      </c>
      <c r="L995"/>
      <c r="M995"/>
      <c r="N995" t="inlineStr">
        <is>
          <t xml:space="preserve">Fuengirola</t>
        </is>
      </c>
      <c r="O995" t="inlineStr">
        <is>
          <t xml:space="preserve">Las Gaviotas</t>
        </is>
      </c>
      <c r="P995"/>
      <c r="Q995" t="inlineStr">
        <is>
          <t xml:space="preserve">36.5717792</t>
        </is>
      </c>
      <c r="R995" t="inlineStr">
        <is>
          <t xml:space="preserve">-4.5994285</t>
        </is>
      </c>
      <c r="S995">
        <v>1220000</v>
      </c>
      <c r="T995"/>
      <c r="U995">
        <f>IFERROR((S995-T995)/T995,"")</f>
      </c>
      <c r="V995">
        <v>3</v>
      </c>
      <c r="W995" t="inlineStr">
        <is>
          <t xml:space="preserve">245.00</t>
        </is>
      </c>
      <c r="X995"/>
      <c r="Y995"/>
      <c r="Z995">
        <f>IFERROR(S995/W995,"")</f>
      </c>
      <c r="AA995">
        <f>IFERROR(INDEX(04_Area_Stats!$C$5:$C$7,MATCH(N995,04_Area_Stats!$A$5:$A$7,0)),"")</f>
      </c>
      <c r="AB995">
        <f>IFERROR((Z995-AA995)/AA995,"")</f>
      </c>
      <c r="AC995">
        <v>3</v>
      </c>
      <c r="AD995">
        <v>2</v>
      </c>
      <c r="AE995"/>
      <c r="AF995"/>
      <c r="AG995"/>
      <c r="AH995"/>
      <c r="AI995" t="inlineStr">
        <is>
          <t xml:space="preserve">Y</t>
        </is>
      </c>
      <c r="AJ995"/>
      <c r="AK995"/>
      <c r="AL995"/>
      <c r="AM995"/>
      <c r="AN995"/>
      <c r="AO995"/>
      <c r="AP995"/>
      <c r="AQ995"/>
      <c r="AR995"/>
      <c r="AS995"/>
      <c r="AT995">
        <f>IFERROR(INDEX(04_Area_Stats!$E$5:$E$7,MATCH(N995,04_Area_Stats!$A$5:$A$7,0)),"")</f>
      </c>
      <c r="AU995">
        <f>IFERROR(ROUND(W995*AT995,0),"")</f>
      </c>
      <c r="AV995">
        <f>IFERROR(AU995*12/S995,"")</f>
      </c>
      <c r="AW995">
        <f>IFERROR(ROUND(100*(03_Assumptions!$B$18*MIN(AV995/03_Assumptions!$B$13,1)+03_Assumptions!$B$19*MIN(MAX(-AB995/0.25,0),1)+03_Assumptions!$B$20*IFERROR(INDEX(03_Assumptions!$B$28:$B$33,MATCH(AG995,03_Assumptions!$A$28:$A$33,0)),0.5)+03_Assumptions!$B$21*MIN(V995/180,1)+03_Assumptions!$B$22*(COUNTIF(AI995:AQ995,"Y")/9)),0),"")</f>
      </c>
      <c r="AX995"/>
      <c r="AY995"/>
      <c r="AZ995"/>
      <c r="BA995" t="inlineStr">
        <is>
          <t xml:space="preserve">https://media.yaencontre.com/img/photo/w1024/48157/48157-57438472-1515073845.jpg</t>
        </is>
      </c>
      <c r="BB995"/>
      <c r="BC995">
        <v>1</v>
      </c>
      <c r="BD995"/>
      <c r="BE995">
        <v>0</v>
      </c>
      <c r="BF995"/>
      <c r="BG995"/>
      <c r="BH995"/>
      <c r="BI995"/>
      <c r="BJ995"/>
      <c r="BK995"/>
      <c r="BL995" t="inlineStr">
        <is>
          <t xml:space="preserve">Begränsad information tillgänglig; beskrivningen är ofullständig och bryts mitt i meningen.</t>
        </is>
      </c>
      <c r="BM995"/>
      <c r="BN995"/>
    </row>
    <row r="996">
      <c r="A996" t="inlineStr">
        <is>
          <t xml:space="preserve">YAE-jht::real-estate::48157-112399908</t>
        </is>
      </c>
      <c r="B996" t="inlineStr">
        <is>
          <t xml:space="preserve">Yaencontre</t>
        </is>
      </c>
      <c r="C996" t="inlineStr">
        <is>
          <t xml:space="preserve">jht::real-estate::48157-112399908</t>
        </is>
      </c>
      <c r="D996" t="inlineStr">
        <is>
          <t xml:space="preserve">https://yaencontre.com/venta/piso/inmueble-48157-112399908</t>
        </is>
      </c>
      <c r="E996" t="inlineStr">
        <is>
          <t xml:space="preserve">2026-08-29</t>
        </is>
      </c>
      <c r="F996" t="inlineStr">
        <is>
          <t xml:space="preserve">2026-08-31</t>
        </is>
      </c>
      <c r="G996" t="inlineStr">
        <is>
          <t xml:space="preserve">New</t>
        </is>
      </c>
      <c r="H996" t="inlineStr">
        <is>
          <t xml:space="preserve">Ático en venta, Las Gaviotas en Fuengirola</t>
        </is>
      </c>
      <c r="I996" t="inlineStr">
        <is>
          <t xml:space="preserve">Sale</t>
        </is>
      </c>
      <c r="J996" t="inlineStr">
        <is>
          <t xml:space="preserve">FLAT</t>
        </is>
      </c>
      <c r="K996" t="inlineStr">
        <is>
          <t xml:space="preserve">ES</t>
        </is>
      </c>
      <c r="L996"/>
      <c r="M996"/>
      <c r="N996" t="inlineStr">
        <is>
          <t xml:space="preserve">Fuengirola</t>
        </is>
      </c>
      <c r="O996" t="inlineStr">
        <is>
          <t xml:space="preserve">Las Gaviotas</t>
        </is>
      </c>
      <c r="P996"/>
      <c r="Q996" t="inlineStr">
        <is>
          <t xml:space="preserve">36.5715550</t>
        </is>
      </c>
      <c r="R996" t="inlineStr">
        <is>
          <t xml:space="preserve">-4.5986167</t>
        </is>
      </c>
      <c r="S996">
        <v>1515000</v>
      </c>
      <c r="T996"/>
      <c r="U996">
        <f>IFERROR((S996-T996)/T996,"")</f>
      </c>
      <c r="V996">
        <v>3</v>
      </c>
      <c r="W996" t="inlineStr">
        <is>
          <t xml:space="preserve">245.00</t>
        </is>
      </c>
      <c r="X996"/>
      <c r="Y996"/>
      <c r="Z996">
        <f>IFERROR(S996/W996,"")</f>
      </c>
      <c r="AA996">
        <f>IFERROR(INDEX(04_Area_Stats!$C$5:$C$7,MATCH(N996,04_Area_Stats!$A$5:$A$7,0)),"")</f>
      </c>
      <c r="AB996">
        <f>IFERROR((Z996-AA996)/AA996,"")</f>
      </c>
      <c r="AC996">
        <v>3</v>
      </c>
      <c r="AD996">
        <v>2</v>
      </c>
      <c r="AE996"/>
      <c r="AF996"/>
      <c r="AG996"/>
      <c r="AH996"/>
      <c r="AI996"/>
      <c r="AJ996"/>
      <c r="AK996"/>
      <c r="AL996"/>
      <c r="AM996"/>
      <c r="AN996"/>
      <c r="AO996"/>
      <c r="AP996"/>
      <c r="AQ996"/>
      <c r="AR996"/>
      <c r="AS996"/>
      <c r="AT996">
        <f>IFERROR(INDEX(04_Area_Stats!$E$5:$E$7,MATCH(N996,04_Area_Stats!$A$5:$A$7,0)),"")</f>
      </c>
      <c r="AU996">
        <f>IFERROR(ROUND(W996*AT996,0),"")</f>
      </c>
      <c r="AV996">
        <f>IFERROR(AU996*12/S996,"")</f>
      </c>
      <c r="AW996">
        <f>IFERROR(ROUND(100*(03_Assumptions!$B$18*MIN(AV996/03_Assumptions!$B$13,1)+03_Assumptions!$B$19*MIN(MAX(-AB996/0.25,0),1)+03_Assumptions!$B$20*IFERROR(INDEX(03_Assumptions!$B$28:$B$33,MATCH(AG996,03_Assumptions!$A$28:$A$33,0)),0.5)+03_Assumptions!$B$21*MIN(V996/180,1)+03_Assumptions!$B$22*(COUNTIF(AI996:AQ996,"Y")/9)),0),"")</f>
      </c>
      <c r="AX996"/>
      <c r="AY996"/>
      <c r="AZ996"/>
      <c r="BA996" t="inlineStr">
        <is>
          <t xml:space="preserve">https://media.yaencontre.com/img/photo/w1024/48157/48157-57438476-1515073963.jpg</t>
        </is>
      </c>
      <c r="BB996"/>
      <c r="BC996">
        <v>1</v>
      </c>
      <c r="BD996"/>
      <c r="BE996">
        <v>0</v>
      </c>
      <c r="BF996"/>
      <c r="BG996"/>
      <c r="BH996"/>
      <c r="BI996"/>
      <c r="BJ996"/>
      <c r="BK996"/>
      <c r="BL996" t="inlineStr">
        <is>
          <t xml:space="preserve">Ofullständig beskrivning av en penthousevåning till salu i Las Gaviotas, Fuengirola—ett modernt komplex med 160 bostäder med 2–3 sovrum på Costa del Sol. Otillräcklig information för att bedöma skick eller specifika egenskaper.</t>
        </is>
      </c>
      <c r="BM996"/>
      <c r="BN996"/>
    </row>
    <row r="997">
      <c r="A997" t="inlineStr">
        <is>
          <t xml:space="preserve">IDL-112401666</t>
        </is>
      </c>
      <c r="B997" t="inlineStr">
        <is>
          <t xml:space="preserve">Idealista</t>
        </is>
      </c>
      <c r="C997" t="inlineStr">
        <is>
          <t xml:space="preserve">112401666</t>
        </is>
      </c>
      <c r="D997" t="inlineStr">
        <is>
          <t xml:space="preserve">https://www.idealista.com/inmueble/112401666/</t>
        </is>
      </c>
      <c r="E997" t="inlineStr">
        <is>
          <t xml:space="preserve">2026-08-29</t>
        </is>
      </c>
      <c r="F997" t="inlineStr">
        <is>
          <t xml:space="preserve">2026-08-31</t>
        </is>
      </c>
      <c r="G997" t="inlineStr">
        <is>
          <t xml:space="preserve">New</t>
        </is>
      </c>
      <c r="H997" t="inlineStr">
        <is>
          <t xml:space="preserve">Flat / apartment in Cerro blanco, Nueva Andalucía, Marbella</t>
        </is>
      </c>
      <c r="I997" t="inlineStr">
        <is>
          <t xml:space="preserve">Sale</t>
        </is>
      </c>
      <c r="J997" t="inlineStr">
        <is>
          <t xml:space="preserve">Flat</t>
        </is>
      </c>
      <c r="K997" t="inlineStr">
        <is>
          <t xml:space="preserve">ES</t>
        </is>
      </c>
      <c r="L997"/>
      <c r="M997" t="inlineStr">
        <is>
          <t xml:space="preserve">Málaga</t>
        </is>
      </c>
      <c r="N997" t="inlineStr">
        <is>
          <t xml:space="preserve">Marbella</t>
        </is>
      </c>
      <c r="O997" t="inlineStr">
        <is>
          <t xml:space="preserve">Nueva Andalucía</t>
        </is>
      </c>
      <c r="P997"/>
      <c r="Q997" t="inlineStr">
        <is>
          <t xml:space="preserve">36.4918925</t>
        </is>
      </c>
      <c r="R997" t="inlineStr">
        <is>
          <t xml:space="preserve">-4.9615232</t>
        </is>
      </c>
      <c r="S997">
        <v>770000</v>
      </c>
      <c r="T997"/>
      <c r="U997">
        <f>IFERROR((S997-T997)/T997,"")</f>
      </c>
      <c r="V997">
        <v>3</v>
      </c>
      <c r="W997" t="inlineStr">
        <is>
          <t xml:space="preserve">137.00</t>
        </is>
      </c>
      <c r="X997"/>
      <c r="Y997"/>
      <c r="Z997">
        <f>IFERROR(S997/W997,"")</f>
      </c>
      <c r="AA997">
        <f>IFERROR(INDEX(04_Area_Stats!$C$5:$C$7,MATCH(N997,04_Area_Stats!$A$5:$A$7,0)),"")</f>
      </c>
      <c r="AB997">
        <f>IFERROR((Z997-AA997)/AA997,"")</f>
      </c>
      <c r="AC997">
        <v>2</v>
      </c>
      <c r="AD997">
        <v>2</v>
      </c>
      <c r="AE997" t="inlineStr">
        <is>
          <t xml:space="preserve">2</t>
        </is>
      </c>
      <c r="AF997"/>
      <c r="AG997" t="inlineStr">
        <is>
          <t xml:space="preserve">Renovated</t>
        </is>
      </c>
      <c r="AH997"/>
      <c r="AI997" t="inlineStr">
        <is>
          <t xml:space="preserve">Y</t>
        </is>
      </c>
      <c r="AJ997" t="inlineStr">
        <is>
          <t xml:space="preserve">Y</t>
        </is>
      </c>
      <c r="AK997" t="inlineStr">
        <is>
          <t xml:space="preserve">Y</t>
        </is>
      </c>
      <c r="AL997" t="inlineStr">
        <is>
          <t xml:space="preserve">Y</t>
        </is>
      </c>
      <c r="AM997"/>
      <c r="AN997" t="inlineStr">
        <is>
          <t xml:space="preserve">N</t>
        </is>
      </c>
      <c r="AO997" t="inlineStr">
        <is>
          <t xml:space="preserve">Y</t>
        </is>
      </c>
      <c r="AP997" t="inlineStr">
        <is>
          <t xml:space="preserve">Y</t>
        </is>
      </c>
      <c r="AQ997" t="inlineStr">
        <is>
          <t xml:space="preserve">Y</t>
        </is>
      </c>
      <c r="AR997"/>
      <c r="AS997"/>
      <c r="AT997">
        <f>IFERROR(INDEX(04_Area_Stats!$E$5:$E$7,MATCH(N997,04_Area_Stats!$A$5:$A$7,0)),"")</f>
      </c>
      <c r="AU997">
        <f>IFERROR(ROUND(W997*AT997,0),"")</f>
      </c>
      <c r="AV997">
        <f>IFERROR(AU997*12/S997,"")</f>
      </c>
      <c r="AW997">
        <f>IFERROR(ROUND(100*(03_Assumptions!$B$18*MIN(AV997/03_Assumptions!$B$13,1)+03_Assumptions!$B$19*MIN(MAX(-AB997/0.25,0),1)+03_Assumptions!$B$20*IFERROR(INDEX(03_Assumptions!$B$28:$B$33,MATCH(AG997,03_Assumptions!$A$28:$A$33,0)),0.5)+03_Assumptions!$B$21*MIN(V997/180,1)+03_Assumptions!$B$22*(COUNTIF(AI997:AQ997,"Y")/9)),0),"")</f>
      </c>
      <c r="AX997"/>
      <c r="AY997"/>
      <c r="AZ997"/>
      <c r="BA997" t="inlineStr">
        <is>
          <t xml:space="preserve">https://img4.idealista.com/s/v1/yLv6QcFaPGY-ndqtd3fIzjn3dwgl4inLwTKbMiVSd6Ml4khBqGDIaJvI4s5m5JvBd9qbdx4-dwx6dwYIoz4LDAYlgAvI9Zuoyw?Expires=1788122378&amp;Signature=MEQCIGlTSNYx819Vykbleou0VGypMhGezhzfT-qTN6uumeL4AiBva1atb7JYv27RkV~mLO8yN4xSAAuX65jBUZnoW3iBJg__&amp;Key-Pair-Id=K20EOYVFELHOX5</t>
        </is>
      </c>
      <c r="BB997"/>
      <c r="BC997">
        <v>2</v>
      </c>
      <c r="BD997">
        <v>0</v>
      </c>
      <c r="BE997">
        <v>0</v>
      </c>
      <c r="BF997"/>
      <c r="BG997"/>
      <c r="BH997"/>
      <c r="BI997" t="inlineStr">
        <is>
          <t xml:space="preserve">An excellent opportunity as a permanent residence, holiday home or investment property</t>
        </is>
      </c>
      <c r="BJ997" t="inlineStr">
        <is>
          <t xml:space="preserve">COSMETIC</t>
        </is>
      </c>
      <c r="BK997"/>
      <c r="BL997" t="inlineStr">
        <is>
          <t xml:space="preserve">En fullt möblerad tvårumslägenhet med två badrum på 137 m² i det prestigiösa gated community Cerro Blanco i Nueva Andalucía, med moderna renoveringar och högkvalitativa ytfinish. Fastigheten erbjuder havsutsikt, glasad terrass och tillgång till gemensamma trädgårdar, pool och tennisbanor i ett av Marbellas mest attraktiva områden.</t>
        </is>
      </c>
      <c r="BM997" t="inlineStr">
        <is>
          <t xml:space="preserve">condition, furnished</t>
        </is>
      </c>
      <c r="BN997"/>
    </row>
    <row r="998">
      <c r="A998" t="inlineStr">
        <is>
          <t xml:space="preserve">IDL-112357885</t>
        </is>
      </c>
      <c r="B998" t="inlineStr">
        <is>
          <t xml:space="preserve">Idealista</t>
        </is>
      </c>
      <c r="C998" t="inlineStr">
        <is>
          <t xml:space="preserve">112357885</t>
        </is>
      </c>
      <c r="D998" t="inlineStr">
        <is>
          <t xml:space="preserve">https://www.idealista.com/inmueble/112357885/</t>
        </is>
      </c>
      <c r="E998" t="inlineStr">
        <is>
          <t xml:space="preserve">2026-08-29</t>
        </is>
      </c>
      <c r="F998" t="inlineStr">
        <is>
          <t xml:space="preserve">2026-08-31</t>
        </is>
      </c>
      <c r="G998" t="inlineStr">
        <is>
          <t xml:space="preserve">New</t>
        </is>
      </c>
      <c r="H998" t="inlineStr">
        <is>
          <t xml:space="preserve">Flat / apartment in Calle de las Adelfas, 3, Nueva Andalucía, Marbella</t>
        </is>
      </c>
      <c r="I998" t="inlineStr">
        <is>
          <t xml:space="preserve">Sale</t>
        </is>
      </c>
      <c r="J998" t="inlineStr">
        <is>
          <t xml:space="preserve">Flat</t>
        </is>
      </c>
      <c r="K998" t="inlineStr">
        <is>
          <t xml:space="preserve">ES</t>
        </is>
      </c>
      <c r="L998"/>
      <c r="M998" t="inlineStr">
        <is>
          <t xml:space="preserve">Málaga</t>
        </is>
      </c>
      <c r="N998" t="inlineStr">
        <is>
          <t xml:space="preserve">Marbella</t>
        </is>
      </c>
      <c r="O998" t="inlineStr">
        <is>
          <t xml:space="preserve">Nueva Andalucía</t>
        </is>
      </c>
      <c r="P998"/>
      <c r="Q998" t="inlineStr">
        <is>
          <t xml:space="preserve">36.4955199</t>
        </is>
      </c>
      <c r="R998" t="inlineStr">
        <is>
          <t xml:space="preserve">-4.9649938</t>
        </is>
      </c>
      <c r="S998">
        <v>575000</v>
      </c>
      <c r="T998"/>
      <c r="U998">
        <f>IFERROR((S998-T998)/T998,"")</f>
      </c>
      <c r="V998">
        <v>3</v>
      </c>
      <c r="W998" t="inlineStr">
        <is>
          <t xml:space="preserve">121.00</t>
        </is>
      </c>
      <c r="X998"/>
      <c r="Y998"/>
      <c r="Z998">
        <f>IFERROR(S998/W998,"")</f>
      </c>
      <c r="AA998">
        <f>IFERROR(INDEX(04_Area_Stats!$C$5:$C$7,MATCH(N998,04_Area_Stats!$A$5:$A$7,0)),"")</f>
      </c>
      <c r="AB998">
        <f>IFERROR((Z998-AA998)/AA998,"")</f>
      </c>
      <c r="AC998">
        <v>3</v>
      </c>
      <c r="AD998">
        <v>2</v>
      </c>
      <c r="AE998" t="inlineStr">
        <is>
          <t xml:space="preserve">1</t>
        </is>
      </c>
      <c r="AF998"/>
      <c r="AG998" t="inlineStr">
        <is>
          <t xml:space="preserve">Good</t>
        </is>
      </c>
      <c r="AH998"/>
      <c r="AI998" t="inlineStr">
        <is>
          <t xml:space="preserve">N</t>
        </is>
      </c>
      <c r="AJ998" t="inlineStr">
        <is>
          <t xml:space="preserve">Y</t>
        </is>
      </c>
      <c r="AK998" t="inlineStr">
        <is>
          <t xml:space="preserve">Y</t>
        </is>
      </c>
      <c r="AL998" t="inlineStr">
        <is>
          <t xml:space="preserve">Y</t>
        </is>
      </c>
      <c r="AM998" t="inlineStr">
        <is>
          <t xml:space="preserve">Y</t>
        </is>
      </c>
      <c r="AN998" t="inlineStr">
        <is>
          <t xml:space="preserve">N</t>
        </is>
      </c>
      <c r="AO998" t="inlineStr">
        <is>
          <t xml:space="preserve">Y</t>
        </is>
      </c>
      <c r="AP998" t="inlineStr">
        <is>
          <t xml:space="preserve">Y</t>
        </is>
      </c>
      <c r="AQ998"/>
      <c r="AR998">
        <v>150</v>
      </c>
      <c r="AS998"/>
      <c r="AT998">
        <f>IFERROR(INDEX(04_Area_Stats!$E$5:$E$7,MATCH(N998,04_Area_Stats!$A$5:$A$7,0)),"")</f>
      </c>
      <c r="AU998">
        <f>IFERROR(ROUND(W998*AT998,0),"")</f>
      </c>
      <c r="AV998">
        <f>IFERROR(AU998*12/S998,"")</f>
      </c>
      <c r="AW998">
        <f>IFERROR(ROUND(100*(03_Assumptions!$B$18*MIN(AV998/03_Assumptions!$B$13,1)+03_Assumptions!$B$19*MIN(MAX(-AB998/0.25,0),1)+03_Assumptions!$B$20*IFERROR(INDEX(03_Assumptions!$B$28:$B$33,MATCH(AG998,03_Assumptions!$A$28:$A$33,0)),0.5)+03_Assumptions!$B$21*MIN(V998/180,1)+03_Assumptions!$B$22*(COUNTIF(AI998:AQ998,"Y")/9)),0),"")</f>
      </c>
      <c r="AX998"/>
      <c r="AY998"/>
      <c r="AZ998"/>
      <c r="BA998" t="inlineStr">
        <is>
          <t xml:space="preserve">https://img4.idealista.com/s/v1/yLv6QcFaPGY-ndqtd3fIzjn3dwgl4inLwTKbMiVSd6Ml4khBqGDIaJvI4s5m5JvBd5s-d873dwsLdwYIowsGegijBqPI9Zuoyw?Expires=1788122378&amp;Signature=MEUCIQDsHlA2jSs17pqmr1rhSreGaLd5IZ9iByysg0LRtPqjlgIgKdbk5DrngF4cwbLeLOJUbmN-QB6YdkY8wOc8G9OXSx8_&amp;Key-Pair-Id=K20EOYVFELHOX5</t>
        </is>
      </c>
      <c r="BB998"/>
      <c r="BC998">
        <v>1</v>
      </c>
      <c r="BD998"/>
      <c r="BE998">
        <v>0</v>
      </c>
      <c r="BF998"/>
      <c r="BG998"/>
      <c r="BH998"/>
      <c r="BI998"/>
      <c r="BJ998" t="inlineStr">
        <is>
          <t xml:space="preserve">COSMETIC</t>
        </is>
      </c>
      <c r="BK998"/>
      <c r="BL998" t="inlineStr">
        <is>
          <t xml:space="preserve">En 2-sovrum, 2-badrum lägenhet på 121,39 m² i Nueva Andalucía, Marbella, i gott skick med södervänd orientering. Det utmärkande är dess aktiva turistlicens med hyrespotential på €130–€300 per natt, perfekt för investerare som söker en pied-à-terre med inkomstgenerering.</t>
        </is>
      </c>
      <c r="BM998" t="inlineStr">
        <is>
          <t xml:space="preserve">condition, community_fee_month</t>
        </is>
      </c>
      <c r="BN998"/>
    </row>
    <row r="999">
      <c r="A999" t="inlineStr">
        <is>
          <t xml:space="preserve">IDL-112400569</t>
        </is>
      </c>
      <c r="B999" t="inlineStr">
        <is>
          <t xml:space="preserve">Idealista</t>
        </is>
      </c>
      <c r="C999" t="inlineStr">
        <is>
          <t xml:space="preserve">112400569</t>
        </is>
      </c>
      <c r="D999" t="inlineStr">
        <is>
          <t xml:space="preserve">https://www.idealista.com/inmueble/112400569/</t>
        </is>
      </c>
      <c r="E999" t="inlineStr">
        <is>
          <t xml:space="preserve">2026-08-29</t>
        </is>
      </c>
      <c r="F999" t="inlineStr">
        <is>
          <t xml:space="preserve">2026-08-31</t>
        </is>
      </c>
      <c r="G999" t="inlineStr">
        <is>
          <t xml:space="preserve">New</t>
        </is>
      </c>
      <c r="H999" t="inlineStr">
        <is>
          <t xml:space="preserve">Detached house in Avenida Calderón de la Barca, Las Brisas, Marbella</t>
        </is>
      </c>
      <c r="I999" t="inlineStr">
        <is>
          <t xml:space="preserve">Sale</t>
        </is>
      </c>
      <c r="J999" t="inlineStr">
        <is>
          <t xml:space="preserve">Chalet</t>
        </is>
      </c>
      <c r="K999" t="inlineStr">
        <is>
          <t xml:space="preserve">ES</t>
        </is>
      </c>
      <c r="L999"/>
      <c r="M999" t="inlineStr">
        <is>
          <t xml:space="preserve">Málaga</t>
        </is>
      </c>
      <c r="N999" t="inlineStr">
        <is>
          <t xml:space="preserve">Marbella</t>
        </is>
      </c>
      <c r="O999" t="inlineStr">
        <is>
          <t xml:space="preserve">Nueva Andalucía</t>
        </is>
      </c>
      <c r="P999"/>
      <c r="Q999" t="inlineStr">
        <is>
          <t xml:space="preserve">36.4990190</t>
        </is>
      </c>
      <c r="R999" t="inlineStr">
        <is>
          <t xml:space="preserve">-4.9707748</t>
        </is>
      </c>
      <c r="S999">
        <v>9950000</v>
      </c>
      <c r="T999"/>
      <c r="U999">
        <f>IFERROR((S999-T999)/T999,"")</f>
      </c>
      <c r="V999">
        <v>3</v>
      </c>
      <c r="W999" t="inlineStr">
        <is>
          <t xml:space="preserve">965.00</t>
        </is>
      </c>
      <c r="X999"/>
      <c r="Y999"/>
      <c r="Z999">
        <f>IFERROR(S999/W999,"")</f>
      </c>
      <c r="AA999">
        <f>IFERROR(INDEX(04_Area_Stats!$C$5:$C$7,MATCH(N999,04_Area_Stats!$A$5:$A$7,0)),"")</f>
      </c>
      <c r="AB999">
        <f>IFERROR((Z999-AA999)/AA999,"")</f>
      </c>
      <c r="AC999">
        <v>6</v>
      </c>
      <c r="AD999">
        <v>7</v>
      </c>
      <c r="AE999"/>
      <c r="AF999"/>
      <c r="AG999" t="inlineStr">
        <is>
          <t xml:space="preserve">Renovated</t>
        </is>
      </c>
      <c r="AH999"/>
      <c r="AI999"/>
      <c r="AJ999" t="inlineStr">
        <is>
          <t xml:space="preserve">Y</t>
        </is>
      </c>
      <c r="AK999" t="inlineStr">
        <is>
          <t xml:space="preserve">Y</t>
        </is>
      </c>
      <c r="AL999" t="inlineStr">
        <is>
          <t xml:space="preserve">Y</t>
        </is>
      </c>
      <c r="AM999" t="inlineStr">
        <is>
          <t xml:space="preserve">Y</t>
        </is>
      </c>
      <c r="AN999" t="inlineStr">
        <is>
          <t xml:space="preserve">Y</t>
        </is>
      </c>
      <c r="AO999" t="inlineStr">
        <is>
          <t xml:space="preserve">Y</t>
        </is>
      </c>
      <c r="AP999" t="inlineStr">
        <is>
          <t xml:space="preserve">Y</t>
        </is>
      </c>
      <c r="AQ999" t="inlineStr">
        <is>
          <t xml:space="preserve">Y</t>
        </is>
      </c>
      <c r="AR999"/>
      <c r="AS999"/>
      <c r="AT999">
        <f>IFERROR(INDEX(04_Area_Stats!$E$5:$E$7,MATCH(N999,04_Area_Stats!$A$5:$A$7,0)),"")</f>
      </c>
      <c r="AU999">
        <f>IFERROR(ROUND(W999*AT999,0),"")</f>
      </c>
      <c r="AV999">
        <f>IFERROR(AU999*12/S999,"")</f>
      </c>
      <c r="AW999">
        <f>IFERROR(ROUND(100*(03_Assumptions!$B$18*MIN(AV999/03_Assumptions!$B$13,1)+03_Assumptions!$B$19*MIN(MAX(-AB999/0.25,0),1)+03_Assumptions!$B$20*IFERROR(INDEX(03_Assumptions!$B$28:$B$33,MATCH(AG999,03_Assumptions!$A$28:$A$33,0)),0.5)+03_Assumptions!$B$21*MIN(V999/180,1)+03_Assumptions!$B$22*(COUNTIF(AI999:AQ999,"Y")/9)),0),"")</f>
      </c>
      <c r="AX999"/>
      <c r="AY999"/>
      <c r="AZ999"/>
      <c r="BA999" t="inlineStr">
        <is>
          <t xml:space="preserve">https://img4.idealista.com/s/v1/yLv6QcFaPGY-ndqtd3fIzjn3dwgl4inLwTKbMiVSd6Ml4khBqGDIaJvI4s5m5JvBdx6jd4CodyWbdwYIoz4L93oLgAvI9Zuoyw?Expires=1788122378&amp;Signature=MEUCIAjrmjqlZukb4-bO8RDW8hQbdtD2l4YnFAZHJmtT7SxSAiEA1UlVZMiQ5uNmBCoYkt8ZH5LM0C0f5WYe7-PLZnJAyt8_&amp;Key-Pair-Id=K20EOYVFELHOX5</t>
        </is>
      </c>
      <c r="BB999"/>
      <c r="BC999">
        <v>1</v>
      </c>
      <c r="BD999"/>
      <c r="BE999">
        <v>0</v>
      </c>
      <c r="BF999"/>
      <c r="BG999"/>
      <c r="BH999"/>
      <c r="BI999"/>
      <c r="BJ999"/>
      <c r="BK999"/>
      <c r="BL999" t="inlineStr">
        <is>
          <t xml:space="preserve">En lyxig fristående villa med 6 sovrum och 7 badrum i Nueva Andalucía, Marbella, med exceptionell utsikt över Medelhavet och bergen. Hemmet är renoverat och elegantmöblerat med moderna bekvämligheter inklusive privat pool, vinbodega, hembiograf och privat garage.</t>
        </is>
      </c>
      <c r="BM999" t="inlineStr">
        <is>
          <t xml:space="preserve">condition, furnished</t>
        </is>
      </c>
      <c r="BN999"/>
    </row>
    <row r="1000">
      <c r="A1000" t="inlineStr">
        <is>
          <t xml:space="preserve">IDL-112401493</t>
        </is>
      </c>
      <c r="B1000" t="inlineStr">
        <is>
          <t xml:space="preserve">Idealista</t>
        </is>
      </c>
      <c r="C1000" t="inlineStr">
        <is>
          <t xml:space="preserve">112401493</t>
        </is>
      </c>
      <c r="D1000" t="inlineStr">
        <is>
          <t xml:space="preserve">https://www.idealista.com/inmueble/112401493/</t>
        </is>
      </c>
      <c r="E1000" t="inlineStr">
        <is>
          <t xml:space="preserve">2026-08-29</t>
        </is>
      </c>
      <c r="F1000" t="inlineStr">
        <is>
          <t xml:space="preserve">2026-08-31</t>
        </is>
      </c>
      <c r="G1000" t="inlineStr">
        <is>
          <t xml:space="preserve">New</t>
        </is>
      </c>
      <c r="H1000" t="inlineStr">
        <is>
          <t xml:space="preserve">Flat / apartment in Urb lomas de río real, Rio Real, Marbella</t>
        </is>
      </c>
      <c r="I1000" t="inlineStr">
        <is>
          <t xml:space="preserve">Sale</t>
        </is>
      </c>
      <c r="J1000" t="inlineStr">
        <is>
          <t xml:space="preserve">Flat</t>
        </is>
      </c>
      <c r="K1000" t="inlineStr">
        <is>
          <t xml:space="preserve">ES</t>
        </is>
      </c>
      <c r="L1000"/>
      <c r="M1000" t="inlineStr">
        <is>
          <t xml:space="preserve">Málaga</t>
        </is>
      </c>
      <c r="N1000" t="inlineStr">
        <is>
          <t xml:space="preserve">Marbella</t>
        </is>
      </c>
      <c r="O1000" t="inlineStr">
        <is>
          <t xml:space="preserve">Rio Real-Los Monteros</t>
        </is>
      </c>
      <c r="P1000"/>
      <c r="Q1000" t="inlineStr">
        <is>
          <t xml:space="preserve">36.5116704</t>
        </is>
      </c>
      <c r="R1000" t="inlineStr">
        <is>
          <t xml:space="preserve">-4.8394925</t>
        </is>
      </c>
      <c r="S1000">
        <v>475000</v>
      </c>
      <c r="T1000"/>
      <c r="U1000">
        <f>IFERROR((S1000-T1000)/T1000,"")</f>
      </c>
      <c r="V1000">
        <v>3</v>
      </c>
      <c r="W1000" t="inlineStr">
        <is>
          <t xml:space="preserve">116.00</t>
        </is>
      </c>
      <c r="X1000"/>
      <c r="Y1000"/>
      <c r="Z1000">
        <f>IFERROR(S1000/W1000,"")</f>
      </c>
      <c r="AA1000">
        <f>IFERROR(INDEX(04_Area_Stats!$C$5:$C$7,MATCH(N1000,04_Area_Stats!$A$5:$A$7,0)),"")</f>
      </c>
      <c r="AB1000">
        <f>IFERROR((Z1000-AA1000)/AA1000,"")</f>
      </c>
      <c r="AC1000">
        <v>2</v>
      </c>
      <c r="AD1000">
        <v>2</v>
      </c>
      <c r="AE1000" t="inlineStr">
        <is>
          <t xml:space="preserve">1</t>
        </is>
      </c>
      <c r="AF1000"/>
      <c r="AG1000" t="inlineStr">
        <is>
          <t xml:space="preserve">Good</t>
        </is>
      </c>
      <c r="AH1000"/>
      <c r="AI1000" t="inlineStr">
        <is>
          <t xml:space="preserve">Y</t>
        </is>
      </c>
      <c r="AJ1000" t="inlineStr">
        <is>
          <t xml:space="preserve">Y</t>
        </is>
      </c>
      <c r="AK1000" t="inlineStr">
        <is>
          <t xml:space="preserve">Y</t>
        </is>
      </c>
      <c r="AL1000" t="inlineStr">
        <is>
          <t xml:space="preserve">Y</t>
        </is>
      </c>
      <c r="AM1000" t="inlineStr">
        <is>
          <t xml:space="preserve">Y</t>
        </is>
      </c>
      <c r="AN1000" t="inlineStr">
        <is>
          <t xml:space="preserve">N</t>
        </is>
      </c>
      <c r="AO1000"/>
      <c r="AP1000" t="inlineStr">
        <is>
          <t xml:space="preserve">Y</t>
        </is>
      </c>
      <c r="AQ1000" t="inlineStr">
        <is>
          <t xml:space="preserve">Y</t>
        </is>
      </c>
      <c r="AR1000"/>
      <c r="AS1000"/>
      <c r="AT1000">
        <f>IFERROR(INDEX(04_Area_Stats!$E$5:$E$7,MATCH(N1000,04_Area_Stats!$A$5:$A$7,0)),"")</f>
      </c>
      <c r="AU1000">
        <f>IFERROR(ROUND(W1000*AT1000,0),"")</f>
      </c>
      <c r="AV1000">
        <f>IFERROR(AU1000*12/S1000,"")</f>
      </c>
      <c r="AW1000">
        <f>IFERROR(ROUND(100*(03_Assumptions!$B$18*MIN(AV1000/03_Assumptions!$B$13,1)+03_Assumptions!$B$19*MIN(MAX(-AB1000/0.25,0),1)+03_Assumptions!$B$20*IFERROR(INDEX(03_Assumptions!$B$28:$B$33,MATCH(AG1000,03_Assumptions!$A$28:$A$33,0)),0.5)+03_Assumptions!$B$21*MIN(V1000/180,1)+03_Assumptions!$B$22*(COUNTIF(AI1000:AQ1000,"Y")/9)),0),"")</f>
      </c>
      <c r="AX1000"/>
      <c r="AY1000"/>
      <c r="AZ1000"/>
      <c r="BA1000" t="inlineStr">
        <is>
          <t xml:space="preserve">https://img4.idealista.com/s/v1/yLv6QcFaPGY-ndqtd3fIzjn3dwgl4inLwTKbMiVSd6Ml4khBqGDIaJvI4s5m5JvBdx4edwa1dwYLdwYIoz4LCAw-DKPI9Zuoyw?Expires=1788122378&amp;Signature=MEUCIQDu2UYLk7x2NZiuGZRmDtTwS6MK1h~Kta8BcmV-H2EAsAIgE4ycRojy3AqpRc9cIz4C7dUiUbWn2KmQzUvZrvrEiVE_&amp;Key-Pair-Id=K20EOYVFELHOX5</t>
        </is>
      </c>
      <c r="BB1000"/>
      <c r="BC1000">
        <v>2</v>
      </c>
      <c r="BD1000">
        <v>0</v>
      </c>
      <c r="BE1000">
        <v>0</v>
      </c>
      <c r="BF1000"/>
      <c r="BG1000"/>
      <c r="BH1000"/>
      <c r="BI1000" t="inlineStr">
        <is>
          <t xml:space="preserve">An exceptional location in East Marbella... A particularly interesting property... A charming home with a good layout and an unbeatable location</t>
        </is>
      </c>
      <c r="BJ1000"/>
      <c r="BK1000"/>
      <c r="BL1000" t="inlineStr">
        <is>
          <t xml:space="preserve">En ljus och välutstyrd lägenhet med 2 sovrum och 2 badrum möblerad i den exklusiva Las Lomas de Río Real-urbaniseringen i östra Marbella, i gott skick med hiss, underjordisk parkering och gemensam pool. Dess utmärkande drag är det primordiala södervänt läget intill Río Real golfbana och några minuter från Los Monteros strand, perfekt för semesterliv eller investeringar.</t>
        </is>
      </c>
      <c r="BM1000" t="inlineStr">
        <is>
          <t xml:space="preserve">condition, furnished</t>
        </is>
      </c>
      <c r="BN1000"/>
    </row>
    <row r="1001">
      <c r="A1001" t="inlineStr">
        <is>
          <t xml:space="preserve">IDL-112400028</t>
        </is>
      </c>
      <c r="B1001" t="inlineStr">
        <is>
          <t xml:space="preserve">Idealista</t>
        </is>
      </c>
      <c r="C1001" t="inlineStr">
        <is>
          <t xml:space="preserve">112400028</t>
        </is>
      </c>
      <c r="D1001" t="inlineStr">
        <is>
          <t xml:space="preserve">https://www.idealista.com/inmueble/112400028/</t>
        </is>
      </c>
      <c r="E1001" t="inlineStr">
        <is>
          <t xml:space="preserve">2026-08-29</t>
        </is>
      </c>
      <c r="F1001" t="inlineStr">
        <is>
          <t xml:space="preserve">2026-08-31</t>
        </is>
      </c>
      <c r="G1001" t="inlineStr">
        <is>
          <t xml:space="preserve">New</t>
        </is>
      </c>
      <c r="H1001" t="inlineStr">
        <is>
          <t xml:space="preserve">Detached house in Jacinto-las Chapas, 69, Las Chapas-Alicate Playa, Marbella</t>
        </is>
      </c>
      <c r="I1001" t="inlineStr">
        <is>
          <t xml:space="preserve">Sale</t>
        </is>
      </c>
      <c r="J1001" t="inlineStr">
        <is>
          <t xml:space="preserve">Chalet</t>
        </is>
      </c>
      <c r="K1001" t="inlineStr">
        <is>
          <t xml:space="preserve">ES</t>
        </is>
      </c>
      <c r="L1001"/>
      <c r="M1001" t="inlineStr">
        <is>
          <t xml:space="preserve">Málaga</t>
        </is>
      </c>
      <c r="N1001" t="inlineStr">
        <is>
          <t xml:space="preserve">Marbella</t>
        </is>
      </c>
      <c r="O1001" t="inlineStr">
        <is>
          <t xml:space="preserve">Las Chapas-El Rosario</t>
        </is>
      </c>
      <c r="P1001"/>
      <c r="Q1001" t="inlineStr">
        <is>
          <t xml:space="preserve">36.5011787</t>
        </is>
      </c>
      <c r="R1001" t="inlineStr">
        <is>
          <t xml:space="preserve">-4.8134280</t>
        </is>
      </c>
      <c r="S1001">
        <v>4690000</v>
      </c>
      <c r="T1001"/>
      <c r="U1001">
        <f>IFERROR((S1001-T1001)/T1001,"")</f>
      </c>
      <c r="V1001">
        <v>3</v>
      </c>
      <c r="W1001" t="inlineStr">
        <is>
          <t xml:space="preserve">420.00</t>
        </is>
      </c>
      <c r="X1001"/>
      <c r="Y1001"/>
      <c r="Z1001">
        <f>IFERROR(S1001/W1001,"")</f>
      </c>
      <c r="AA1001">
        <f>IFERROR(INDEX(04_Area_Stats!$C$5:$C$7,MATCH(N1001,04_Area_Stats!$A$5:$A$7,0)),"")</f>
      </c>
      <c r="AB1001">
        <f>IFERROR((Z1001-AA1001)/AA1001,"")</f>
      </c>
      <c r="AC1001">
        <v>5</v>
      </c>
      <c r="AD1001">
        <v>5</v>
      </c>
      <c r="AE1001"/>
      <c r="AF1001"/>
      <c r="AG1001"/>
      <c r="AH1001"/>
      <c r="AI1001"/>
      <c r="AJ1001" t="inlineStr">
        <is>
          <t xml:space="preserve">Y</t>
        </is>
      </c>
      <c r="AK1001" t="inlineStr">
        <is>
          <t xml:space="preserve">Y</t>
        </is>
      </c>
      <c r="AL1001" t="inlineStr">
        <is>
          <t xml:space="preserve">Y</t>
        </is>
      </c>
      <c r="AM1001" t="inlineStr">
        <is>
          <t xml:space="preserve">Y</t>
        </is>
      </c>
      <c r="AN1001" t="inlineStr">
        <is>
          <t xml:space="preserve">Y</t>
        </is>
      </c>
      <c r="AO1001"/>
      <c r="AP1001" t="inlineStr">
        <is>
          <t xml:space="preserve">Y</t>
        </is>
      </c>
      <c r="AQ1001"/>
      <c r="AR1001"/>
      <c r="AS1001"/>
      <c r="AT1001">
        <f>IFERROR(INDEX(04_Area_Stats!$E$5:$E$7,MATCH(N1001,04_Area_Stats!$A$5:$A$7,0)),"")</f>
      </c>
      <c r="AU1001">
        <f>IFERROR(ROUND(W1001*AT1001,0),"")</f>
      </c>
      <c r="AV1001">
        <f>IFERROR(AU1001*12/S1001,"")</f>
      </c>
      <c r="AW1001">
        <f>IFERROR(ROUND(100*(03_Assumptions!$B$18*MIN(AV1001/03_Assumptions!$B$13,1)+03_Assumptions!$B$19*MIN(MAX(-AB1001/0.25,0),1)+03_Assumptions!$B$20*IFERROR(INDEX(03_Assumptions!$B$28:$B$33,MATCH(AG1001,03_Assumptions!$A$28:$A$33,0)),0.5)+03_Assumptions!$B$21*MIN(V1001/180,1)+03_Assumptions!$B$22*(COUNTIF(AI1001:AQ1001,"Y")/9)),0),"")</f>
      </c>
      <c r="AX1001"/>
      <c r="AY1001"/>
      <c r="AZ1001"/>
      <c r="BA1001" t="inlineStr">
        <is>
          <t xml:space="preserve">https://img4.idealista.com/s/v1/yLv6QcFaPGY-ndqtd3fIzjn3dwgl4inLwTKbMiVSd6Ml4khBqGDIaJvI4s5m5JvBdwsIdwwedz6odwYIoz4LBgwLo_fI9Zuoyw?Expires=1788122378&amp;Signature=MEUCIQChE8HtUm8q0JNlX3oCxBg9vxEYZyBp6QFBRkOp6qBd0AIgeoGxENMqMxlfYrX6m329uI8GkVrWREyO3ef1-0wdimo_&amp;Key-Pair-Id=K20EOYVFELHOX5</t>
        </is>
      </c>
      <c r="BB1001"/>
      <c r="BC1001">
        <v>1</v>
      </c>
      <c r="BD1001"/>
      <c r="BE1001">
        <v>0</v>
      </c>
      <c r="BF1001"/>
      <c r="BG1001"/>
      <c r="BH1001"/>
      <c r="BI1001" t="inlineStr">
        <is>
          <t xml:space="preserve">A Rare Opportunity in Marbella East</t>
        </is>
      </c>
      <c r="BJ1001"/>
      <c r="BK1001"/>
      <c r="BL1001" t="inlineStr">
        <is>
          <t xml:space="preserve">En lyxig nyligen renoverad fristående villa i prestigefulla Marbella Öst med 5 sovrum, 4 badrum, havsvy, uppvärmd pool och direkt strandaccess endast 300 meter bort. Egendomen utmärks av premiumkvalitet, smart home-teknik och är idealiskt belägen nära exklusiva strandklubb och El Rosario handelscenter.</t>
        </is>
      </c>
      <c r="BM1001"/>
      <c r="BN1001"/>
    </row>
    <row r="1002">
      <c r="A1002" t="inlineStr">
        <is>
          <t xml:space="preserve">IDL-112401503</t>
        </is>
      </c>
      <c r="B1002" t="inlineStr">
        <is>
          <t xml:space="preserve">Idealista</t>
        </is>
      </c>
      <c r="C1002" t="inlineStr">
        <is>
          <t xml:space="preserve">112401503</t>
        </is>
      </c>
      <c r="D1002" t="inlineStr">
        <is>
          <t xml:space="preserve">https://www.idealista.com/inmueble/112401503/</t>
        </is>
      </c>
      <c r="E1002" t="inlineStr">
        <is>
          <t xml:space="preserve">2026-08-29</t>
        </is>
      </c>
      <c r="F1002" t="inlineStr">
        <is>
          <t xml:space="preserve">2026-08-31</t>
        </is>
      </c>
      <c r="G1002" t="inlineStr">
        <is>
          <t xml:space="preserve">New</t>
        </is>
      </c>
      <c r="H1002" t="inlineStr">
        <is>
          <t xml:space="preserve">Flat / apartment in Puerto Banús, Marbella</t>
        </is>
      </c>
      <c r="I1002" t="inlineStr">
        <is>
          <t xml:space="preserve">Sale</t>
        </is>
      </c>
      <c r="J1002" t="inlineStr">
        <is>
          <t xml:space="preserve">Flat</t>
        </is>
      </c>
      <c r="K1002" t="inlineStr">
        <is>
          <t xml:space="preserve">ES</t>
        </is>
      </c>
      <c r="L1002"/>
      <c r="M1002" t="inlineStr">
        <is>
          <t xml:space="preserve">Málaga</t>
        </is>
      </c>
      <c r="N1002" t="inlineStr">
        <is>
          <t xml:space="preserve">Marbella</t>
        </is>
      </c>
      <c r="O1002" t="inlineStr">
        <is>
          <t xml:space="preserve">Nueva Andalucía</t>
        </is>
      </c>
      <c r="P1002"/>
      <c r="Q1002" t="inlineStr">
        <is>
          <t xml:space="preserve">36.4869507</t>
        </is>
      </c>
      <c r="R1002" t="inlineStr">
        <is>
          <t xml:space="preserve">-4.9519089</t>
        </is>
      </c>
      <c r="S1002">
        <v>1499000</v>
      </c>
      <c r="T1002"/>
      <c r="U1002">
        <f>IFERROR((S1002-T1002)/T1002,"")</f>
      </c>
      <c r="V1002">
        <v>3</v>
      </c>
      <c r="W1002" t="inlineStr">
        <is>
          <t xml:space="preserve">156.00</t>
        </is>
      </c>
      <c r="X1002"/>
      <c r="Y1002"/>
      <c r="Z1002">
        <f>IFERROR(S1002/W1002,"")</f>
      </c>
      <c r="AA1002">
        <f>IFERROR(INDEX(04_Area_Stats!$C$5:$C$7,MATCH(N1002,04_Area_Stats!$A$5:$A$7,0)),"")</f>
      </c>
      <c r="AB1002">
        <f>IFERROR((Z1002-AA1002)/AA1002,"")</f>
      </c>
      <c r="AC1002">
        <v>2</v>
      </c>
      <c r="AD1002">
        <v>2</v>
      </c>
      <c r="AE1002" t="inlineStr">
        <is>
          <t xml:space="preserve">1</t>
        </is>
      </c>
      <c r="AF1002"/>
      <c r="AG1002"/>
      <c r="AH1002"/>
      <c r="AI1002" t="inlineStr">
        <is>
          <t xml:space="preserve">Y</t>
        </is>
      </c>
      <c r="AJ1002" t="inlineStr">
        <is>
          <t xml:space="preserve">Y</t>
        </is>
      </c>
      <c r="AK1002" t="inlineStr">
        <is>
          <t xml:space="preserve">N</t>
        </is>
      </c>
      <c r="AL1002" t="inlineStr">
        <is>
          <t xml:space="preserve">N</t>
        </is>
      </c>
      <c r="AM1002" t="inlineStr">
        <is>
          <t xml:space="preserve">Y</t>
        </is>
      </c>
      <c r="AN1002" t="inlineStr">
        <is>
          <t xml:space="preserve">N</t>
        </is>
      </c>
      <c r="AO1002" t="inlineStr">
        <is>
          <t xml:space="preserve">Y</t>
        </is>
      </c>
      <c r="AP1002" t="inlineStr">
        <is>
          <t xml:space="preserve">Y</t>
        </is>
      </c>
      <c r="AQ1002"/>
      <c r="AR1002"/>
      <c r="AS1002"/>
      <c r="AT1002">
        <f>IFERROR(INDEX(04_Area_Stats!$E$5:$E$7,MATCH(N1002,04_Area_Stats!$A$5:$A$7,0)),"")</f>
      </c>
      <c r="AU1002">
        <f>IFERROR(ROUND(W1002*AT1002,0),"")</f>
      </c>
      <c r="AV1002">
        <f>IFERROR(AU1002*12/S1002,"")</f>
      </c>
      <c r="AW1002">
        <f>IFERROR(ROUND(100*(03_Assumptions!$B$18*MIN(AV1002/03_Assumptions!$B$13,1)+03_Assumptions!$B$19*MIN(MAX(-AB1002/0.25,0),1)+03_Assumptions!$B$20*IFERROR(INDEX(03_Assumptions!$B$28:$B$33,MATCH(AG1002,03_Assumptions!$A$28:$A$33,0)),0.5)+03_Assumptions!$B$21*MIN(V1002/180,1)+03_Assumptions!$B$22*(COUNTIF(AI1002:AQ1002,"Y")/9)),0),"")</f>
      </c>
      <c r="AX1002"/>
      <c r="AY1002"/>
      <c r="AZ1002"/>
      <c r="BA1002" t="inlineStr">
        <is>
          <t xml:space="preserve">https://img4.idealista.com/s/v1/yLv6QcFaPGY-ndqtd3fIzjn3dwgl4inLwTKbMiVSd6Ml4khBqGDIaJvI4s5m5JvBdwx6dwgldx6AdwYIoz4LCAt6Bj7I9Zuoyw?Expires=1788122378&amp;Signature=MEUCIFUcsJiRXly0PfuwBg9aaUdZY3yg3Rz0FPS5jtVWHmEIAiEAjKDRo9yYsY1Eim9Sruuo6j0aOa5Vd050uXmRkg-2oO0_&amp;Key-Pair-Id=K20EOYVFELHOX5</t>
        </is>
      </c>
      <c r="BB1002"/>
      <c r="BC1002">
        <v>2</v>
      </c>
      <c r="BD1002">
        <v>0</v>
      </c>
      <c r="BE1002">
        <v>0</v>
      </c>
      <c r="BF1002"/>
      <c r="BG1002"/>
      <c r="BH1002"/>
      <c r="BI1002"/>
      <c r="BJ1002" t="inlineStr">
        <is>
          <t xml:space="preserve">COSMETIC</t>
        </is>
      </c>
      <c r="BK1002"/>
      <c r="BL1002" t="inlineStr">
        <is>
          <t xml:space="preserve">Rymlig två-sovrums takvåning i Puerto Banús med 228 m² byggd yta och över 80 m² terrasser i den gated-communityn Las Mimosas. Tillståndet är inte uttryckligt angett, men fastigheten erbjuder stor flexibilitet för personalisering och uppdatering tillsammans med utmärkta gemensamma faciliteter inklusive pooler, gym och spa, plus direkt strandaccess.</t>
        </is>
      </c>
      <c r="BM1002"/>
      <c r="BN1002"/>
    </row>
    <row r="1003">
      <c r="A1003" t="inlineStr">
        <is>
          <t xml:space="preserve">IDL-112401483</t>
        </is>
      </c>
      <c r="B1003" t="inlineStr">
        <is>
          <t xml:space="preserve">Idealista</t>
        </is>
      </c>
      <c r="C1003" t="inlineStr">
        <is>
          <t xml:space="preserve">112401483</t>
        </is>
      </c>
      <c r="D1003" t="inlineStr">
        <is>
          <t xml:space="preserve">https://www.idealista.com/inmueble/112401483/</t>
        </is>
      </c>
      <c r="E1003" t="inlineStr">
        <is>
          <t xml:space="preserve">2026-08-29</t>
        </is>
      </c>
      <c r="F1003" t="inlineStr">
        <is>
          <t xml:space="preserve">2026-08-31</t>
        </is>
      </c>
      <c r="G1003" t="inlineStr">
        <is>
          <t xml:space="preserve">New</t>
        </is>
      </c>
      <c r="H1003" t="inlineStr">
        <is>
          <t xml:space="preserve">Flat / apartment in San Pedro Pueblo, Marbella</t>
        </is>
      </c>
      <c r="I1003" t="inlineStr">
        <is>
          <t xml:space="preserve">Sale</t>
        </is>
      </c>
      <c r="J1003" t="inlineStr">
        <is>
          <t xml:space="preserve">Flat</t>
        </is>
      </c>
      <c r="K1003" t="inlineStr">
        <is>
          <t xml:space="preserve">ES</t>
        </is>
      </c>
      <c r="L1003"/>
      <c r="M1003" t="inlineStr">
        <is>
          <t xml:space="preserve">Málaga</t>
        </is>
      </c>
      <c r="N1003" t="inlineStr">
        <is>
          <t xml:space="preserve">Marbella</t>
        </is>
      </c>
      <c r="O1003" t="inlineStr">
        <is>
          <t xml:space="preserve">San Pedro de Alcántara</t>
        </is>
      </c>
      <c r="P1003"/>
      <c r="Q1003" t="inlineStr">
        <is>
          <t xml:space="preserve">36.4863584</t>
        </is>
      </c>
      <c r="R1003" t="inlineStr">
        <is>
          <t xml:space="preserve">-4.9909933</t>
        </is>
      </c>
      <c r="S1003">
        <v>388000</v>
      </c>
      <c r="T1003"/>
      <c r="U1003">
        <f>IFERROR((S1003-T1003)/T1003,"")</f>
      </c>
      <c r="V1003">
        <v>3</v>
      </c>
      <c r="W1003" t="inlineStr">
        <is>
          <t xml:space="preserve">95.00</t>
        </is>
      </c>
      <c r="X1003"/>
      <c r="Y1003"/>
      <c r="Z1003">
        <f>IFERROR(S1003/W1003,"")</f>
      </c>
      <c r="AA1003">
        <f>IFERROR(INDEX(04_Area_Stats!$C$5:$C$7,MATCH(N1003,04_Area_Stats!$A$5:$A$7,0)),"")</f>
      </c>
      <c r="AB1003">
        <f>IFERROR((Z1003-AA1003)/AA1003,"")</f>
      </c>
      <c r="AC1003">
        <v>4</v>
      </c>
      <c r="AD1003">
        <v>2</v>
      </c>
      <c r="AE1003" t="inlineStr">
        <is>
          <t xml:space="preserve">1</t>
        </is>
      </c>
      <c r="AF1003"/>
      <c r="AG1003"/>
      <c r="AH1003"/>
      <c r="AI1003" t="inlineStr">
        <is>
          <t xml:space="preserve">Y</t>
        </is>
      </c>
      <c r="AJ1003" t="inlineStr">
        <is>
          <t xml:space="preserve">N</t>
        </is>
      </c>
      <c r="AK1003" t="inlineStr">
        <is>
          <t xml:space="preserve">N</t>
        </is>
      </c>
      <c r="AL1003" t="inlineStr">
        <is>
          <t xml:space="preserve">N</t>
        </is>
      </c>
      <c r="AM1003"/>
      <c r="AN1003" t="inlineStr">
        <is>
          <t xml:space="preserve">N</t>
        </is>
      </c>
      <c r="AO1003"/>
      <c r="AP1003" t="inlineStr">
        <is>
          <t xml:space="preserve">N</t>
        </is>
      </c>
      <c r="AQ1003"/>
      <c r="AR1003"/>
      <c r="AS1003"/>
      <c r="AT1003">
        <f>IFERROR(INDEX(04_Area_Stats!$E$5:$E$7,MATCH(N1003,04_Area_Stats!$A$5:$A$7,0)),"")</f>
      </c>
      <c r="AU1003">
        <f>IFERROR(ROUND(W1003*AT1003,0),"")</f>
      </c>
      <c r="AV1003">
        <f>IFERROR(AU1003*12/S1003,"")</f>
      </c>
      <c r="AW1003">
        <f>IFERROR(ROUND(100*(03_Assumptions!$B$18*MIN(AV1003/03_Assumptions!$B$13,1)+03_Assumptions!$B$19*MIN(MAX(-AB1003/0.25,0),1)+03_Assumptions!$B$20*IFERROR(INDEX(03_Assumptions!$B$28:$B$33,MATCH(AG1003,03_Assumptions!$A$28:$A$33,0)),0.5)+03_Assumptions!$B$21*MIN(V1003/180,1)+03_Assumptions!$B$22*(COUNTIF(AI1003:AQ1003,"Y")/9)),0),"")</f>
      </c>
      <c r="AX1003"/>
      <c r="AY1003"/>
      <c r="AZ1003"/>
      <c r="BA1003" t="inlineStr">
        <is>
          <t xml:space="preserve">https://img4.idealista.com/s/v1/yLv6QcFaPGY-ndqtd3fIzjn3dwgl4inLwTKbMiVSd6Ml4khBqGDIaJvI4s5m5JvBdz7Od3rOdz4IdwYIoz4LCAt6eqPI9Zuoyw?Expires=1788122378&amp;Signature=MEQCIFKkfHNqM4fyVlgc6ElGmZf0fmibvyOLzDeooMVxVbkjAiBYwdfhXopcLvN~Mmjb~3eotPiBzEmY6SG5jSpgtTVMcg__&amp;Key-Pair-Id=K20EOYVFELHOX5</t>
        </is>
      </c>
      <c r="BB1003"/>
      <c r="BC1003">
        <v>2</v>
      </c>
      <c r="BD1003">
        <v>0</v>
      </c>
      <c r="BE1003">
        <v>0</v>
      </c>
      <c r="BF1003"/>
      <c r="BG1003"/>
      <c r="BH1003"/>
      <c r="BI1003"/>
      <c r="BJ1003"/>
      <c r="BK1003"/>
      <c r="BL1003" t="inlineStr">
        <is>
          <t xml:space="preserve">Fullt renoverad 4-sovrum, 2-badrums lägenhet i San Pedro Pueblo med sydvästlig orientering och vacker havsvy, belägen på San Pedro Alcántara Boulevard inom promenadavstånd till stadskärnan och stranden. Den flexibla planlösningen har ett rymligt öppet vardagsrum-matrum med modernt kök och två sovrum som för närvarande är integrerade i ett större utrymme men enkelt kan konfigureras om till separata rum.</t>
        </is>
      </c>
      <c r="BM1003"/>
      <c r="BN1003"/>
    </row>
    <row r="1004">
      <c r="A1004" t="inlineStr">
        <is>
          <t xml:space="preserve">IDL-112400589</t>
        </is>
      </c>
      <c r="B1004" t="inlineStr">
        <is>
          <t xml:space="preserve">Idealista</t>
        </is>
      </c>
      <c r="C1004" t="inlineStr">
        <is>
          <t xml:space="preserve">112400589</t>
        </is>
      </c>
      <c r="D1004" t="inlineStr">
        <is>
          <t xml:space="preserve">https://www.idealista.com/inmueble/112400589/</t>
        </is>
      </c>
      <c r="E1004" t="inlineStr">
        <is>
          <t xml:space="preserve">2026-08-29</t>
        </is>
      </c>
      <c r="F1004" t="inlineStr">
        <is>
          <t xml:space="preserve">2026-08-31</t>
        </is>
      </c>
      <c r="G1004" t="inlineStr">
        <is>
          <t xml:space="preserve">New</t>
        </is>
      </c>
      <c r="H1004" t="inlineStr">
        <is>
          <t xml:space="preserve">Detached house in Calle Limones, Bello Horizonte-Lindasol, Marbella</t>
        </is>
      </c>
      <c r="I1004" t="inlineStr">
        <is>
          <t xml:space="preserve">Sale</t>
        </is>
      </c>
      <c r="J1004" t="inlineStr">
        <is>
          <t xml:space="preserve">Chalet</t>
        </is>
      </c>
      <c r="K1004" t="inlineStr">
        <is>
          <t xml:space="preserve">ES</t>
        </is>
      </c>
      <c r="L1004"/>
      <c r="M1004" t="inlineStr">
        <is>
          <t xml:space="preserve">Málaga</t>
        </is>
      </c>
      <c r="N1004" t="inlineStr">
        <is>
          <t xml:space="preserve">Marbella</t>
        </is>
      </c>
      <c r="O1004" t="inlineStr">
        <is>
          <t xml:space="preserve">Rio Real-Los Monteros</t>
        </is>
      </c>
      <c r="P1004"/>
      <c r="Q1004" t="inlineStr">
        <is>
          <t xml:space="preserve">36.5129495</t>
        </is>
      </c>
      <c r="R1004" t="inlineStr">
        <is>
          <t xml:space="preserve">-4.8578835</t>
        </is>
      </c>
      <c r="S1004">
        <v>1795000</v>
      </c>
      <c r="T1004"/>
      <c r="U1004">
        <f>IFERROR((S1004-T1004)/T1004,"")</f>
      </c>
      <c r="V1004">
        <v>3</v>
      </c>
      <c r="W1004" t="inlineStr">
        <is>
          <t xml:space="preserve">315.00</t>
        </is>
      </c>
      <c r="X1004"/>
      <c r="Y1004"/>
      <c r="Z1004">
        <f>IFERROR(S1004/W1004,"")</f>
      </c>
      <c r="AA1004">
        <f>IFERROR(INDEX(04_Area_Stats!$C$5:$C$7,MATCH(N1004,04_Area_Stats!$A$5:$A$7,0)),"")</f>
      </c>
      <c r="AB1004">
        <f>IFERROR((Z1004-AA1004)/AA1004,"")</f>
      </c>
      <c r="AC1004">
        <v>6</v>
      </c>
      <c r="AD1004">
        <v>6</v>
      </c>
      <c r="AE1004"/>
      <c r="AF1004"/>
      <c r="AG1004" t="inlineStr">
        <is>
          <t xml:space="preserve">Renovated</t>
        </is>
      </c>
      <c r="AH1004"/>
      <c r="AI1004"/>
      <c r="AJ1004" t="inlineStr">
        <is>
          <t xml:space="preserve">Y</t>
        </is>
      </c>
      <c r="AK1004" t="inlineStr">
        <is>
          <t xml:space="preserve">Y</t>
        </is>
      </c>
      <c r="AL1004" t="inlineStr">
        <is>
          <t xml:space="preserve">Y</t>
        </is>
      </c>
      <c r="AM1004" t="inlineStr">
        <is>
          <t xml:space="preserve">Y</t>
        </is>
      </c>
      <c r="AN1004" t="inlineStr">
        <is>
          <t xml:space="preserve">Y</t>
        </is>
      </c>
      <c r="AO1004" t="inlineStr">
        <is>
          <t xml:space="preserve">Y</t>
        </is>
      </c>
      <c r="AP1004" t="inlineStr">
        <is>
          <t xml:space="preserve">Y</t>
        </is>
      </c>
      <c r="AQ1004"/>
      <c r="AR1004"/>
      <c r="AS1004"/>
      <c r="AT1004">
        <f>IFERROR(INDEX(04_Area_Stats!$E$5:$E$7,MATCH(N1004,04_Area_Stats!$A$5:$A$7,0)),"")</f>
      </c>
      <c r="AU1004">
        <f>IFERROR(ROUND(W1004*AT1004,0),"")</f>
      </c>
      <c r="AV1004">
        <f>IFERROR(AU1004*12/S1004,"")</f>
      </c>
      <c r="AW1004">
        <f>IFERROR(ROUND(100*(03_Assumptions!$B$18*MIN(AV1004/03_Assumptions!$B$13,1)+03_Assumptions!$B$19*MIN(MAX(-AB1004/0.25,0),1)+03_Assumptions!$B$20*IFERROR(INDEX(03_Assumptions!$B$28:$B$33,MATCH(AG1004,03_Assumptions!$A$28:$A$33,0)),0.5)+03_Assumptions!$B$21*MIN(V1004/180,1)+03_Assumptions!$B$22*(COUNTIF(AI1004:AQ1004,"Y")/9)),0),"")</f>
      </c>
      <c r="AX1004"/>
      <c r="AY1004"/>
      <c r="AZ1004"/>
      <c r="BA1004" t="inlineStr">
        <is>
          <t xml:space="preserve">https://img4.idealista.com/s/v1/yLv6QcFaPGY-ndqtd3fIzjn3dwgl4inLwTKbMiVSd6Ml4khBqGDIaJvI4s5m5JvBd3rad4CjdwzadwYIoz4L93qAgAjI9Zuoyw?Expires=1788122378&amp;Signature=MEUCIDXzlMNY1hQ5PBeGiu3-pdWHOoOWUXochINpHwdq-0XYAiEAphwW~8oJ-f-xjF8oRdF3d7egtriJwPml40joD1TC~~Q_&amp;Key-Pair-Id=K20EOYVFELHOX5</t>
        </is>
      </c>
      <c r="BB1004"/>
      <c r="BC1004">
        <v>1</v>
      </c>
      <c r="BD1004"/>
      <c r="BE1004">
        <v>0</v>
      </c>
      <c r="BF1004"/>
      <c r="BG1004"/>
      <c r="BH1004"/>
      <c r="BI1004"/>
      <c r="BJ1004" t="inlineStr">
        <is>
          <t xml:space="preserve">FULL</t>
        </is>
      </c>
      <c r="BK1004"/>
      <c r="BL1004" t="inlineStr">
        <is>
          <t xml:space="preserve">En nyligen renoverad friliggande villa i Marbella's Bello Horizonte-Lindasol-område, bara meter från stranden och centrum, med havsutsikt, gästhus, saltvattenpool med utekök och utmärkta underhållningsytor. Fastigheten visar höga hyrespotential och genomgick omfattande renovering 2022.</t>
        </is>
      </c>
      <c r="BM1004" t="inlineStr">
        <is>
          <t xml:space="preserve">condition</t>
        </is>
      </c>
      <c r="BN1004"/>
    </row>
    <row r="1005">
      <c r="A1005" t="inlineStr">
        <is>
          <t xml:space="preserve">IDL-112394065</t>
        </is>
      </c>
      <c r="B1005" t="inlineStr">
        <is>
          <t xml:space="preserve">Idealista</t>
        </is>
      </c>
      <c r="C1005" t="inlineStr">
        <is>
          <t xml:space="preserve">112394065</t>
        </is>
      </c>
      <c r="D1005" t="inlineStr">
        <is>
          <t xml:space="preserve">https://www.idealista.com/inmueble/112394065/</t>
        </is>
      </c>
      <c r="E1005" t="inlineStr">
        <is>
          <t xml:space="preserve">2026-08-29</t>
        </is>
      </c>
      <c r="F1005" t="inlineStr">
        <is>
          <t xml:space="preserve">2026-08-31</t>
        </is>
      </c>
      <c r="G1005" t="inlineStr">
        <is>
          <t xml:space="preserve">New</t>
        </is>
      </c>
      <c r="H1005" t="inlineStr">
        <is>
          <t xml:space="preserve">Detached house in Huerta del Prado-La Montua, Marbella</t>
        </is>
      </c>
      <c r="I1005" t="inlineStr">
        <is>
          <t xml:space="preserve">Sale</t>
        </is>
      </c>
      <c r="J1005" t="inlineStr">
        <is>
          <t xml:space="preserve">Chalet</t>
        </is>
      </c>
      <c r="K1005" t="inlineStr">
        <is>
          <t xml:space="preserve">ES</t>
        </is>
      </c>
      <c r="L1005"/>
      <c r="M1005" t="inlineStr">
        <is>
          <t xml:space="preserve">Málaga</t>
        </is>
      </c>
      <c r="N1005" t="inlineStr">
        <is>
          <t xml:space="preserve">Marbella</t>
        </is>
      </c>
      <c r="O1005" t="inlineStr">
        <is>
          <t xml:space="preserve">Marbella Pueblo</t>
        </is>
      </c>
      <c r="P1005"/>
      <c r="Q1005" t="inlineStr">
        <is>
          <t xml:space="preserve">36.5223326</t>
        </is>
      </c>
      <c r="R1005" t="inlineStr">
        <is>
          <t xml:space="preserve">-4.8921787</t>
        </is>
      </c>
      <c r="S1005">
        <v>3000000</v>
      </c>
      <c r="T1005"/>
      <c r="U1005">
        <f>IFERROR((S1005-T1005)/T1005,"")</f>
      </c>
      <c r="V1005">
        <v>3</v>
      </c>
      <c r="W1005" t="inlineStr">
        <is>
          <t xml:space="preserve">531.00</t>
        </is>
      </c>
      <c r="X1005"/>
      <c r="Y1005"/>
      <c r="Z1005">
        <f>IFERROR(S1005/W1005,"")</f>
      </c>
      <c r="AA1005">
        <f>IFERROR(INDEX(04_Area_Stats!$C$5:$C$7,MATCH(N1005,04_Area_Stats!$A$5:$A$7,0)),"")</f>
      </c>
      <c r="AB1005">
        <f>IFERROR((Z1005-AA1005)/AA1005,"")</f>
      </c>
      <c r="AC1005">
        <v>7</v>
      </c>
      <c r="AD1005">
        <v>5</v>
      </c>
      <c r="AE1005"/>
      <c r="AF1005"/>
      <c r="AG1005"/>
      <c r="AH1005"/>
      <c r="AI1005"/>
      <c r="AJ1005" t="inlineStr">
        <is>
          <t xml:space="preserve">Y</t>
        </is>
      </c>
      <c r="AK1005" t="inlineStr">
        <is>
          <t xml:space="preserve">Y</t>
        </is>
      </c>
      <c r="AL1005" t="inlineStr">
        <is>
          <t xml:space="preserve">Y</t>
        </is>
      </c>
      <c r="AM1005" t="inlineStr">
        <is>
          <t xml:space="preserve">Y</t>
        </is>
      </c>
      <c r="AN1005" t="inlineStr">
        <is>
          <t xml:space="preserve">Y</t>
        </is>
      </c>
      <c r="AO1005"/>
      <c r="AP1005" t="inlineStr">
        <is>
          <t xml:space="preserve">Y</t>
        </is>
      </c>
      <c r="AQ1005"/>
      <c r="AR1005"/>
      <c r="AS1005"/>
      <c r="AT1005">
        <f>IFERROR(INDEX(04_Area_Stats!$E$5:$E$7,MATCH(N1005,04_Area_Stats!$A$5:$A$7,0)),"")</f>
      </c>
      <c r="AU1005">
        <f>IFERROR(ROUND(W1005*AT1005,0),"")</f>
      </c>
      <c r="AV1005">
        <f>IFERROR(AU1005*12/S1005,"")</f>
      </c>
      <c r="AW1005">
        <f>IFERROR(ROUND(100*(03_Assumptions!$B$18*MIN(AV1005/03_Assumptions!$B$13,1)+03_Assumptions!$B$19*MIN(MAX(-AB1005/0.25,0),1)+03_Assumptions!$B$20*IFERROR(INDEX(03_Assumptions!$B$28:$B$33,MATCH(AG1005,03_Assumptions!$A$28:$A$33,0)),0.5)+03_Assumptions!$B$21*MIN(V1005/180,1)+03_Assumptions!$B$22*(COUNTIF(AI1005:AQ1005,"Y")/9)),0),"")</f>
      </c>
      <c r="AX1005"/>
      <c r="AY1005"/>
      <c r="AZ1005"/>
      <c r="BA1005" t="inlineStr">
        <is>
          <t xml:space="preserve">https://img4.idealista.com/s/v1/yLv6QcFaPGY-ndqtd3fIzjn3dwgl4inLwTKbMiVSd6Ml4khBqGDIaJvI4s5m5JvBdwwedz6od_eAdwYIoz4MCAj3eqPI9Zuoyw?Expires=1788122378&amp;Signature=MEYCIQCxlSS5mBEr1-txLI7c6090jbfqRJ2YVbHF3LLzkQTIBQIhAO~lZ81scJg8io7GM1Mb4W94-NLAuWa-2ou8ym6116da&amp;Key-Pair-Id=K20EOYVFELHOX5</t>
        </is>
      </c>
      <c r="BB1005"/>
      <c r="BC1005">
        <v>1</v>
      </c>
      <c r="BD1005"/>
      <c r="BE1005">
        <v>0</v>
      </c>
      <c r="BF1005"/>
      <c r="BG1005"/>
      <c r="BH1005"/>
      <c r="BI1005"/>
      <c r="BJ1005"/>
      <c r="BK1005"/>
      <c r="BL1005" t="inlineStr">
        <is>
          <t xml:space="preserve">En omfattande fritidshus med sju sovrum på en tomt på 1.344 m² i Huerta del Prado-området i Marbella, i gott skick med privat pool och landskapsvårdat trädgård. Fastigheten har en turistlicens som erbjuder dubbar potentiell som både familjehem och investeringsobjekt.</t>
        </is>
      </c>
      <c r="BM1005"/>
      <c r="BN1005"/>
    </row>
    <row r="1006">
      <c r="A1006" t="inlineStr">
        <is>
          <t xml:space="preserve">IDL-112401363</t>
        </is>
      </c>
      <c r="B1006" t="inlineStr">
        <is>
          <t xml:space="preserve">Idealista</t>
        </is>
      </c>
      <c r="C1006" t="inlineStr">
        <is>
          <t xml:space="preserve">112401363</t>
        </is>
      </c>
      <c r="D1006" t="inlineStr">
        <is>
          <t xml:space="preserve">https://www.idealista.com/inmueble/112401363/</t>
        </is>
      </c>
      <c r="E1006" t="inlineStr">
        <is>
          <t xml:space="preserve">2026-08-29</t>
        </is>
      </c>
      <c r="F1006" t="inlineStr">
        <is>
          <t xml:space="preserve">2026-08-31</t>
        </is>
      </c>
      <c r="G1006" t="inlineStr">
        <is>
          <t xml:space="preserve">New</t>
        </is>
      </c>
      <c r="H1006" t="inlineStr">
        <is>
          <t xml:space="preserve">Flat / apartment in Puerto Banús, Marbella</t>
        </is>
      </c>
      <c r="I1006" t="inlineStr">
        <is>
          <t xml:space="preserve">Sale</t>
        </is>
      </c>
      <c r="J1006" t="inlineStr">
        <is>
          <t xml:space="preserve">Flat</t>
        </is>
      </c>
      <c r="K1006" t="inlineStr">
        <is>
          <t xml:space="preserve">ES</t>
        </is>
      </c>
      <c r="L1006"/>
      <c r="M1006" t="inlineStr">
        <is>
          <t xml:space="preserve">Málaga</t>
        </is>
      </c>
      <c r="N1006" t="inlineStr">
        <is>
          <t xml:space="preserve">Marbella</t>
        </is>
      </c>
      <c r="O1006" t="inlineStr">
        <is>
          <t xml:space="preserve">Nueva Andalucía</t>
        </is>
      </c>
      <c r="P1006"/>
      <c r="Q1006" t="inlineStr">
        <is>
          <t xml:space="preserve">36.4899095</t>
        </is>
      </c>
      <c r="R1006" t="inlineStr">
        <is>
          <t xml:space="preserve">-4.9530888</t>
        </is>
      </c>
      <c r="S1006">
        <v>2390000</v>
      </c>
      <c r="T1006"/>
      <c r="U1006">
        <f>IFERROR((S1006-T1006)/T1006,"")</f>
      </c>
      <c r="V1006">
        <v>3</v>
      </c>
      <c r="W1006" t="inlineStr">
        <is>
          <t xml:space="preserve">138.00</t>
        </is>
      </c>
      <c r="X1006"/>
      <c r="Y1006"/>
      <c r="Z1006">
        <f>IFERROR(S1006/W1006,"")</f>
      </c>
      <c r="AA1006">
        <f>IFERROR(INDEX(04_Area_Stats!$C$5:$C$7,MATCH(N1006,04_Area_Stats!$A$5:$A$7,0)),"")</f>
      </c>
      <c r="AB1006">
        <f>IFERROR((Z1006-AA1006)/AA1006,"")</f>
      </c>
      <c r="AC1006">
        <v>2</v>
      </c>
      <c r="AD1006">
        <v>2</v>
      </c>
      <c r="AE1006" t="inlineStr">
        <is>
          <t xml:space="preserve">1</t>
        </is>
      </c>
      <c r="AF1006"/>
      <c r="AG1006" t="inlineStr">
        <is>
          <t xml:space="preserve">Good</t>
        </is>
      </c>
      <c r="AH1006"/>
      <c r="AI1006" t="inlineStr">
        <is>
          <t xml:space="preserve">N</t>
        </is>
      </c>
      <c r="AJ1006" t="inlineStr">
        <is>
          <t xml:space="preserve">Y</t>
        </is>
      </c>
      <c r="AK1006" t="inlineStr">
        <is>
          <t xml:space="preserve">N</t>
        </is>
      </c>
      <c r="AL1006" t="inlineStr">
        <is>
          <t xml:space="preserve">N</t>
        </is>
      </c>
      <c r="AM1006"/>
      <c r="AN1006" t="inlineStr">
        <is>
          <t xml:space="preserve">N</t>
        </is>
      </c>
      <c r="AO1006" t="inlineStr">
        <is>
          <t xml:space="preserve">Y</t>
        </is>
      </c>
      <c r="AP1006" t="inlineStr">
        <is>
          <t xml:space="preserve">Y</t>
        </is>
      </c>
      <c r="AQ1006"/>
      <c r="AR1006"/>
      <c r="AS1006"/>
      <c r="AT1006">
        <f>IFERROR(INDEX(04_Area_Stats!$E$5:$E$7,MATCH(N1006,04_Area_Stats!$A$5:$A$7,0)),"")</f>
      </c>
      <c r="AU1006">
        <f>IFERROR(ROUND(W1006*AT1006,0),"")</f>
      </c>
      <c r="AV1006">
        <f>IFERROR(AU1006*12/S1006,"")</f>
      </c>
      <c r="AW1006">
        <f>IFERROR(ROUND(100*(03_Assumptions!$B$18*MIN(AV1006/03_Assumptions!$B$13,1)+03_Assumptions!$B$19*MIN(MAX(-AB1006/0.25,0),1)+03_Assumptions!$B$20*IFERROR(INDEX(03_Assumptions!$B$28:$B$33,MATCH(AG1006,03_Assumptions!$A$28:$A$33,0)),0.5)+03_Assumptions!$B$21*MIN(V1006/180,1)+03_Assumptions!$B$22*(COUNTIF(AI1006:AQ1006,"Y")/9)),0),"")</f>
      </c>
      <c r="AX1006"/>
      <c r="AY1006"/>
      <c r="AZ1006"/>
      <c r="BA1006" t="inlineStr">
        <is>
          <t xml:space="preserve">https://img4.idealista.com/s/v1/yLv6QcFaPGY-ndqtd3fIzjn3dwgl4inLwTKbMiVSd6Ml4khBqGDIaJvI4s5m5JvBd7WodwyjdwuodwYIoz4LCAt6C3rI9Zuoyw?Expires=1788122378&amp;Signature=MEUCIE8vFigPMaLmLY6p-4KkoEnk75--Xng7TzprXMZyCyqFAiEAjIIraXkLKb5C7T-JFrRMoKHE9LHPTMTVUFAqVL62CMI_&amp;Key-Pair-Id=K20EOYVFELHOX5</t>
        </is>
      </c>
      <c r="BB1006"/>
      <c r="BC1006">
        <v>2</v>
      </c>
      <c r="BD1006">
        <v>0</v>
      </c>
      <c r="BE1006">
        <v>0</v>
      </c>
      <c r="BF1006"/>
      <c r="BG1006"/>
      <c r="BH1006"/>
      <c r="BI1006"/>
      <c r="BJ1006"/>
      <c r="BK1006"/>
      <c r="BL1006" t="inlineStr">
        <is>
          <t xml:space="preserve">En elegant lägenhet med 2 sovrum och 2 badrum i första raden vid marina i Puerto Banús med ljusa, raffinerade interiörer och fängslande utsikt över hamnen och Medelhavskysten. Beläget i en av södra Europas mest prestigefyllda destinationer erbjuder den perfekt balans mellan exklusivitet och vibrerande livsstil nära designerbutiker, restauranger och strandklubbar.</t>
        </is>
      </c>
      <c r="BM1006" t="inlineStr">
        <is>
          <t xml:space="preserve">condition</t>
        </is>
      </c>
      <c r="BN1006"/>
    </row>
    <row r="1007">
      <c r="A1007" t="inlineStr">
        <is>
          <t xml:space="preserve">FTC-184663853</t>
        </is>
      </c>
      <c r="B1007" t="inlineStr">
        <is>
          <t xml:space="preserve">Fotocasa</t>
        </is>
      </c>
      <c r="C1007" t="inlineStr">
        <is>
          <t xml:space="preserve">184663853</t>
        </is>
      </c>
      <c r="D1007" t="inlineStr">
        <is>
          <t xml:space="preserve">https://www.fotocasa.es/es/comprar/vivienda/marbella/terraza-zona-comunitaria-ascensor-amueblado-television-internet/184663853/d</t>
        </is>
      </c>
      <c r="E1007" t="inlineStr">
        <is>
          <t xml:space="preserve">2026-08-29</t>
        </is>
      </c>
      <c r="F1007" t="inlineStr">
        <is>
          <t xml:space="preserve">2026-08-29</t>
        </is>
      </c>
      <c r="G1007" t="inlineStr">
        <is>
          <t xml:space="preserve">New</t>
        </is>
      </c>
      <c r="H1007" t="inlineStr">
        <is>
          <t xml:space="preserve">Piso en Calle Archidona, 9, San Pedro de Alcántara pueblo</t>
        </is>
      </c>
      <c r="I1007" t="inlineStr">
        <is>
          <t xml:space="preserve">Sale</t>
        </is>
      </c>
      <c r="J1007" t="inlineStr">
        <is>
          <t xml:space="preserve">Vivienda</t>
        </is>
      </c>
      <c r="K1007" t="inlineStr">
        <is>
          <t xml:space="preserve">ES</t>
        </is>
      </c>
      <c r="L1007"/>
      <c r="M1007"/>
      <c r="N1007" t="inlineStr">
        <is>
          <t xml:space="preserve">Marbella</t>
        </is>
      </c>
      <c r="O1007"/>
      <c r="P1007"/>
      <c r="Q1007"/>
      <c r="R1007"/>
      <c r="S1007">
        <v>285000</v>
      </c>
      <c r="T1007"/>
      <c r="U1007">
        <f>IFERROR((S1007-T1007)/T1007,"")</f>
      </c>
      <c r="V1007">
        <v>3</v>
      </c>
      <c r="W1007" t="inlineStr">
        <is>
          <t xml:space="preserve">106.00</t>
        </is>
      </c>
      <c r="X1007"/>
      <c r="Y1007"/>
      <c r="Z1007">
        <f>IFERROR(S1007/W1007,"")</f>
      </c>
      <c r="AA1007">
        <f>IFERROR(INDEX(04_Area_Stats!$C$5:$C$7,MATCH(N1007,04_Area_Stats!$A$5:$A$7,0)),"")</f>
      </c>
      <c r="AB1007">
        <f>IFERROR((Z1007-AA1007)/AA1007,"")</f>
      </c>
      <c r="AC1007">
        <v>3</v>
      </c>
      <c r="AD1007">
        <v>2</v>
      </c>
      <c r="AE1007"/>
      <c r="AF1007"/>
      <c r="AG1007"/>
      <c r="AH1007"/>
      <c r="AI1007" t="inlineStr">
        <is>
          <t xml:space="preserve">Y</t>
        </is>
      </c>
      <c r="AJ1007" t="inlineStr">
        <is>
          <t xml:space="preserve">Y</t>
        </is>
      </c>
      <c r="AK1007"/>
      <c r="AL1007"/>
      <c r="AM1007"/>
      <c r="AN1007"/>
      <c r="AO1007"/>
      <c r="AP1007"/>
      <c r="AQ1007"/>
      <c r="AR1007"/>
      <c r="AS1007"/>
      <c r="AT1007">
        <f>IFERROR(INDEX(04_Area_Stats!$E$5:$E$7,MATCH(N1007,04_Area_Stats!$A$5:$A$7,0)),"")</f>
      </c>
      <c r="AU1007">
        <f>IFERROR(ROUND(W1007*AT1007,0),"")</f>
      </c>
      <c r="AV1007">
        <f>IFERROR(AU1007*12/S1007,"")</f>
      </c>
      <c r="AW1007">
        <f>IFERROR(ROUND(100*(03_Assumptions!$B$18*MIN(AV1007/03_Assumptions!$B$13,1)+03_Assumptions!$B$19*MIN(MAX(-AB1007/0.25,0),1)+03_Assumptions!$B$20*IFERROR(INDEX(03_Assumptions!$B$28:$B$33,MATCH(AG1007,03_Assumptions!$A$28:$A$33,0)),0.5)+03_Assumptions!$B$21*MIN(V1007/180,1)+03_Assumptions!$B$22*(COUNTIF(AI1007:AQ1007,"Y")/9)),0),"")</f>
      </c>
      <c r="AX1007"/>
      <c r="AY1007"/>
      <c r="AZ1007"/>
      <c r="BA1007" t="inlineStr">
        <is>
          <t xml:space="preserve">https://static.fotocasa.es/images/ads/df25bee8-9978-4f67-bf29-06adb2317981?rule=original</t>
        </is>
      </c>
      <c r="BB1007"/>
      <c r="BC1007">
        <v>1</v>
      </c>
      <c r="BD1007"/>
      <c r="BE1007">
        <v>0</v>
      </c>
      <c r="BF1007"/>
      <c r="BG1007"/>
      <c r="BH1007"/>
      <c r="BI1007"/>
      <c r="BJ1007"/>
      <c r="BK1007"/>
      <c r="BL1007"/>
      <c r="BM1007"/>
      <c r="BN1007"/>
    </row>
    <row r="1008">
      <c r="A1008" t="inlineStr">
        <is>
          <t xml:space="preserve">FTC-189991585</t>
        </is>
      </c>
      <c r="B1008" t="inlineStr">
        <is>
          <t xml:space="preserve">Fotocasa</t>
        </is>
      </c>
      <c r="C1008" t="inlineStr">
        <is>
          <t xml:space="preserve">189991585</t>
        </is>
      </c>
      <c r="D1008" t="inlineStr">
        <is>
          <t xml:space="preserve">https://www.fotocasa.es/es/comprar/vivienda/marbella/aire-acondicionado-calefaccion-ascensor-amueblado/189991585/d?from=list&amp;multimedia=image&amp;isGalleryOpen=true&amp;isZoomGalleryOpen=true</t>
        </is>
      </c>
      <c r="E1008" t="inlineStr">
        <is>
          <t xml:space="preserve">2026-08-29</t>
        </is>
      </c>
      <c r="F1008" t="inlineStr">
        <is>
          <t xml:space="preserve">2026-08-29</t>
        </is>
      </c>
      <c r="G1008" t="inlineStr">
        <is>
          <t xml:space="preserve">New</t>
        </is>
      </c>
      <c r="H1008" t="inlineStr">
        <is>
          <t xml:space="preserve">Piso con ascensor en Casco Antiguo</t>
        </is>
      </c>
      <c r="I1008" t="inlineStr">
        <is>
          <t xml:space="preserve">Sale</t>
        </is>
      </c>
      <c r="J1008" t="inlineStr">
        <is>
          <t xml:space="preserve">Vivienda</t>
        </is>
      </c>
      <c r="K1008" t="inlineStr">
        <is>
          <t xml:space="preserve">ES</t>
        </is>
      </c>
      <c r="L1008"/>
      <c r="M1008"/>
      <c r="N1008" t="inlineStr">
        <is>
          <t xml:space="preserve">Marbella</t>
        </is>
      </c>
      <c r="O1008"/>
      <c r="P1008"/>
      <c r="Q1008"/>
      <c r="R1008"/>
      <c r="S1008">
        <v>3800000</v>
      </c>
      <c r="T1008"/>
      <c r="U1008">
        <f>IFERROR((S1008-T1008)/T1008,"")</f>
      </c>
      <c r="V1008">
        <v>3</v>
      </c>
      <c r="W1008" t="inlineStr">
        <is>
          <t xml:space="preserve">420.00</t>
        </is>
      </c>
      <c r="X1008"/>
      <c r="Y1008"/>
      <c r="Z1008">
        <f>IFERROR(S1008/W1008,"")</f>
      </c>
      <c r="AA1008">
        <f>IFERROR(INDEX(04_Area_Stats!$C$5:$C$7,MATCH(N1008,04_Area_Stats!$A$5:$A$7,0)),"")</f>
      </c>
      <c r="AB1008">
        <f>IFERROR((Z1008-AA1008)/AA1008,"")</f>
      </c>
      <c r="AC1008">
        <v>7</v>
      </c>
      <c r="AD1008">
        <v>6</v>
      </c>
      <c r="AE1008"/>
      <c r="AF1008"/>
      <c r="AG1008"/>
      <c r="AH1008"/>
      <c r="AI1008" t="inlineStr">
        <is>
          <t xml:space="preserve">Y</t>
        </is>
      </c>
      <c r="AJ1008"/>
      <c r="AK1008"/>
      <c r="AL1008"/>
      <c r="AM1008"/>
      <c r="AN1008"/>
      <c r="AO1008"/>
      <c r="AP1008" t="inlineStr">
        <is>
          <t xml:space="preserve">Y</t>
        </is>
      </c>
      <c r="AQ1008"/>
      <c r="AR1008"/>
      <c r="AS1008"/>
      <c r="AT1008">
        <f>IFERROR(INDEX(04_Area_Stats!$E$5:$E$7,MATCH(N1008,04_Area_Stats!$A$5:$A$7,0)),"")</f>
      </c>
      <c r="AU1008">
        <f>IFERROR(ROUND(W1008*AT1008,0),"")</f>
      </c>
      <c r="AV1008">
        <f>IFERROR(AU1008*12/S1008,"")</f>
      </c>
      <c r="AW1008">
        <f>IFERROR(ROUND(100*(03_Assumptions!$B$18*MIN(AV1008/03_Assumptions!$B$13,1)+03_Assumptions!$B$19*MIN(MAX(-AB1008/0.25,0),1)+03_Assumptions!$B$20*IFERROR(INDEX(03_Assumptions!$B$28:$B$33,MATCH(AG1008,03_Assumptions!$A$28:$A$33,0)),0.5)+03_Assumptions!$B$21*MIN(V1008/180,1)+03_Assumptions!$B$22*(COUNTIF(AI1008:AQ1008,"Y")/9)),0),"")</f>
      </c>
      <c r="AX1008"/>
      <c r="AY1008"/>
      <c r="AZ1008"/>
      <c r="BA1008" t="inlineStr">
        <is>
          <t xml:space="preserve">https://static.fotocasa.es/images/ads/993411cd-0b44-424a-a046-2caff275ddbc?rule=original</t>
        </is>
      </c>
      <c r="BB1008"/>
      <c r="BC1008">
        <v>1</v>
      </c>
      <c r="BD1008"/>
      <c r="BE1008">
        <v>0</v>
      </c>
      <c r="BF1008"/>
      <c r="BG1008"/>
      <c r="BH1008"/>
      <c r="BI1008"/>
      <c r="BJ1008"/>
      <c r="BK1008"/>
      <c r="BL1008"/>
      <c r="BM1008"/>
      <c r="BN1008"/>
    </row>
    <row r="1009">
      <c r="A1009" t="inlineStr">
        <is>
          <t xml:space="preserve">FTC-160336214</t>
        </is>
      </c>
      <c r="B1009" t="inlineStr">
        <is>
          <t xml:space="preserve">Fotocasa</t>
        </is>
      </c>
      <c r="C1009" t="inlineStr">
        <is>
          <t xml:space="preserve">160336214</t>
        </is>
      </c>
      <c r="D1009" t="inlineStr">
        <is>
          <t xml:space="preserve">https://www.fotocasa.es/es/comprar/vivienda/marbella/aire-acondicionado-parking-jardin-terraza-trastero-piscina-amueblado/160336214/d?from=list&amp;multimedia=image&amp;isGalleryOpen=true&amp;isZoomGalleryOpen=true</t>
        </is>
      </c>
      <c r="E1009" t="inlineStr">
        <is>
          <t xml:space="preserve">2026-08-29</t>
        </is>
      </c>
      <c r="F1009" t="inlineStr">
        <is>
          <t xml:space="preserve">2026-08-29</t>
        </is>
      </c>
      <c r="G1009" t="inlineStr">
        <is>
          <t xml:space="preserve">New</t>
        </is>
      </c>
      <c r="H1009" t="inlineStr">
        <is>
          <t xml:space="preserve">Casa o chalet en CEFEO-HAZA DEL CONDE, 4, Los Naranjos</t>
        </is>
      </c>
      <c r="I1009" t="inlineStr">
        <is>
          <t xml:space="preserve">Sale</t>
        </is>
      </c>
      <c r="J1009" t="inlineStr">
        <is>
          <t xml:space="preserve">Vivienda</t>
        </is>
      </c>
      <c r="K1009" t="inlineStr">
        <is>
          <t xml:space="preserve">ES</t>
        </is>
      </c>
      <c r="L1009"/>
      <c r="M1009"/>
      <c r="N1009" t="inlineStr">
        <is>
          <t xml:space="preserve">Marbella</t>
        </is>
      </c>
      <c r="O1009"/>
      <c r="P1009"/>
      <c r="Q1009"/>
      <c r="R1009"/>
      <c r="S1009">
        <v>3990000</v>
      </c>
      <c r="T1009"/>
      <c r="U1009">
        <f>IFERROR((S1009-T1009)/T1009,"")</f>
      </c>
      <c r="V1009">
        <v>3</v>
      </c>
      <c r="W1009" t="inlineStr">
        <is>
          <t xml:space="preserve">710.00</t>
        </is>
      </c>
      <c r="X1009"/>
      <c r="Y1009"/>
      <c r="Z1009">
        <f>IFERROR(S1009/W1009,"")</f>
      </c>
      <c r="AA1009">
        <f>IFERROR(INDEX(04_Area_Stats!$C$5:$C$7,MATCH(N1009,04_Area_Stats!$A$5:$A$7,0)),"")</f>
      </c>
      <c r="AB1009">
        <f>IFERROR((Z1009-AA1009)/AA1009,"")</f>
      </c>
      <c r="AC1009">
        <v>4</v>
      </c>
      <c r="AD1009">
        <v>5</v>
      </c>
      <c r="AE1009"/>
      <c r="AF1009"/>
      <c r="AG1009"/>
      <c r="AH1009"/>
      <c r="AI1009"/>
      <c r="AJ1009" t="inlineStr">
        <is>
          <t xml:space="preserve">Y</t>
        </is>
      </c>
      <c r="AK1009"/>
      <c r="AL1009"/>
      <c r="AM1009" t="inlineStr">
        <is>
          <t xml:space="preserve">Y</t>
        </is>
      </c>
      <c r="AN1009"/>
      <c r="AO1009"/>
      <c r="AP1009" t="inlineStr">
        <is>
          <t xml:space="preserve">Y</t>
        </is>
      </c>
      <c r="AQ1009"/>
      <c r="AR1009"/>
      <c r="AS1009"/>
      <c r="AT1009">
        <f>IFERROR(INDEX(04_Area_Stats!$E$5:$E$7,MATCH(N1009,04_Area_Stats!$A$5:$A$7,0)),"")</f>
      </c>
      <c r="AU1009">
        <f>IFERROR(ROUND(W1009*AT1009,0),"")</f>
      </c>
      <c r="AV1009">
        <f>IFERROR(AU1009*12/S1009,"")</f>
      </c>
      <c r="AW1009">
        <f>IFERROR(ROUND(100*(03_Assumptions!$B$18*MIN(AV1009/03_Assumptions!$B$13,1)+03_Assumptions!$B$19*MIN(MAX(-AB1009/0.25,0),1)+03_Assumptions!$B$20*IFERROR(INDEX(03_Assumptions!$B$28:$B$33,MATCH(AG1009,03_Assumptions!$A$28:$A$33,0)),0.5)+03_Assumptions!$B$21*MIN(V1009/180,1)+03_Assumptions!$B$22*(COUNTIF(AI1009:AQ1009,"Y")/9)),0),"")</f>
      </c>
      <c r="AX1009"/>
      <c r="AY1009"/>
      <c r="AZ1009"/>
      <c r="BA1009" t="inlineStr">
        <is>
          <t xml:space="preserve">https://static.fotocasa.es/images/ads/95b8a7cc-843d-44e8-a4d7-69f9af73aa20?rule=original</t>
        </is>
      </c>
      <c r="BB1009"/>
      <c r="BC1009">
        <v>1</v>
      </c>
      <c r="BD1009"/>
      <c r="BE1009">
        <v>0</v>
      </c>
      <c r="BF1009"/>
      <c r="BG1009"/>
      <c r="BH1009"/>
      <c r="BI1009"/>
      <c r="BJ1009"/>
      <c r="BK1009"/>
      <c r="BL1009"/>
      <c r="BM1009"/>
      <c r="BN1009"/>
    </row>
    <row r="1010">
      <c r="A1010" t="inlineStr">
        <is>
          <t xml:space="preserve">FTC-189822384</t>
        </is>
      </c>
      <c r="B1010" t="inlineStr">
        <is>
          <t xml:space="preserve">Fotocasa</t>
        </is>
      </c>
      <c r="C1010" t="inlineStr">
        <is>
          <t xml:space="preserve">189822384</t>
        </is>
      </c>
      <c r="D1010" t="inlineStr">
        <is>
          <t xml:space="preserve">https://www.fotocasa.es/es/comprar/vivienda/marbella/aire-acondicionado-calefaccion-parking-jardin-terraza-piscina-amueblado/189822384/d</t>
        </is>
      </c>
      <c r="E1010" t="inlineStr">
        <is>
          <t xml:space="preserve">2026-08-29</t>
        </is>
      </c>
      <c r="F1010" t="inlineStr">
        <is>
          <t xml:space="preserve">2026-08-29</t>
        </is>
      </c>
      <c r="G1010" t="inlineStr">
        <is>
          <t xml:space="preserve">New</t>
        </is>
      </c>
      <c r="H1010" t="inlineStr">
        <is>
          <t xml:space="preserve">Casa o chalet con piscina en  Avenida Calderón de la Barca, Los Naranjos</t>
        </is>
      </c>
      <c r="I1010" t="inlineStr">
        <is>
          <t xml:space="preserve">Sale</t>
        </is>
      </c>
      <c r="J1010" t="inlineStr">
        <is>
          <t xml:space="preserve">Vivienda</t>
        </is>
      </c>
      <c r="K1010" t="inlineStr">
        <is>
          <t xml:space="preserve">ES</t>
        </is>
      </c>
      <c r="L1010"/>
      <c r="M1010"/>
      <c r="N1010" t="inlineStr">
        <is>
          <t xml:space="preserve">Marbella</t>
        </is>
      </c>
      <c r="O1010"/>
      <c r="P1010"/>
      <c r="Q1010"/>
      <c r="R1010"/>
      <c r="S1010">
        <v>4400000</v>
      </c>
      <c r="T1010"/>
      <c r="U1010">
        <f>IFERROR((S1010-T1010)/T1010,"")</f>
      </c>
      <c r="V1010">
        <v>3</v>
      </c>
      <c r="W1010" t="inlineStr">
        <is>
          <t xml:space="preserve">402.00</t>
        </is>
      </c>
      <c r="X1010"/>
      <c r="Y1010"/>
      <c r="Z1010">
        <f>IFERROR(S1010/W1010,"")</f>
      </c>
      <c r="AA1010">
        <f>IFERROR(INDEX(04_Area_Stats!$C$5:$C$7,MATCH(N1010,04_Area_Stats!$A$5:$A$7,0)),"")</f>
      </c>
      <c r="AB1010">
        <f>IFERROR((Z1010-AA1010)/AA1010,"")</f>
      </c>
      <c r="AC1010">
        <v>7</v>
      </c>
      <c r="AD1010">
        <v>6</v>
      </c>
      <c r="AE1010"/>
      <c r="AF1010"/>
      <c r="AG1010"/>
      <c r="AH1010"/>
      <c r="AI1010"/>
      <c r="AJ1010" t="inlineStr">
        <is>
          <t xml:space="preserve">Y</t>
        </is>
      </c>
      <c r="AK1010"/>
      <c r="AL1010"/>
      <c r="AM1010" t="inlineStr">
        <is>
          <t xml:space="preserve">Y</t>
        </is>
      </c>
      <c r="AN1010"/>
      <c r="AO1010"/>
      <c r="AP1010"/>
      <c r="AQ1010"/>
      <c r="AR1010"/>
      <c r="AS1010"/>
      <c r="AT1010">
        <f>IFERROR(INDEX(04_Area_Stats!$E$5:$E$7,MATCH(N1010,04_Area_Stats!$A$5:$A$7,0)),"")</f>
      </c>
      <c r="AU1010">
        <f>IFERROR(ROUND(W1010*AT1010,0),"")</f>
      </c>
      <c r="AV1010">
        <f>IFERROR(AU1010*12/S1010,"")</f>
      </c>
      <c r="AW1010">
        <f>IFERROR(ROUND(100*(03_Assumptions!$B$18*MIN(AV1010/03_Assumptions!$B$13,1)+03_Assumptions!$B$19*MIN(MAX(-AB1010/0.25,0),1)+03_Assumptions!$B$20*IFERROR(INDEX(03_Assumptions!$B$28:$B$33,MATCH(AG1010,03_Assumptions!$A$28:$A$33,0)),0.5)+03_Assumptions!$B$21*MIN(V1010/180,1)+03_Assumptions!$B$22*(COUNTIF(AI1010:AQ1010,"Y")/9)),0),"")</f>
      </c>
      <c r="AX1010"/>
      <c r="AY1010"/>
      <c r="AZ1010"/>
      <c r="BA1010" t="inlineStr">
        <is>
          <t xml:space="preserve">https://static.fotocasa.es/images/ads/743901d9-ee77-413f-ae02-caf9cdb9701e?rule=original</t>
        </is>
      </c>
      <c r="BB1010"/>
      <c r="BC1010">
        <v>1</v>
      </c>
      <c r="BD1010"/>
      <c r="BE1010">
        <v>0</v>
      </c>
      <c r="BF1010"/>
      <c r="BG1010"/>
      <c r="BH1010"/>
      <c r="BI1010"/>
      <c r="BJ1010"/>
      <c r="BK1010"/>
      <c r="BL1010"/>
      <c r="BM1010"/>
      <c r="BN1010"/>
    </row>
    <row r="1011">
      <c r="A1011" t="inlineStr">
        <is>
          <t xml:space="preserve">FTC-187469503</t>
        </is>
      </c>
      <c r="B1011" t="inlineStr">
        <is>
          <t xml:space="preserve">Fotocasa</t>
        </is>
      </c>
      <c r="C1011" t="inlineStr">
        <is>
          <t xml:space="preserve">187469503</t>
        </is>
      </c>
      <c r="D1011" t="inlineStr">
        <is>
          <t xml:space="preserve">https://www.fotocasa.es/es/comprar/vivienda/marbella/aire-acondicionado-parking-jardin-terraza-piscina-amueblado-internet/187469503/d?from=list&amp;multimedia=image&amp;isGalleryOpen=true&amp;isZoomGalleryOpen=true</t>
        </is>
      </c>
      <c r="E1011" t="inlineStr">
        <is>
          <t xml:space="preserve">2026-08-29</t>
        </is>
      </c>
      <c r="F1011" t="inlineStr">
        <is>
          <t xml:space="preserve">2026-08-29</t>
        </is>
      </c>
      <c r="G1011" t="inlineStr">
        <is>
          <t xml:space="preserve">New</t>
        </is>
      </c>
      <c r="H1011" t="inlineStr">
        <is>
          <t xml:space="preserve">Casa o chalet con piscina en Valdeolletas - Las Cancelas - Xarblanca</t>
        </is>
      </c>
      <c r="I1011" t="inlineStr">
        <is>
          <t xml:space="preserve">Sale</t>
        </is>
      </c>
      <c r="J1011" t="inlineStr">
        <is>
          <t xml:space="preserve">Vivienda</t>
        </is>
      </c>
      <c r="K1011" t="inlineStr">
        <is>
          <t xml:space="preserve">ES</t>
        </is>
      </c>
      <c r="L1011"/>
      <c r="M1011"/>
      <c r="N1011" t="inlineStr">
        <is>
          <t xml:space="preserve">Marbella</t>
        </is>
      </c>
      <c r="O1011"/>
      <c r="P1011"/>
      <c r="Q1011"/>
      <c r="R1011"/>
      <c r="S1011">
        <v>1950000</v>
      </c>
      <c r="T1011"/>
      <c r="U1011">
        <f>IFERROR((S1011-T1011)/T1011,"")</f>
      </c>
      <c r="V1011">
        <v>3</v>
      </c>
      <c r="W1011" t="inlineStr">
        <is>
          <t xml:space="preserve">457.00</t>
        </is>
      </c>
      <c r="X1011"/>
      <c r="Y1011"/>
      <c r="Z1011">
        <f>IFERROR(S1011/W1011,"")</f>
      </c>
      <c r="AA1011">
        <f>IFERROR(INDEX(04_Area_Stats!$C$5:$C$7,MATCH(N1011,04_Area_Stats!$A$5:$A$7,0)),"")</f>
      </c>
      <c r="AB1011">
        <f>IFERROR((Z1011-AA1011)/AA1011,"")</f>
      </c>
      <c r="AC1011">
        <v>4</v>
      </c>
      <c r="AD1011">
        <v>4</v>
      </c>
      <c r="AE1011"/>
      <c r="AF1011"/>
      <c r="AG1011"/>
      <c r="AH1011"/>
      <c r="AI1011"/>
      <c r="AJ1011" t="inlineStr">
        <is>
          <t xml:space="preserve">Y</t>
        </is>
      </c>
      <c r="AK1011"/>
      <c r="AL1011"/>
      <c r="AM1011" t="inlineStr">
        <is>
          <t xml:space="preserve">Y</t>
        </is>
      </c>
      <c r="AN1011"/>
      <c r="AO1011"/>
      <c r="AP1011" t="inlineStr">
        <is>
          <t xml:space="preserve">Y</t>
        </is>
      </c>
      <c r="AQ1011"/>
      <c r="AR1011"/>
      <c r="AS1011"/>
      <c r="AT1011">
        <f>IFERROR(INDEX(04_Area_Stats!$E$5:$E$7,MATCH(N1011,04_Area_Stats!$A$5:$A$7,0)),"")</f>
      </c>
      <c r="AU1011">
        <f>IFERROR(ROUND(W1011*AT1011,0),"")</f>
      </c>
      <c r="AV1011">
        <f>IFERROR(AU1011*12/S1011,"")</f>
      </c>
      <c r="AW1011">
        <f>IFERROR(ROUND(100*(03_Assumptions!$B$18*MIN(AV1011/03_Assumptions!$B$13,1)+03_Assumptions!$B$19*MIN(MAX(-AB1011/0.25,0),1)+03_Assumptions!$B$20*IFERROR(INDEX(03_Assumptions!$B$28:$B$33,MATCH(AG1011,03_Assumptions!$A$28:$A$33,0)),0.5)+03_Assumptions!$B$21*MIN(V1011/180,1)+03_Assumptions!$B$22*(COUNTIF(AI1011:AQ1011,"Y")/9)),0),"")</f>
      </c>
      <c r="AX1011"/>
      <c r="AY1011"/>
      <c r="AZ1011"/>
      <c r="BA1011" t="inlineStr">
        <is>
          <t xml:space="preserve">https://static.fotocasa.es/images/ads/11a5e42e-5e55-447b-9274-bacb8083e692?rule=original</t>
        </is>
      </c>
      <c r="BB1011"/>
      <c r="BC1011">
        <v>1</v>
      </c>
      <c r="BD1011"/>
      <c r="BE1011">
        <v>0</v>
      </c>
      <c r="BF1011"/>
      <c r="BG1011"/>
      <c r="BH1011"/>
      <c r="BI1011"/>
      <c r="BJ1011"/>
      <c r="BK1011"/>
      <c r="BL1011"/>
      <c r="BM1011"/>
      <c r="BN1011"/>
    </row>
    <row r="1012">
      <c r="A1012" t="inlineStr">
        <is>
          <t xml:space="preserve">MIL-562720453</t>
        </is>
      </c>
      <c r="B1012" t="inlineStr">
        <is>
          <t xml:space="preserve">Milanuncios</t>
        </is>
      </c>
      <c r="C1012" t="inlineStr">
        <is>
          <t xml:space="preserve">562720453</t>
        </is>
      </c>
      <c r="D1012" t="inlineStr">
        <is>
          <t xml:space="preserve">https://www.milanuncios.com/pisos-compartidos-en-collado-villalba-madrid/collado-villalba-562720453.htm</t>
        </is>
      </c>
      <c r="E1012" t="inlineStr">
        <is>
          <t xml:space="preserve">2026-08-29</t>
        </is>
      </c>
      <c r="F1012" t="inlineStr">
        <is>
          <t xml:space="preserve">2026-08-31</t>
        </is>
      </c>
      <c r="G1012" t="inlineStr">
        <is>
          <t xml:space="preserve">New</t>
        </is>
      </c>
      <c r="H1012" t="inlineStr">
        <is>
          <t xml:space="preserve">Collado Villalba</t>
        </is>
      </c>
      <c r="I1012" t="inlineStr">
        <is>
          <t xml:space="preserve">Rent</t>
        </is>
      </c>
      <c r="J1012" t="inlineStr">
        <is>
          <t xml:space="preserve">Compartir piso</t>
        </is>
      </c>
      <c r="K1012" t="inlineStr">
        <is>
          <t xml:space="preserve">ES</t>
        </is>
      </c>
      <c r="L1012"/>
      <c r="M1012" t="inlineStr">
        <is>
          <t xml:space="preserve">Madrid</t>
        </is>
      </c>
      <c r="N1012" t="inlineStr">
        <is>
          <t xml:space="preserve">Collado Villalba</t>
        </is>
      </c>
      <c r="O1012"/>
      <c r="P1012"/>
      <c r="Q1012"/>
      <c r="R1012"/>
      <c r="S1012">
        <v>375</v>
      </c>
      <c r="T1012"/>
      <c r="U1012">
        <f>IFERROR((S1012-T1012)/T1012,"")</f>
      </c>
      <c r="V1012">
        <v>3</v>
      </c>
      <c r="W1012"/>
      <c r="X1012"/>
      <c r="Y1012"/>
      <c r="Z1012">
        <f>IFERROR(S1012/W1012,"")</f>
      </c>
      <c r="AA1012">
        <f>IFERROR(INDEX(04_Area_Stats!$C$5:$C$7,MATCH(N1012,04_Area_Stats!$A$5:$A$7,0)),"")</f>
      </c>
      <c r="AB1012">
        <f>IFERROR((Z1012-AA1012)/AA1012,"")</f>
      </c>
      <c r="AC1012"/>
      <c r="AD1012"/>
      <c r="AE1012"/>
      <c r="AF1012"/>
      <c r="AG1012"/>
      <c r="AH1012"/>
      <c r="AI1012"/>
      <c r="AJ1012"/>
      <c r="AK1012"/>
      <c r="AL1012"/>
      <c r="AM1012"/>
      <c r="AN1012"/>
      <c r="AO1012"/>
      <c r="AP1012"/>
      <c r="AQ1012"/>
      <c r="AR1012"/>
      <c r="AS1012"/>
      <c r="AT1012">
        <f>IFERROR(INDEX(04_Area_Stats!$E$5:$E$7,MATCH(N1012,04_Area_Stats!$A$5:$A$7,0)),"")</f>
      </c>
      <c r="AU1012">
        <f>IFERROR(ROUND(W1012*AT1012,0),"")</f>
      </c>
      <c r="AV1012">
        <f>IFERROR(AU1012*12/S1012,"")</f>
      </c>
      <c r="AW1012">
        <f>IFERROR(ROUND(100*(03_Assumptions!$B$18*MIN(AV1012/03_Assumptions!$B$13,1)+03_Assumptions!$B$19*MIN(MAX(-AB1012/0.25,0),1)+03_Assumptions!$B$20*IFERROR(INDEX(03_Assumptions!$B$28:$B$33,MATCH(AG1012,03_Assumptions!$A$28:$A$33,0)),0.5)+03_Assumptions!$B$21*MIN(V1012/180,1)+03_Assumptions!$B$22*(COUNTIF(AI1012:AQ1012,"Y")/9)),0),"")</f>
      </c>
      <c r="AX1012"/>
      <c r="AY1012"/>
      <c r="AZ1012"/>
      <c r="BA1012" t="inlineStr">
        <is>
          <t xml:space="preserve">https://images-re.milanuncios.com/images/ads/daa1ce43-725f-4f6a-880e-7332d18534d6</t>
        </is>
      </c>
      <c r="BB1012"/>
      <c r="BC1012">
        <v>1</v>
      </c>
      <c r="BD1012"/>
      <c r="BE1012">
        <v>0</v>
      </c>
      <c r="BF1012"/>
      <c r="BG1012"/>
      <c r="BH1012"/>
      <c r="BI1012"/>
      <c r="BJ1012"/>
      <c r="BK1012"/>
      <c r="BL1012" t="inlineStr">
        <is>
          <t xml:space="preserve">En nyligen renoverad delad lägenhet med 4 rum på 4:e våningen utan hiss i Collado Villalba, med ett delat badrum och utrustad kök med utträde till terrass. Rum 3 är tillgängligt för €375/månad med omedelbar inträde från 1 september, med tvåglasfönster och utgifter delad mellan hyresgäster.</t>
        </is>
      </c>
      <c r="BM1012"/>
      <c r="BN1012"/>
    </row>
    <row r="1013">
      <c r="A1013" t="inlineStr">
        <is>
          <t xml:space="preserve">MIL-545821114</t>
        </is>
      </c>
      <c r="B1013" t="inlineStr">
        <is>
          <t xml:space="preserve">Milanuncios</t>
        </is>
      </c>
      <c r="C1013" t="inlineStr">
        <is>
          <t xml:space="preserve">545821114</t>
        </is>
      </c>
      <c r="D1013" t="inlineStr">
        <is>
          <t xml:space="preserve">https://www.milanuncios.com/pisos-compartidos-en-burjassot-valencia/burjassot-545821114.htm</t>
        </is>
      </c>
      <c r="E1013" t="inlineStr">
        <is>
          <t xml:space="preserve">2026-08-29</t>
        </is>
      </c>
      <c r="F1013" t="inlineStr">
        <is>
          <t xml:space="preserve">2026-08-31</t>
        </is>
      </c>
      <c r="G1013" t="inlineStr">
        <is>
          <t xml:space="preserve">New</t>
        </is>
      </c>
      <c r="H1013" t="inlineStr">
        <is>
          <t xml:space="preserve">Burjassot</t>
        </is>
      </c>
      <c r="I1013" t="inlineStr">
        <is>
          <t xml:space="preserve">Rent</t>
        </is>
      </c>
      <c r="J1013" t="inlineStr">
        <is>
          <t xml:space="preserve">Compartir piso</t>
        </is>
      </c>
      <c r="K1013" t="inlineStr">
        <is>
          <t xml:space="preserve">ES</t>
        </is>
      </c>
      <c r="L1013"/>
      <c r="M1013" t="inlineStr">
        <is>
          <t xml:space="preserve">Valencia</t>
        </is>
      </c>
      <c r="N1013" t="inlineStr">
        <is>
          <t xml:space="preserve">Burjassot</t>
        </is>
      </c>
      <c r="O1013"/>
      <c r="P1013"/>
      <c r="Q1013"/>
      <c r="R1013"/>
      <c r="S1013">
        <v>400</v>
      </c>
      <c r="T1013"/>
      <c r="U1013">
        <f>IFERROR((S1013-T1013)/T1013,"")</f>
      </c>
      <c r="V1013">
        <v>3</v>
      </c>
      <c r="W1013"/>
      <c r="X1013"/>
      <c r="Y1013"/>
      <c r="Z1013">
        <f>IFERROR(S1013/W1013,"")</f>
      </c>
      <c r="AA1013">
        <f>IFERROR(INDEX(04_Area_Stats!$C$5:$C$7,MATCH(N1013,04_Area_Stats!$A$5:$A$7,0)),"")</f>
      </c>
      <c r="AB1013">
        <f>IFERROR((Z1013-AA1013)/AA1013,"")</f>
      </c>
      <c r="AC1013">
        <v>4</v>
      </c>
      <c r="AD1013">
        <v>2</v>
      </c>
      <c r="AE1013" t="inlineStr">
        <is>
          <t xml:space="preserve">1º</t>
        </is>
      </c>
      <c r="AF1013">
        <v>2025</v>
      </c>
      <c r="AG1013" t="inlineStr">
        <is>
          <t xml:space="preserve">Renovated</t>
        </is>
      </c>
      <c r="AH1013"/>
      <c r="AI1013" t="inlineStr">
        <is>
          <t xml:space="preserve">N</t>
        </is>
      </c>
      <c r="AJ1013" t="inlineStr">
        <is>
          <t xml:space="preserve">Y</t>
        </is>
      </c>
      <c r="AK1013"/>
      <c r="AL1013"/>
      <c r="AM1013"/>
      <c r="AN1013" t="inlineStr">
        <is>
          <t xml:space="preserve">Y</t>
        </is>
      </c>
      <c r="AO1013"/>
      <c r="AP1013" t="inlineStr">
        <is>
          <t xml:space="preserve">Y</t>
        </is>
      </c>
      <c r="AQ1013" t="inlineStr">
        <is>
          <t xml:space="preserve">Y</t>
        </is>
      </c>
      <c r="AR1013"/>
      <c r="AS1013"/>
      <c r="AT1013">
        <f>IFERROR(INDEX(04_Area_Stats!$E$5:$E$7,MATCH(N1013,04_Area_Stats!$A$5:$A$7,0)),"")</f>
      </c>
      <c r="AU1013">
        <f>IFERROR(ROUND(W1013*AT1013,0),"")</f>
      </c>
      <c r="AV1013">
        <f>IFERROR(AU1013*12/S1013,"")</f>
      </c>
      <c r="AW1013">
        <f>IFERROR(ROUND(100*(03_Assumptions!$B$18*MIN(AV1013/03_Assumptions!$B$13,1)+03_Assumptions!$B$19*MIN(MAX(-AB1013/0.25,0),1)+03_Assumptions!$B$20*IFERROR(INDEX(03_Assumptions!$B$28:$B$33,MATCH(AG1013,03_Assumptions!$A$28:$A$33,0)),0.5)+03_Assumptions!$B$21*MIN(V1013/180,1)+03_Assumptions!$B$22*(COUNTIF(AI1013:AQ1013,"Y")/9)),0),"")</f>
      </c>
      <c r="AX1013"/>
      <c r="AY1013"/>
      <c r="AZ1013"/>
      <c r="BA1013" t="inlineStr">
        <is>
          <t xml:space="preserve">https://images-re.milanuncios.com/images/ads/8b01bc29-b605-450e-a246-db3409adb855</t>
        </is>
      </c>
      <c r="BB1013"/>
      <c r="BC1013">
        <v>1</v>
      </c>
      <c r="BD1013"/>
      <c r="BE1013">
        <v>0</v>
      </c>
      <c r="BF1013"/>
      <c r="BG1013" t="inlineStr">
        <is>
          <t xml:space="preserve">TENANTED</t>
        </is>
      </c>
      <c r="BH1013" t="inlineStr">
        <is>
          <t xml:space="preserve">Negotiable</t>
        </is>
      </c>
      <c r="BI1013" t="inlineStr">
        <is>
          <t xml:space="preserve">¡Ven a verlo antes que sea demasiado tarde!</t>
        </is>
      </c>
      <c r="BJ1013" t="inlineStr">
        <is>
          <t xml:space="preserve">FULL</t>
        </is>
      </c>
      <c r="BK1013"/>
      <c r="BL1013" t="inlineStr">
        <is>
          <t xml:space="preserve">En fullt renoverad delad studentbostäder på 109 m² i Burjassot med 4 rum och 2 badrum, nyligen färdigställd 2025 och möblerad med moderna bekvämligheter. Två rum är redan uthyrda till nuvarande studenter, vilket lämnar två tillgängliga från september 2026 till juni 2027 nära universitetsområden och tunnelbana.</t>
        </is>
      </c>
      <c r="BM1013" t="inlineStr">
        <is>
          <t xml:space="preserve">rooms, bathrooms, built_m2, floor, condition, lift, terrace, balcony, storage, air_con, furnished</t>
        </is>
      </c>
      <c r="BN1013"/>
    </row>
    <row r="1014">
      <c r="A1014" t="inlineStr">
        <is>
          <t xml:space="preserve">MIL-612034139</t>
        </is>
      </c>
      <c r="B1014" t="inlineStr">
        <is>
          <t xml:space="preserve">Milanuncios</t>
        </is>
      </c>
      <c r="C1014" t="inlineStr">
        <is>
          <t xml:space="preserve">612034139</t>
        </is>
      </c>
      <c r="D1014" t="inlineStr">
        <is>
          <t xml:space="preserve">https://www.milanuncios.com/pisos-compartidos-en-alcorcon-madrid/ondarreta-av-de-leganes-612034139.htm</t>
        </is>
      </c>
      <c r="E1014" t="inlineStr">
        <is>
          <t xml:space="preserve">2026-08-29</t>
        </is>
      </c>
      <c r="F1014" t="inlineStr">
        <is>
          <t xml:space="preserve">2026-08-31</t>
        </is>
      </c>
      <c r="G1014" t="inlineStr">
        <is>
          <t xml:space="preserve">New</t>
        </is>
      </c>
      <c r="H1014" t="inlineStr">
        <is>
          <t xml:space="preserve">Ondarreta - Av. de Leganés</t>
        </is>
      </c>
      <c r="I1014" t="inlineStr">
        <is>
          <t xml:space="preserve">Rent</t>
        </is>
      </c>
      <c r="J1014" t="inlineStr">
        <is>
          <t xml:space="preserve">Compartir piso</t>
        </is>
      </c>
      <c r="K1014" t="inlineStr">
        <is>
          <t xml:space="preserve">ES</t>
        </is>
      </c>
      <c r="L1014"/>
      <c r="M1014" t="inlineStr">
        <is>
          <t xml:space="preserve">Madrid</t>
        </is>
      </c>
      <c r="N1014" t="inlineStr">
        <is>
          <t xml:space="preserve">Alcorcón</t>
        </is>
      </c>
      <c r="O1014"/>
      <c r="P1014"/>
      <c r="Q1014"/>
      <c r="R1014"/>
      <c r="S1014">
        <v>450</v>
      </c>
      <c r="T1014"/>
      <c r="U1014">
        <f>IFERROR((S1014-T1014)/T1014,"")</f>
      </c>
      <c r="V1014">
        <v>3</v>
      </c>
      <c r="W1014"/>
      <c r="X1014"/>
      <c r="Y1014"/>
      <c r="Z1014">
        <f>IFERROR(S1014/W1014,"")</f>
      </c>
      <c r="AA1014">
        <f>IFERROR(INDEX(04_Area_Stats!$C$5:$C$7,MATCH(N1014,04_Area_Stats!$A$5:$A$7,0)),"")</f>
      </c>
      <c r="AB1014">
        <f>IFERROR((Z1014-AA1014)/AA1014,"")</f>
      </c>
      <c r="AC1014"/>
      <c r="AD1014"/>
      <c r="AE1014"/>
      <c r="AF1014"/>
      <c r="AG1014"/>
      <c r="AH1014"/>
      <c r="AI1014" t="inlineStr">
        <is>
          <t xml:space="preserve">Y</t>
        </is>
      </c>
      <c r="AJ1014" t="inlineStr">
        <is>
          <t xml:space="preserve">Y</t>
        </is>
      </c>
      <c r="AK1014" t="inlineStr">
        <is>
          <t xml:space="preserve">Y</t>
        </is>
      </c>
      <c r="AL1014"/>
      <c r="AM1014"/>
      <c r="AN1014" t="inlineStr">
        <is>
          <t xml:space="preserve">Y</t>
        </is>
      </c>
      <c r="AO1014"/>
      <c r="AP1014"/>
      <c r="AQ1014"/>
      <c r="AR1014"/>
      <c r="AS1014"/>
      <c r="AT1014">
        <f>IFERROR(INDEX(04_Area_Stats!$E$5:$E$7,MATCH(N1014,04_Area_Stats!$A$5:$A$7,0)),"")</f>
      </c>
      <c r="AU1014">
        <f>IFERROR(ROUND(W1014*AT1014,0),"")</f>
      </c>
      <c r="AV1014">
        <f>IFERROR(AU1014*12/S1014,"")</f>
      </c>
      <c r="AW1014">
        <f>IFERROR(ROUND(100*(03_Assumptions!$B$18*MIN(AV1014/03_Assumptions!$B$13,1)+03_Assumptions!$B$19*MIN(MAX(-AB1014/0.25,0),1)+03_Assumptions!$B$20*IFERROR(INDEX(03_Assumptions!$B$28:$B$33,MATCH(AG1014,03_Assumptions!$A$28:$A$33,0)),0.5)+03_Assumptions!$B$21*MIN(V1014/180,1)+03_Assumptions!$B$22*(COUNTIF(AI1014:AQ1014,"Y")/9)),0),"")</f>
      </c>
      <c r="AX1014"/>
      <c r="AY1014"/>
      <c r="AZ1014"/>
      <c r="BA1014" t="inlineStr">
        <is>
          <t xml:space="preserve">https://images.milanuncios.com/api/v1/ma-ad-media-pro/images/94ee0ece-044f-46f2-866a-cf5a27b21f13</t>
        </is>
      </c>
      <c r="BB1014"/>
      <c r="BC1014">
        <v>1</v>
      </c>
      <c r="BD1014"/>
      <c r="BE1014">
        <v>0</v>
      </c>
      <c r="BF1014"/>
      <c r="BG1014"/>
      <c r="BH1014"/>
      <c r="BI1014"/>
      <c r="BJ1014"/>
      <c r="BK1014"/>
      <c r="BL1014" t="inlineStr">
        <is>
          <t xml:space="preserve">Ett rum att hyra i en 3-rumslägenhet med en stor terrass i Alcorcón, nära tunnelbanestation Puerta del Sur. Den delade lägenheten har centralvärme, internet, inbyggda garderober, hiss, portvakt och trädgård i ett lugnt och väl försörjt område.</t>
        </is>
      </c>
      <c r="BM1014" t="inlineStr">
        <is>
          <t xml:space="preserve">lift, terrace, garden, storage</t>
        </is>
      </c>
      <c r="BN1014"/>
    </row>
    <row r="1015">
      <c r="A1015" t="inlineStr">
        <is>
          <t xml:space="preserve">MIL-610415554</t>
        </is>
      </c>
      <c r="B1015" t="inlineStr">
        <is>
          <t xml:space="preserve">Milanuncios</t>
        </is>
      </c>
      <c r="C1015" t="inlineStr">
        <is>
          <t xml:space="preserve">610415554</t>
        </is>
      </c>
      <c r="D1015" t="inlineStr">
        <is>
          <t xml:space="preserve">https://www.milanuncios.com/pisos-compartidos-en-cadiz-cadiz/casco-antiguo-pl-del-mentidero-610415554.htm</t>
        </is>
      </c>
      <c r="E1015" t="inlineStr">
        <is>
          <t xml:space="preserve">2026-08-29</t>
        </is>
      </c>
      <c r="F1015" t="inlineStr">
        <is>
          <t xml:space="preserve">2026-08-31</t>
        </is>
      </c>
      <c r="G1015" t="inlineStr">
        <is>
          <t xml:space="preserve">New</t>
        </is>
      </c>
      <c r="H1015" t="inlineStr">
        <is>
          <t xml:space="preserve">Casco Antiguo - Pl. del Mentidero</t>
        </is>
      </c>
      <c r="I1015" t="inlineStr">
        <is>
          <t xml:space="preserve">Rent</t>
        </is>
      </c>
      <c r="J1015" t="inlineStr">
        <is>
          <t xml:space="preserve">Compartir piso</t>
        </is>
      </c>
      <c r="K1015" t="inlineStr">
        <is>
          <t xml:space="preserve">ES</t>
        </is>
      </c>
      <c r="L1015"/>
      <c r="M1015" t="inlineStr">
        <is>
          <t xml:space="preserve">Cádiz</t>
        </is>
      </c>
      <c r="N1015" t="inlineStr">
        <is>
          <t xml:space="preserve">Cádiz</t>
        </is>
      </c>
      <c r="O1015"/>
      <c r="P1015"/>
      <c r="Q1015"/>
      <c r="R1015"/>
      <c r="S1015">
        <v>300</v>
      </c>
      <c r="T1015"/>
      <c r="U1015">
        <f>IFERROR((S1015-T1015)/T1015,"")</f>
      </c>
      <c r="V1015">
        <v>3</v>
      </c>
      <c r="W1015"/>
      <c r="X1015"/>
      <c r="Y1015"/>
      <c r="Z1015">
        <f>IFERROR(S1015/W1015,"")</f>
      </c>
      <c r="AA1015">
        <f>IFERROR(INDEX(04_Area_Stats!$C$5:$C$7,MATCH(N1015,04_Area_Stats!$A$5:$A$7,0)),"")</f>
      </c>
      <c r="AB1015">
        <f>IFERROR((Z1015-AA1015)/AA1015,"")</f>
      </c>
      <c r="AC1015"/>
      <c r="AD1015"/>
      <c r="AE1015"/>
      <c r="AF1015"/>
      <c r="AG1015"/>
      <c r="AH1015"/>
      <c r="AI1015"/>
      <c r="AJ1015"/>
      <c r="AK1015"/>
      <c r="AL1015"/>
      <c r="AM1015"/>
      <c r="AN1015"/>
      <c r="AO1015"/>
      <c r="AP1015"/>
      <c r="AQ1015"/>
      <c r="AR1015"/>
      <c r="AS1015"/>
      <c r="AT1015">
        <f>IFERROR(INDEX(04_Area_Stats!$E$5:$E$7,MATCH(N1015,04_Area_Stats!$A$5:$A$7,0)),"")</f>
      </c>
      <c r="AU1015">
        <f>IFERROR(ROUND(W1015*AT1015,0),"")</f>
      </c>
      <c r="AV1015">
        <f>IFERROR(AU1015*12/S1015,"")</f>
      </c>
      <c r="AW1015">
        <f>IFERROR(ROUND(100*(03_Assumptions!$B$18*MIN(AV1015/03_Assumptions!$B$13,1)+03_Assumptions!$B$19*MIN(MAX(-AB1015/0.25,0),1)+03_Assumptions!$B$20*IFERROR(INDEX(03_Assumptions!$B$28:$B$33,MATCH(AG1015,03_Assumptions!$A$28:$A$33,0)),0.5)+03_Assumptions!$B$21*MIN(V1015/180,1)+03_Assumptions!$B$22*(COUNTIF(AI1015:AQ1015,"Y")/9)),0),"")</f>
      </c>
      <c r="AX1015"/>
      <c r="AY1015"/>
      <c r="AZ1015"/>
      <c r="BA1015" t="inlineStr">
        <is>
          <t xml:space="preserve">https://images.milanuncios.com/api/v1/ma-ad-media-pro/images/ab1e97f6-b8e2-492a-ac05-dea098fac90c</t>
        </is>
      </c>
      <c r="BB1015"/>
      <c r="BC1015">
        <v>1</v>
      </c>
      <c r="BD1015"/>
      <c r="BE1015">
        <v>0</v>
      </c>
      <c r="BF1015"/>
      <c r="BG1015"/>
      <c r="BH1015"/>
      <c r="BI1015"/>
      <c r="BJ1015"/>
      <c r="BK1015"/>
      <c r="BL1015" t="inlineStr">
        <is>
          <t xml:space="preserve">En delad lägenhet i centrala gamla Cádiz, med två lediga rum för universitetsstudenter nära huvudfakulteter; ett rum har balkong mot Plaza Mentidero.</t>
        </is>
      </c>
      <c r="BM1015" t="inlineStr">
        <is>
          <t xml:space="preserve">balcony</t>
        </is>
      </c>
      <c r="BN1015"/>
    </row>
    <row r="1016">
      <c r="A1016" t="inlineStr">
        <is>
          <t xml:space="preserve">MIL-598092011</t>
        </is>
      </c>
      <c r="B1016" t="inlineStr">
        <is>
          <t xml:space="preserve">Milanuncios</t>
        </is>
      </c>
      <c r="C1016" t="inlineStr">
        <is>
          <t xml:space="preserve">598092011</t>
        </is>
      </c>
      <c r="D1016" t="inlineStr">
        <is>
          <t xml:space="preserve">https://www.milanuncios.com/pisos-compartidos-en-leganes-madrid/leganes-598092011.htm</t>
        </is>
      </c>
      <c r="E1016" t="inlineStr">
        <is>
          <t xml:space="preserve">2026-08-29</t>
        </is>
      </c>
      <c r="F1016" t="inlineStr">
        <is>
          <t xml:space="preserve">2026-08-31</t>
        </is>
      </c>
      <c r="G1016" t="inlineStr">
        <is>
          <t xml:space="preserve">New</t>
        </is>
      </c>
      <c r="H1016" t="inlineStr">
        <is>
          <t xml:space="preserve">Leganés</t>
        </is>
      </c>
      <c r="I1016" t="inlineStr">
        <is>
          <t xml:space="preserve">Rent</t>
        </is>
      </c>
      <c r="J1016" t="inlineStr">
        <is>
          <t xml:space="preserve">Compartir piso</t>
        </is>
      </c>
      <c r="K1016" t="inlineStr">
        <is>
          <t xml:space="preserve">ES</t>
        </is>
      </c>
      <c r="L1016"/>
      <c r="M1016" t="inlineStr">
        <is>
          <t xml:space="preserve">Madrid</t>
        </is>
      </c>
      <c r="N1016" t="inlineStr">
        <is>
          <t xml:space="preserve">Leganés</t>
        </is>
      </c>
      <c r="O1016"/>
      <c r="P1016"/>
      <c r="Q1016"/>
      <c r="R1016"/>
      <c r="S1016">
        <v>385</v>
      </c>
      <c r="T1016"/>
      <c r="U1016">
        <f>IFERROR((S1016-T1016)/T1016,"")</f>
      </c>
      <c r="V1016">
        <v>3</v>
      </c>
      <c r="W1016"/>
      <c r="X1016"/>
      <c r="Y1016"/>
      <c r="Z1016">
        <f>IFERROR(S1016/W1016,"")</f>
      </c>
      <c r="AA1016">
        <f>IFERROR(INDEX(04_Area_Stats!$C$5:$C$7,MATCH(N1016,04_Area_Stats!$A$5:$A$7,0)),"")</f>
      </c>
      <c r="AB1016">
        <f>IFERROR((Z1016-AA1016)/AA1016,"")</f>
      </c>
      <c r="AC1016"/>
      <c r="AD1016"/>
      <c r="AE1016"/>
      <c r="AF1016"/>
      <c r="AG1016"/>
      <c r="AH1016"/>
      <c r="AI1016"/>
      <c r="AJ1016"/>
      <c r="AK1016"/>
      <c r="AL1016"/>
      <c r="AM1016"/>
      <c r="AN1016" t="inlineStr">
        <is>
          <t xml:space="preserve">Y</t>
        </is>
      </c>
      <c r="AO1016"/>
      <c r="AP1016"/>
      <c r="AQ1016" t="inlineStr">
        <is>
          <t xml:space="preserve">Y</t>
        </is>
      </c>
      <c r="AR1016"/>
      <c r="AS1016"/>
      <c r="AT1016">
        <f>IFERROR(INDEX(04_Area_Stats!$E$5:$E$7,MATCH(N1016,04_Area_Stats!$A$5:$A$7,0)),"")</f>
      </c>
      <c r="AU1016">
        <f>IFERROR(ROUND(W1016*AT1016,0),"")</f>
      </c>
      <c r="AV1016">
        <f>IFERROR(AU1016*12/S1016,"")</f>
      </c>
      <c r="AW1016">
        <f>IFERROR(ROUND(100*(03_Assumptions!$B$18*MIN(AV1016/03_Assumptions!$B$13,1)+03_Assumptions!$B$19*MIN(MAX(-AB1016/0.25,0),1)+03_Assumptions!$B$20*IFERROR(INDEX(03_Assumptions!$B$28:$B$33,MATCH(AG1016,03_Assumptions!$A$28:$A$33,0)),0.5)+03_Assumptions!$B$21*MIN(V1016/180,1)+03_Assumptions!$B$22*(COUNTIF(AI1016:AQ1016,"Y")/9)),0),"")</f>
      </c>
      <c r="AX1016"/>
      <c r="AY1016"/>
      <c r="AZ1016"/>
      <c r="BA1016" t="inlineStr">
        <is>
          <t xml:space="preserve">https://images-re.milanuncios.com/images/ads/885d0c9a-3a41-4b7d-9151-915e655ce24e</t>
        </is>
      </c>
      <c r="BB1016"/>
      <c r="BC1016">
        <v>1</v>
      </c>
      <c r="BD1016"/>
      <c r="BE1016">
        <v>0</v>
      </c>
      <c r="BF1016"/>
      <c r="BG1016"/>
      <c r="BH1016"/>
      <c r="BI1016"/>
      <c r="BJ1016"/>
      <c r="BK1016"/>
      <c r="BL1016" t="inlineStr">
        <is>
          <t xml:space="preserve">Ett nyligen renoverat enskilt sovrum i en delad fyrarums lägenhet i Leganés med nordisk design och moderna bekvämligheter, hyrd för €415/månad plus €45 i driftskostnader. Det särskilt noteringsvärda är dess premiumfinish med individuell TV, takfläkt, elektrisk värmare, stort förvaringsutrymme och säng med förvaringslåda.</t>
        </is>
      </c>
      <c r="BM1016" t="inlineStr">
        <is>
          <t xml:space="preserve">storage, furnished</t>
        </is>
      </c>
      <c r="BN1016"/>
    </row>
    <row r="1017">
      <c r="A1017" t="inlineStr">
        <is>
          <t xml:space="preserve">MIL-604019996</t>
        </is>
      </c>
      <c r="B1017" t="inlineStr">
        <is>
          <t xml:space="preserve">Milanuncios</t>
        </is>
      </c>
      <c r="C1017" t="inlineStr">
        <is>
          <t xml:space="preserve">604019996</t>
        </is>
      </c>
      <c r="D1017" t="inlineStr">
        <is>
          <t xml:space="preserve">https://www.milanuncios.com/pisos-compartidos-en-madrid-madrid/madrid-capital-604019996.htm</t>
        </is>
      </c>
      <c r="E1017" t="inlineStr">
        <is>
          <t xml:space="preserve">2026-08-29</t>
        </is>
      </c>
      <c r="F1017" t="inlineStr">
        <is>
          <t xml:space="preserve">2026-08-31</t>
        </is>
      </c>
      <c r="G1017" t="inlineStr">
        <is>
          <t xml:space="preserve">New</t>
        </is>
      </c>
      <c r="H1017" t="inlineStr">
        <is>
          <t xml:space="preserve">Madrid Capital</t>
        </is>
      </c>
      <c r="I1017" t="inlineStr">
        <is>
          <t xml:space="preserve">Rent</t>
        </is>
      </c>
      <c r="J1017" t="inlineStr">
        <is>
          <t xml:space="preserve">Compartir piso</t>
        </is>
      </c>
      <c r="K1017" t="inlineStr">
        <is>
          <t xml:space="preserve">ES</t>
        </is>
      </c>
      <c r="L1017"/>
      <c r="M1017" t="inlineStr">
        <is>
          <t xml:space="preserve">Madrid</t>
        </is>
      </c>
      <c r="N1017" t="inlineStr">
        <is>
          <t xml:space="preserve">Madrid</t>
        </is>
      </c>
      <c r="O1017"/>
      <c r="P1017"/>
      <c r="Q1017"/>
      <c r="R1017"/>
      <c r="S1017">
        <v>480</v>
      </c>
      <c r="T1017"/>
      <c r="U1017">
        <f>IFERROR((S1017-T1017)/T1017,"")</f>
      </c>
      <c r="V1017">
        <v>3</v>
      </c>
      <c r="W1017"/>
      <c r="X1017"/>
      <c r="Y1017"/>
      <c r="Z1017">
        <f>IFERROR(S1017/W1017,"")</f>
      </c>
      <c r="AA1017">
        <f>IFERROR(INDEX(04_Area_Stats!$C$5:$C$7,MATCH(N1017,04_Area_Stats!$A$5:$A$7,0)),"")</f>
      </c>
      <c r="AB1017">
        <f>IFERROR((Z1017-AA1017)/AA1017,"")</f>
      </c>
      <c r="AC1017">
        <v>4</v>
      </c>
      <c r="AD1017">
        <v>2</v>
      </c>
      <c r="AE1017"/>
      <c r="AF1017"/>
      <c r="AG1017" t="inlineStr">
        <is>
          <t xml:space="preserve">New build</t>
        </is>
      </c>
      <c r="AH1017"/>
      <c r="AI1017"/>
      <c r="AJ1017"/>
      <c r="AK1017"/>
      <c r="AL1017"/>
      <c r="AM1017"/>
      <c r="AN1017"/>
      <c r="AO1017"/>
      <c r="AP1017"/>
      <c r="AQ1017" t="inlineStr">
        <is>
          <t xml:space="preserve">Y</t>
        </is>
      </c>
      <c r="AR1017"/>
      <c r="AS1017"/>
      <c r="AT1017">
        <f>IFERROR(INDEX(04_Area_Stats!$E$5:$E$7,MATCH(N1017,04_Area_Stats!$A$5:$A$7,0)),"")</f>
      </c>
      <c r="AU1017">
        <f>IFERROR(ROUND(W1017*AT1017,0),"")</f>
      </c>
      <c r="AV1017">
        <f>IFERROR(AU1017*12/S1017,"")</f>
      </c>
      <c r="AW1017">
        <f>IFERROR(ROUND(100*(03_Assumptions!$B$18*MIN(AV1017/03_Assumptions!$B$13,1)+03_Assumptions!$B$19*MIN(MAX(-AB1017/0.25,0),1)+03_Assumptions!$B$20*IFERROR(INDEX(03_Assumptions!$B$28:$B$33,MATCH(AG1017,03_Assumptions!$A$28:$A$33,0)),0.5)+03_Assumptions!$B$21*MIN(V1017/180,1)+03_Assumptions!$B$22*(COUNTIF(AI1017:AQ1017,"Y")/9)),0),"")</f>
      </c>
      <c r="AX1017"/>
      <c r="AY1017"/>
      <c r="AZ1017"/>
      <c r="BA1017" t="inlineStr">
        <is>
          <t xml:space="preserve">https://images-re.milanuncios.com/images/ads/db75e370-98e0-4962-a6e9-9cc83ccd8ea2</t>
        </is>
      </c>
      <c r="BB1017"/>
      <c r="BC1017">
        <v>1</v>
      </c>
      <c r="BD1017"/>
      <c r="BE1017">
        <v>0</v>
      </c>
      <c r="BF1017"/>
      <c r="BG1017"/>
      <c r="BH1017"/>
      <c r="BI1017"/>
      <c r="BJ1017"/>
      <c r="BK1017"/>
      <c r="BL1017" t="inlineStr">
        <is>
          <t xml:space="preserve">En nyligen möblerad delad lägenhet med 4 sovrum och 2 badrum i Madrid Capital med omedelbar tillgänglighet och moderna bekvämligheter inklusive smarttelevisioner och takfläktar. Rum hyrs från 525 € och kräver hyresförsäkring eller borgenärer, vilket gör det till ett flexibelt alternativ för par och individer.</t>
        </is>
      </c>
      <c r="BM1017" t="inlineStr">
        <is>
          <t xml:space="preserve">rooms, bathrooms, condition, furnished</t>
        </is>
      </c>
      <c r="BN1017"/>
    </row>
    <row r="1018">
      <c r="A1018" t="inlineStr">
        <is>
          <t xml:space="preserve">MIL-487112845</t>
        </is>
      </c>
      <c r="B1018" t="inlineStr">
        <is>
          <t xml:space="preserve">Milanuncios</t>
        </is>
      </c>
      <c r="C1018" t="inlineStr">
        <is>
          <t xml:space="preserve">487112845</t>
        </is>
      </c>
      <c r="D1018" t="inlineStr">
        <is>
          <t xml:space="preserve">https://www.milanuncios.com/pisos-compartidos-en-murcia-murcia/centro-c-victorio-487112845.htm</t>
        </is>
      </c>
      <c r="E1018" t="inlineStr">
        <is>
          <t xml:space="preserve">2026-08-29</t>
        </is>
      </c>
      <c r="F1018" t="inlineStr">
        <is>
          <t xml:space="preserve">2026-08-31</t>
        </is>
      </c>
      <c r="G1018" t="inlineStr">
        <is>
          <t xml:space="preserve">New</t>
        </is>
      </c>
      <c r="H1018" t="inlineStr">
        <is>
          <t xml:space="preserve">Centro - C. Victorio</t>
        </is>
      </c>
      <c r="I1018" t="inlineStr">
        <is>
          <t xml:space="preserve">Rent</t>
        </is>
      </c>
      <c r="J1018" t="inlineStr">
        <is>
          <t xml:space="preserve">Compartir piso</t>
        </is>
      </c>
      <c r="K1018" t="inlineStr">
        <is>
          <t xml:space="preserve">ES</t>
        </is>
      </c>
      <c r="L1018"/>
      <c r="M1018" t="inlineStr">
        <is>
          <t xml:space="preserve">Murcia</t>
        </is>
      </c>
      <c r="N1018" t="inlineStr">
        <is>
          <t xml:space="preserve">Murcia</t>
        </is>
      </c>
      <c r="O1018"/>
      <c r="P1018"/>
      <c r="Q1018"/>
      <c r="R1018"/>
      <c r="S1018">
        <v>290</v>
      </c>
      <c r="T1018"/>
      <c r="U1018">
        <f>IFERROR((S1018-T1018)/T1018,"")</f>
      </c>
      <c r="V1018">
        <v>3</v>
      </c>
      <c r="W1018"/>
      <c r="X1018"/>
      <c r="Y1018"/>
      <c r="Z1018">
        <f>IFERROR(S1018/W1018,"")</f>
      </c>
      <c r="AA1018">
        <f>IFERROR(INDEX(04_Area_Stats!$C$5:$C$7,MATCH(N1018,04_Area_Stats!$A$5:$A$7,0)),"")</f>
      </c>
      <c r="AB1018">
        <f>IFERROR((Z1018-AA1018)/AA1018,"")</f>
      </c>
      <c r="AC1018"/>
      <c r="AD1018"/>
      <c r="AE1018"/>
      <c r="AF1018"/>
      <c r="AG1018"/>
      <c r="AH1018"/>
      <c r="AI1018"/>
      <c r="AJ1018"/>
      <c r="AK1018"/>
      <c r="AL1018"/>
      <c r="AM1018"/>
      <c r="AN1018"/>
      <c r="AO1018"/>
      <c r="AP1018"/>
      <c r="AQ1018"/>
      <c r="AR1018"/>
      <c r="AS1018"/>
      <c r="AT1018">
        <f>IFERROR(INDEX(04_Area_Stats!$E$5:$E$7,MATCH(N1018,04_Area_Stats!$A$5:$A$7,0)),"")</f>
      </c>
      <c r="AU1018">
        <f>IFERROR(ROUND(W1018*AT1018,0),"")</f>
      </c>
      <c r="AV1018">
        <f>IFERROR(AU1018*12/S1018,"")</f>
      </c>
      <c r="AW1018">
        <f>IFERROR(ROUND(100*(03_Assumptions!$B$18*MIN(AV1018/03_Assumptions!$B$13,1)+03_Assumptions!$B$19*MIN(MAX(-AB1018/0.25,0),1)+03_Assumptions!$B$20*IFERROR(INDEX(03_Assumptions!$B$28:$B$33,MATCH(AG1018,03_Assumptions!$A$28:$A$33,0)),0.5)+03_Assumptions!$B$21*MIN(V1018/180,1)+03_Assumptions!$B$22*(COUNTIF(AI1018:AQ1018,"Y")/9)),0),"")</f>
      </c>
      <c r="AX1018"/>
      <c r="AY1018"/>
      <c r="AZ1018"/>
      <c r="BA1018" t="inlineStr">
        <is>
          <t xml:space="preserve">https://images.milanuncios.com/api/v1/ma-ad-media-pro/images/52310da0-43af-45e7-b1f9-a19a8bd9efed</t>
        </is>
      </c>
      <c r="BB1018"/>
      <c r="BC1018">
        <v>1</v>
      </c>
      <c r="BD1018"/>
      <c r="BE1018">
        <v>0</v>
      </c>
      <c r="BF1018"/>
      <c r="BG1018"/>
      <c r="BH1018"/>
      <c r="BI1018"/>
      <c r="BJ1018"/>
      <c r="BK1018"/>
      <c r="BL1018" t="inlineStr">
        <is>
          <t xml:space="preserve">Möblerade rum till uthyrning i en renoverad tredje våningens lägenhet i centrala Murcia nära Universidad de la Merced, med alla utgifter inkluderade. Rummen varierar mellan €290 (litet) till €340 (stort) per månad, helt utrustade för universitetsstudenter med hyreskontrakt från september 2025 till juni 2026.</t>
        </is>
      </c>
      <c r="BM1018"/>
      <c r="BN1018"/>
    </row>
    <row r="1019">
      <c r="A1019" t="inlineStr">
        <is>
          <t xml:space="preserve">MIL-493786050</t>
        </is>
      </c>
      <c r="B1019" t="inlineStr">
        <is>
          <t xml:space="preserve">Milanuncios</t>
        </is>
      </c>
      <c r="C1019" t="inlineStr">
        <is>
          <t xml:space="preserve">493786050</t>
        </is>
      </c>
      <c r="D1019" t="inlineStr">
        <is>
          <t xml:space="preserve">https://www.milanuncios.com/pisos-compartidos-en-plasencia-caceres/alquiler-piso-plasencia-c-av-de-la-v-493786050.htm</t>
        </is>
      </c>
      <c r="E1019" t="inlineStr">
        <is>
          <t xml:space="preserve">2026-08-29</t>
        </is>
      </c>
      <c r="F1019" t="inlineStr">
        <is>
          <t xml:space="preserve">2026-08-31</t>
        </is>
      </c>
      <c r="G1019" t="inlineStr">
        <is>
          <t xml:space="preserve">New</t>
        </is>
      </c>
      <c r="H1019" t="inlineStr">
        <is>
          <t xml:space="preserve">ALQUILER PISO PLASENCIA C - Av. de la V</t>
        </is>
      </c>
      <c r="I1019" t="inlineStr">
        <is>
          <t xml:space="preserve">Rent</t>
        </is>
      </c>
      <c r="J1019" t="inlineStr">
        <is>
          <t xml:space="preserve">Compartir piso</t>
        </is>
      </c>
      <c r="K1019" t="inlineStr">
        <is>
          <t xml:space="preserve">ES</t>
        </is>
      </c>
      <c r="L1019"/>
      <c r="M1019" t="inlineStr">
        <is>
          <t xml:space="preserve">Cáceres</t>
        </is>
      </c>
      <c r="N1019" t="inlineStr">
        <is>
          <t xml:space="preserve">Plasencia</t>
        </is>
      </c>
      <c r="O1019"/>
      <c r="P1019"/>
      <c r="Q1019"/>
      <c r="R1019"/>
      <c r="S1019">
        <v>150</v>
      </c>
      <c r="T1019"/>
      <c r="U1019">
        <f>IFERROR((S1019-T1019)/T1019,"")</f>
      </c>
      <c r="V1019">
        <v>3</v>
      </c>
      <c r="W1019"/>
      <c r="X1019"/>
      <c r="Y1019"/>
      <c r="Z1019">
        <f>IFERROR(S1019/W1019,"")</f>
      </c>
      <c r="AA1019">
        <f>IFERROR(INDEX(04_Area_Stats!$C$5:$C$7,MATCH(N1019,04_Area_Stats!$A$5:$A$7,0)),"")</f>
      </c>
      <c r="AB1019">
        <f>IFERROR((Z1019-AA1019)/AA1019,"")</f>
      </c>
      <c r="AC1019"/>
      <c r="AD1019"/>
      <c r="AE1019" t="inlineStr">
        <is>
          <t xml:space="preserve">2</t>
        </is>
      </c>
      <c r="AF1019"/>
      <c r="AG1019" t="inlineStr">
        <is>
          <t xml:space="preserve">Good</t>
        </is>
      </c>
      <c r="AH1019"/>
      <c r="AI1019" t="inlineStr">
        <is>
          <t xml:space="preserve">Y</t>
        </is>
      </c>
      <c r="AJ1019"/>
      <c r="AK1019"/>
      <c r="AL1019"/>
      <c r="AM1019"/>
      <c r="AN1019"/>
      <c r="AO1019"/>
      <c r="AP1019"/>
      <c r="AQ1019" t="inlineStr">
        <is>
          <t xml:space="preserve">Y</t>
        </is>
      </c>
      <c r="AR1019"/>
      <c r="AS1019"/>
      <c r="AT1019">
        <f>IFERROR(INDEX(04_Area_Stats!$E$5:$E$7,MATCH(N1019,04_Area_Stats!$A$5:$A$7,0)),"")</f>
      </c>
      <c r="AU1019">
        <f>IFERROR(ROUND(W1019*AT1019,0),"")</f>
      </c>
      <c r="AV1019">
        <f>IFERROR(AU1019*12/S1019,"")</f>
      </c>
      <c r="AW1019">
        <f>IFERROR(ROUND(100*(03_Assumptions!$B$18*MIN(AV1019/03_Assumptions!$B$13,1)+03_Assumptions!$B$19*MIN(MAX(-AB1019/0.25,0),1)+03_Assumptions!$B$20*IFERROR(INDEX(03_Assumptions!$B$28:$B$33,MATCH(AG1019,03_Assumptions!$A$28:$A$33,0)),0.5)+03_Assumptions!$B$21*MIN(V1019/180,1)+03_Assumptions!$B$22*(COUNTIF(AI1019:AQ1019,"Y")/9)),0),"")</f>
      </c>
      <c r="AX1019"/>
      <c r="AY1019"/>
      <c r="AZ1019"/>
      <c r="BA1019" t="inlineStr">
        <is>
          <t xml:space="preserve">https://images.milanuncios.com/api/v1/ma-ad-media-pro/images/75500f6a-a03c-4f4c-9861-c39a03324457</t>
        </is>
      </c>
      <c r="BB1019"/>
      <c r="BC1019">
        <v>1</v>
      </c>
      <c r="BD1019"/>
      <c r="BE1019">
        <v>0</v>
      </c>
      <c r="BF1019"/>
      <c r="BG1019"/>
      <c r="BH1019"/>
      <c r="BI1019"/>
      <c r="BJ1019"/>
      <c r="BK1019"/>
      <c r="BL1019" t="inlineStr">
        <is>
          <t xml:space="preserve">En möblerad studentrumshyra i centrala Plasencia, i bra skick på andra våningen med hiss och parkvy. Hyrd per rum för läsåret (september–juni) till €150/månad per rum, nära universitet och busstation.</t>
        </is>
      </c>
      <c r="BM1019" t="inlineStr">
        <is>
          <t xml:space="preserve">floor, condition, lift, furnished</t>
        </is>
      </c>
      <c r="BN1019"/>
    </row>
    <row r="1020">
      <c r="A1020" t="inlineStr">
        <is>
          <t xml:space="preserve">MIL-610790507</t>
        </is>
      </c>
      <c r="B1020" t="inlineStr">
        <is>
          <t xml:space="preserve">Milanuncios</t>
        </is>
      </c>
      <c r="C1020" t="inlineStr">
        <is>
          <t xml:space="preserve">610790507</t>
        </is>
      </c>
      <c r="D1020" t="inlineStr">
        <is>
          <t xml:space="preserve">https://www.milanuncios.com/pisos-compartidos-en-sevilla-sevilla/tiro-de-linea-c-malvaloca-610790507.htm</t>
        </is>
      </c>
      <c r="E1020" t="inlineStr">
        <is>
          <t xml:space="preserve">2026-08-29</t>
        </is>
      </c>
      <c r="F1020" t="inlineStr">
        <is>
          <t xml:space="preserve">2026-08-31</t>
        </is>
      </c>
      <c r="G1020" t="inlineStr">
        <is>
          <t xml:space="preserve">New</t>
        </is>
      </c>
      <c r="H1020" t="inlineStr">
        <is>
          <t xml:space="preserve">Tiro de Línea - C. Malvaloca</t>
        </is>
      </c>
      <c r="I1020" t="inlineStr">
        <is>
          <t xml:space="preserve">Rent</t>
        </is>
      </c>
      <c r="J1020" t="inlineStr">
        <is>
          <t xml:space="preserve">Compartir piso</t>
        </is>
      </c>
      <c r="K1020" t="inlineStr">
        <is>
          <t xml:space="preserve">ES</t>
        </is>
      </c>
      <c r="L1020"/>
      <c r="M1020" t="inlineStr">
        <is>
          <t xml:space="preserve">Sevilla</t>
        </is>
      </c>
      <c r="N1020" t="inlineStr">
        <is>
          <t xml:space="preserve">Sevilla</t>
        </is>
      </c>
      <c r="O1020"/>
      <c r="P1020"/>
      <c r="Q1020"/>
      <c r="R1020"/>
      <c r="S1020">
        <v>300</v>
      </c>
      <c r="T1020"/>
      <c r="U1020">
        <f>IFERROR((S1020-T1020)/T1020,"")</f>
      </c>
      <c r="V1020">
        <v>3</v>
      </c>
      <c r="W1020"/>
      <c r="X1020"/>
      <c r="Y1020"/>
      <c r="Z1020">
        <f>IFERROR(S1020/W1020,"")</f>
      </c>
      <c r="AA1020">
        <f>IFERROR(INDEX(04_Area_Stats!$C$5:$C$7,MATCH(N1020,04_Area_Stats!$A$5:$A$7,0)),"")</f>
      </c>
      <c r="AB1020">
        <f>IFERROR((Z1020-AA1020)/AA1020,"")</f>
      </c>
      <c r="AC1020"/>
      <c r="AD1020"/>
      <c r="AE1020"/>
      <c r="AF1020"/>
      <c r="AG1020" t="inlineStr">
        <is>
          <t xml:space="preserve">Renovated</t>
        </is>
      </c>
      <c r="AH1020"/>
      <c r="AI1020"/>
      <c r="AJ1020"/>
      <c r="AK1020"/>
      <c r="AL1020"/>
      <c r="AM1020"/>
      <c r="AN1020"/>
      <c r="AO1020"/>
      <c r="AP1020"/>
      <c r="AQ1020"/>
      <c r="AR1020"/>
      <c r="AS1020"/>
      <c r="AT1020">
        <f>IFERROR(INDEX(04_Area_Stats!$E$5:$E$7,MATCH(N1020,04_Area_Stats!$A$5:$A$7,0)),"")</f>
      </c>
      <c r="AU1020">
        <f>IFERROR(ROUND(W1020*AT1020,0),"")</f>
      </c>
      <c r="AV1020">
        <f>IFERROR(AU1020*12/S1020,"")</f>
      </c>
      <c r="AW1020">
        <f>IFERROR(ROUND(100*(03_Assumptions!$B$18*MIN(AV1020/03_Assumptions!$B$13,1)+03_Assumptions!$B$19*MIN(MAX(-AB1020/0.25,0),1)+03_Assumptions!$B$20*IFERROR(INDEX(03_Assumptions!$B$28:$B$33,MATCH(AG1020,03_Assumptions!$A$28:$A$33,0)),0.5)+03_Assumptions!$B$21*MIN(V1020/180,1)+03_Assumptions!$B$22*(COUNTIF(AI1020:AQ1020,"Y")/9)),0),"")</f>
      </c>
      <c r="AX1020"/>
      <c r="AY1020"/>
      <c r="AZ1020"/>
      <c r="BA1020" t="inlineStr">
        <is>
          <t xml:space="preserve">https://images.milanuncios.com/api/v1/ma-ad-media-pro/images/0c813821-b6d6-4e48-9a87-a92f16968516</t>
        </is>
      </c>
      <c r="BB1020"/>
      <c r="BC1020">
        <v>1</v>
      </c>
      <c r="BD1020"/>
      <c r="BE1020">
        <v>0</v>
      </c>
      <c r="BF1020"/>
      <c r="BG1020"/>
      <c r="BH1020"/>
      <c r="BI1020"/>
      <c r="BJ1020" t="inlineStr">
        <is>
          <t xml:space="preserve">KITCHEN_BATH</t>
        </is>
      </c>
      <c r="BK1020"/>
      <c r="BL1020" t="inlineStr">
        <is>
          <t xml:space="preserve">En fyra-rums studentlägenhet i Sevilla med stort vardagsrum och renoverat kök och badrum, tillgänglig för hyra från september till juni. Fastigheten ligger mycket väl till med avseende på kommunikationer och innehåller ett extra rum.</t>
        </is>
      </c>
      <c r="BM1020" t="inlineStr">
        <is>
          <t xml:space="preserve">condition</t>
        </is>
      </c>
      <c r="BN1020"/>
    </row>
    <row r="1021">
      <c r="A1021" t="inlineStr">
        <is>
          <t xml:space="preserve">MIL-566517849</t>
        </is>
      </c>
      <c r="B1021" t="inlineStr">
        <is>
          <t xml:space="preserve">Milanuncios</t>
        </is>
      </c>
      <c r="C1021" t="inlineStr">
        <is>
          <t xml:space="preserve">566517849</t>
        </is>
      </c>
      <c r="D1021" t="inlineStr">
        <is>
          <t xml:space="preserve">https://www.milanuncios.com/pisos-compartidos-en-palma-de-mallorca-baleares/santa-catalina-carrer-de-sant-pere-566517849.htm</t>
        </is>
      </c>
      <c r="E1021" t="inlineStr">
        <is>
          <t xml:space="preserve">2026-08-29</t>
        </is>
      </c>
      <c r="F1021" t="inlineStr">
        <is>
          <t xml:space="preserve">2026-08-31</t>
        </is>
      </c>
      <c r="G1021" t="inlineStr">
        <is>
          <t xml:space="preserve">New</t>
        </is>
      </c>
      <c r="H1021" t="inlineStr">
        <is>
          <t xml:space="preserve">Santa Catalina - Carrer de Sant Pere</t>
        </is>
      </c>
      <c r="I1021" t="inlineStr">
        <is>
          <t xml:space="preserve">Rent</t>
        </is>
      </c>
      <c r="J1021" t="inlineStr">
        <is>
          <t xml:space="preserve">Compartir piso</t>
        </is>
      </c>
      <c r="K1021" t="inlineStr">
        <is>
          <t xml:space="preserve">ES</t>
        </is>
      </c>
      <c r="L1021"/>
      <c r="M1021" t="inlineStr">
        <is>
          <t xml:space="preserve">Baleares</t>
        </is>
      </c>
      <c r="N1021" t="inlineStr">
        <is>
          <t xml:space="preserve">Palma de Mallorca</t>
        </is>
      </c>
      <c r="O1021"/>
      <c r="P1021"/>
      <c r="Q1021"/>
      <c r="R1021"/>
      <c r="S1021">
        <v>382</v>
      </c>
      <c r="T1021"/>
      <c r="U1021">
        <f>IFERROR((S1021-T1021)/T1021,"")</f>
      </c>
      <c r="V1021">
        <v>3</v>
      </c>
      <c r="W1021"/>
      <c r="X1021"/>
      <c r="Y1021"/>
      <c r="Z1021">
        <f>IFERROR(S1021/W1021,"")</f>
      </c>
      <c r="AA1021">
        <f>IFERROR(INDEX(04_Area_Stats!$C$5:$C$7,MATCH(N1021,04_Area_Stats!$A$5:$A$7,0)),"")</f>
      </c>
      <c r="AB1021">
        <f>IFERROR((Z1021-AA1021)/AA1021,"")</f>
      </c>
      <c r="AC1021"/>
      <c r="AD1021"/>
      <c r="AE1021"/>
      <c r="AF1021"/>
      <c r="AG1021"/>
      <c r="AH1021"/>
      <c r="AI1021"/>
      <c r="AJ1021"/>
      <c r="AK1021"/>
      <c r="AL1021"/>
      <c r="AM1021"/>
      <c r="AN1021"/>
      <c r="AO1021"/>
      <c r="AP1021"/>
      <c r="AQ1021"/>
      <c r="AR1021"/>
      <c r="AS1021"/>
      <c r="AT1021">
        <f>IFERROR(INDEX(04_Area_Stats!$E$5:$E$7,MATCH(N1021,04_Area_Stats!$A$5:$A$7,0)),"")</f>
      </c>
      <c r="AU1021">
        <f>IFERROR(ROUND(W1021*AT1021,0),"")</f>
      </c>
      <c r="AV1021">
        <f>IFERROR(AU1021*12/S1021,"")</f>
      </c>
      <c r="AW1021">
        <f>IFERROR(ROUND(100*(03_Assumptions!$B$18*MIN(AV1021/03_Assumptions!$B$13,1)+03_Assumptions!$B$19*MIN(MAX(-AB1021/0.25,0),1)+03_Assumptions!$B$20*IFERROR(INDEX(03_Assumptions!$B$28:$B$33,MATCH(AG1021,03_Assumptions!$A$28:$A$33,0)),0.5)+03_Assumptions!$B$21*MIN(V1021/180,1)+03_Assumptions!$B$22*(COUNTIF(AI1021:AQ1021,"Y")/9)),0),"")</f>
      </c>
      <c r="AX1021"/>
      <c r="AY1021"/>
      <c r="AZ1021"/>
      <c r="BA1021" t="inlineStr">
        <is>
          <t xml:space="preserve">https://images.milanuncios.com/api/v1/ma-ad-media-pro/images/3fa49750-ae39-4f12-a9cc-3173d69de0e7</t>
        </is>
      </c>
      <c r="BB1021"/>
      <c r="BC1021">
        <v>1</v>
      </c>
      <c r="BD1021"/>
      <c r="BE1021">
        <v>0</v>
      </c>
      <c r="BF1021"/>
      <c r="BG1021"/>
      <c r="BH1021"/>
      <c r="BI1021"/>
      <c r="BJ1021"/>
      <c r="BK1021"/>
      <c r="BL1021" t="inlineStr">
        <is>
          <t xml:space="preserve">Ett rumuthyrning på flera månader i en delad lägenhet nära Paseo Mallorca i centrala Palma de Mallorca; ingen fastighetsinformation ges. Hyresvärden kräver en icke-rökare, referenser och en säkerhetsdepå.</t>
        </is>
      </c>
      <c r="BM1021"/>
      <c r="BN1021"/>
    </row>
    <row r="1022">
      <c r="A1022" t="inlineStr">
        <is>
          <t xml:space="preserve">YAE-jht::real-estate::47915-112401110</t>
        </is>
      </c>
      <c r="B1022" t="inlineStr">
        <is>
          <t xml:space="preserve">Yaencontre</t>
        </is>
      </c>
      <c r="C1022" t="inlineStr">
        <is>
          <t xml:space="preserve">jht::real-estate::47915-112401110</t>
        </is>
      </c>
      <c r="D1022" t="inlineStr">
        <is>
          <t xml:space="preserve">https://yaencontre.com/venta/piso/inmueble-47915-112401110</t>
        </is>
      </c>
      <c r="E1022" t="inlineStr">
        <is>
          <t xml:space="preserve">2026-08-29</t>
        </is>
      </c>
      <c r="F1022" t="inlineStr">
        <is>
          <t xml:space="preserve">2026-08-31</t>
        </is>
      </c>
      <c r="G1022" t="inlineStr">
        <is>
          <t xml:space="preserve">New</t>
        </is>
      </c>
      <c r="H1022" t="inlineStr">
        <is>
          <t xml:space="preserve">Piso en venta, Río Real en Rio Real-Los Monteros en Marbella</t>
        </is>
      </c>
      <c r="I1022" t="inlineStr">
        <is>
          <t xml:space="preserve">Sale</t>
        </is>
      </c>
      <c r="J1022" t="inlineStr">
        <is>
          <t xml:space="preserve">FLAT</t>
        </is>
      </c>
      <c r="K1022" t="inlineStr">
        <is>
          <t xml:space="preserve">ES</t>
        </is>
      </c>
      <c r="L1022"/>
      <c r="M1022"/>
      <c r="N1022" t="inlineStr">
        <is>
          <t xml:space="preserve">Marbella</t>
        </is>
      </c>
      <c r="O1022" t="inlineStr">
        <is>
          <t xml:space="preserve">Rio Real-Los Monteros</t>
        </is>
      </c>
      <c r="P1022"/>
      <c r="Q1022" t="inlineStr">
        <is>
          <t xml:space="preserve">36.5091981</t>
        </is>
      </c>
      <c r="R1022" t="inlineStr">
        <is>
          <t xml:space="preserve">-4.8577615</t>
        </is>
      </c>
      <c r="S1022">
        <v>533530</v>
      </c>
      <c r="T1022"/>
      <c r="U1022">
        <f>IFERROR((S1022-T1022)/T1022,"")</f>
      </c>
      <c r="V1022">
        <v>3</v>
      </c>
      <c r="W1022" t="inlineStr">
        <is>
          <t xml:space="preserve">155.00</t>
        </is>
      </c>
      <c r="X1022"/>
      <c r="Y1022"/>
      <c r="Z1022">
        <f>IFERROR(S1022/W1022,"")</f>
      </c>
      <c r="AA1022">
        <f>IFERROR(INDEX(04_Area_Stats!$C$5:$C$7,MATCH(N1022,04_Area_Stats!$A$5:$A$7,0)),"")</f>
      </c>
      <c r="AB1022">
        <f>IFERROR((Z1022-AA1022)/AA1022,"")</f>
      </c>
      <c r="AC1022">
        <v>3</v>
      </c>
      <c r="AD1022">
        <v>1</v>
      </c>
      <c r="AE1022"/>
      <c r="AF1022"/>
      <c r="AG1022" t="inlineStr">
        <is>
          <t xml:space="preserve">Good</t>
        </is>
      </c>
      <c r="AH1022"/>
      <c r="AI1022"/>
      <c r="AJ1022"/>
      <c r="AK1022"/>
      <c r="AL1022"/>
      <c r="AM1022"/>
      <c r="AN1022"/>
      <c r="AO1022"/>
      <c r="AP1022"/>
      <c r="AQ1022"/>
      <c r="AR1022"/>
      <c r="AS1022"/>
      <c r="AT1022">
        <f>IFERROR(INDEX(04_Area_Stats!$E$5:$E$7,MATCH(N1022,04_Area_Stats!$A$5:$A$7,0)),"")</f>
      </c>
      <c r="AU1022">
        <f>IFERROR(ROUND(W1022*AT1022,0),"")</f>
      </c>
      <c r="AV1022">
        <f>IFERROR(AU1022*12/S1022,"")</f>
      </c>
      <c r="AW1022">
        <f>IFERROR(ROUND(100*(03_Assumptions!$B$18*MIN(AV1022/03_Assumptions!$B$13,1)+03_Assumptions!$B$19*MIN(MAX(-AB1022/0.25,0),1)+03_Assumptions!$B$20*IFERROR(INDEX(03_Assumptions!$B$28:$B$33,MATCH(AG1022,03_Assumptions!$A$28:$A$33,0)),0.5)+03_Assumptions!$B$21*MIN(V1022/180,1)+03_Assumptions!$B$22*(COUNTIF(AI1022:AQ1022,"Y")/9)),0),"")</f>
      </c>
      <c r="AX1022"/>
      <c r="AY1022"/>
      <c r="AZ1022"/>
      <c r="BA1022" t="inlineStr">
        <is>
          <t xml:space="preserve">https://media.yaencontre.com/img/photo/w1024/47915/47915-57439319-1515096236.jpg</t>
        </is>
      </c>
      <c r="BB1022"/>
      <c r="BC1022">
        <v>1</v>
      </c>
      <c r="BD1022"/>
      <c r="BE1022">
        <v>0</v>
      </c>
      <c r="BF1022"/>
      <c r="BG1022" t="inlineStr">
        <is>
          <t xml:space="preserve">AUCTION</t>
        </is>
      </c>
      <c r="BH1022" t="inlineStr">
        <is>
          <t xml:space="preserve">Negotiable</t>
        </is>
      </c>
      <c r="BI1022" t="inlineStr">
        <is>
          <t xml:space="preserve">Oportunidad de inversión; Oportunidad de inversión</t>
        </is>
      </c>
      <c r="BJ1022"/>
      <c r="BK1022"/>
      <c r="BL1022" t="inlineStr">
        <is>
          <t xml:space="preserve">Ingen detaljerad information om egendomen är tillgänglig i beskrivningen. Detta är ett köp av hypotekskuld och exekutionsrättigheter i Río Real, Marbella, vilket kräver juridisk genomförande av exekutionsförfarandet.</t>
        </is>
      </c>
      <c r="BM1022"/>
      <c r="BN1022"/>
    </row>
    <row r="1023">
      <c r="A1023" t="inlineStr">
        <is>
          <t xml:space="preserve">YAE-jht::real-estate::69773-112400387</t>
        </is>
      </c>
      <c r="B1023" t="inlineStr">
        <is>
          <t xml:space="preserve">Yaencontre</t>
        </is>
      </c>
      <c r="C1023" t="inlineStr">
        <is>
          <t xml:space="preserve">jht::real-estate::69773-112400387</t>
        </is>
      </c>
      <c r="D1023" t="inlineStr">
        <is>
          <t xml:space="preserve">https://yaencontre.com/venta/piso/inmueble-69773-112400387</t>
        </is>
      </c>
      <c r="E1023" t="inlineStr">
        <is>
          <t xml:space="preserve">2026-08-29</t>
        </is>
      </c>
      <c r="F1023" t="inlineStr">
        <is>
          <t xml:space="preserve">2026-08-31</t>
        </is>
      </c>
      <c r="G1023" t="inlineStr">
        <is>
          <t xml:space="preserve">New</t>
        </is>
      </c>
      <c r="H1023" t="inlineStr">
        <is>
          <t xml:space="preserve">Piso en venta, Los Naranjos en Nueva Andalucía en Marbella</t>
        </is>
      </c>
      <c r="I1023" t="inlineStr">
        <is>
          <t xml:space="preserve">Sale</t>
        </is>
      </c>
      <c r="J1023" t="inlineStr">
        <is>
          <t xml:space="preserve">FLAT</t>
        </is>
      </c>
      <c r="K1023" t="inlineStr">
        <is>
          <t xml:space="preserve">ES</t>
        </is>
      </c>
      <c r="L1023"/>
      <c r="M1023"/>
      <c r="N1023" t="inlineStr">
        <is>
          <t xml:space="preserve">Marbella</t>
        </is>
      </c>
      <c r="O1023" t="inlineStr">
        <is>
          <t xml:space="preserve">Nueva Andalucía</t>
        </is>
      </c>
      <c r="P1023"/>
      <c r="Q1023" t="inlineStr">
        <is>
          <t xml:space="preserve">36.5158266</t>
        </is>
      </c>
      <c r="R1023" t="inlineStr">
        <is>
          <t xml:space="preserve">-4.9862489</t>
        </is>
      </c>
      <c r="S1023">
        <v>510000</v>
      </c>
      <c r="T1023"/>
      <c r="U1023">
        <f>IFERROR((S1023-T1023)/T1023,"")</f>
      </c>
      <c r="V1023">
        <v>3</v>
      </c>
      <c r="W1023" t="inlineStr">
        <is>
          <t xml:space="preserve">121.00</t>
        </is>
      </c>
      <c r="X1023"/>
      <c r="Y1023"/>
      <c r="Z1023">
        <f>IFERROR(S1023/W1023,"")</f>
      </c>
      <c r="AA1023">
        <f>IFERROR(INDEX(04_Area_Stats!$C$5:$C$7,MATCH(N1023,04_Area_Stats!$A$5:$A$7,0)),"")</f>
      </c>
      <c r="AB1023">
        <f>IFERROR((Z1023-AA1023)/AA1023,"")</f>
      </c>
      <c r="AC1023">
        <v>2</v>
      </c>
      <c r="AD1023">
        <v>2</v>
      </c>
      <c r="AE1023"/>
      <c r="AF1023"/>
      <c r="AG1023" t="inlineStr">
        <is>
          <t xml:space="preserve">New build</t>
        </is>
      </c>
      <c r="AH1023"/>
      <c r="AI1023"/>
      <c r="AJ1023"/>
      <c r="AK1023"/>
      <c r="AL1023"/>
      <c r="AM1023"/>
      <c r="AN1023"/>
      <c r="AO1023"/>
      <c r="AP1023"/>
      <c r="AQ1023"/>
      <c r="AR1023"/>
      <c r="AS1023"/>
      <c r="AT1023">
        <f>IFERROR(INDEX(04_Area_Stats!$E$5:$E$7,MATCH(N1023,04_Area_Stats!$A$5:$A$7,0)),"")</f>
      </c>
      <c r="AU1023">
        <f>IFERROR(ROUND(W1023*AT1023,0),"")</f>
      </c>
      <c r="AV1023">
        <f>IFERROR(AU1023*12/S1023,"")</f>
      </c>
      <c r="AW1023">
        <f>IFERROR(ROUND(100*(03_Assumptions!$B$18*MIN(AV1023/03_Assumptions!$B$13,1)+03_Assumptions!$B$19*MIN(MAX(-AB1023/0.25,0),1)+03_Assumptions!$B$20*IFERROR(INDEX(03_Assumptions!$B$28:$B$33,MATCH(AG1023,03_Assumptions!$A$28:$A$33,0)),0.5)+03_Assumptions!$B$21*MIN(V1023/180,1)+03_Assumptions!$B$22*(COUNTIF(AI1023:AQ1023,"Y")/9)),0),"")</f>
      </c>
      <c r="AX1023"/>
      <c r="AY1023"/>
      <c r="AZ1023"/>
      <c r="BA1023" t="inlineStr">
        <is>
          <t xml:space="preserve">https://media.yaencontre.com/img/photo/w1024/69773/69773-57438676-1515081375.jpg</t>
        </is>
      </c>
      <c r="BB1023"/>
      <c r="BC1023">
        <v>1</v>
      </c>
      <c r="BD1023"/>
      <c r="BE1023">
        <v>0</v>
      </c>
      <c r="BF1023"/>
      <c r="BG1023"/>
      <c r="BH1023"/>
      <c r="BI1023"/>
      <c r="BJ1023"/>
      <c r="BK1023"/>
      <c r="BL1023" t="inlineStr">
        <is>
          <t xml:space="preserve">Nybyggd lägenhet i Nueva Andalucía, Marbella, färdig att flytta in i med samtida och elegant design. Beskrivningen är ofullständig och ger ingen specifik information om rum, storlek, bekvämligheter eller pris.</t>
        </is>
      </c>
      <c r="BM1023" t="inlineStr">
        <is>
          <t xml:space="preserve">condition</t>
        </is>
      </c>
      <c r="BN1023"/>
    </row>
    <row r="1024">
      <c r="A1024" t="inlineStr">
        <is>
          <t xml:space="preserve">MIL-526070686</t>
        </is>
      </c>
      <c r="B1024" t="inlineStr">
        <is>
          <t xml:space="preserve">Milanuncios</t>
        </is>
      </c>
      <c r="C1024" t="inlineStr">
        <is>
          <t xml:space="preserve">526070686</t>
        </is>
      </c>
      <c r="D1024" t="inlineStr">
        <is>
          <t xml:space="preserve">https://www.milanuncios.com/pisos-compartidos-en-mahon|mao-baleares/centro-526070686.htm</t>
        </is>
      </c>
      <c r="E1024" t="inlineStr">
        <is>
          <t xml:space="preserve">2026-08-29</t>
        </is>
      </c>
      <c r="F1024" t="inlineStr">
        <is>
          <t xml:space="preserve">2026-08-31</t>
        </is>
      </c>
      <c r="G1024" t="inlineStr">
        <is>
          <t xml:space="preserve">New</t>
        </is>
      </c>
      <c r="H1024" t="inlineStr">
        <is>
          <t xml:space="preserve">Centro</t>
        </is>
      </c>
      <c r="I1024" t="inlineStr">
        <is>
          <t xml:space="preserve">Rent</t>
        </is>
      </c>
      <c r="J1024" t="inlineStr">
        <is>
          <t xml:space="preserve">Compartir piso</t>
        </is>
      </c>
      <c r="K1024" t="inlineStr">
        <is>
          <t xml:space="preserve">ES</t>
        </is>
      </c>
      <c r="L1024"/>
      <c r="M1024" t="inlineStr">
        <is>
          <t xml:space="preserve">Baleares</t>
        </is>
      </c>
      <c r="N1024" t="inlineStr">
        <is>
          <t xml:space="preserve">Mahon/Mao</t>
        </is>
      </c>
      <c r="O1024"/>
      <c r="P1024"/>
      <c r="Q1024"/>
      <c r="R1024"/>
      <c r="S1024">
        <v>367</v>
      </c>
      <c r="T1024"/>
      <c r="U1024">
        <f>IFERROR((S1024-T1024)/T1024,"")</f>
      </c>
      <c r="V1024">
        <v>3</v>
      </c>
      <c r="W1024"/>
      <c r="X1024"/>
      <c r="Y1024"/>
      <c r="Z1024">
        <f>IFERROR(S1024/W1024,"")</f>
      </c>
      <c r="AA1024">
        <f>IFERROR(INDEX(04_Area_Stats!$C$5:$C$7,MATCH(N1024,04_Area_Stats!$A$5:$A$7,0)),"")</f>
      </c>
      <c r="AB1024">
        <f>IFERROR((Z1024-AA1024)/AA1024,"")</f>
      </c>
      <c r="AC1024"/>
      <c r="AD1024"/>
      <c r="AE1024"/>
      <c r="AF1024"/>
      <c r="AG1024"/>
      <c r="AH1024"/>
      <c r="AI1024"/>
      <c r="AJ1024"/>
      <c r="AK1024"/>
      <c r="AL1024"/>
      <c r="AM1024" t="inlineStr">
        <is>
          <t xml:space="preserve">Y</t>
        </is>
      </c>
      <c r="AN1024"/>
      <c r="AO1024"/>
      <c r="AP1024"/>
      <c r="AQ1024"/>
      <c r="AR1024"/>
      <c r="AS1024"/>
      <c r="AT1024">
        <f>IFERROR(INDEX(04_Area_Stats!$E$5:$E$7,MATCH(N1024,04_Area_Stats!$A$5:$A$7,0)),"")</f>
      </c>
      <c r="AU1024">
        <f>IFERROR(ROUND(W1024*AT1024,0),"")</f>
      </c>
      <c r="AV1024">
        <f>IFERROR(AU1024*12/S1024,"")</f>
      </c>
      <c r="AW1024">
        <f>IFERROR(ROUND(100*(03_Assumptions!$B$18*MIN(AV1024/03_Assumptions!$B$13,1)+03_Assumptions!$B$19*MIN(MAX(-AB1024/0.25,0),1)+03_Assumptions!$B$20*IFERROR(INDEX(03_Assumptions!$B$28:$B$33,MATCH(AG1024,03_Assumptions!$A$28:$A$33,0)),0.5)+03_Assumptions!$B$21*MIN(V1024/180,1)+03_Assumptions!$B$22*(COUNTIF(AI1024:AQ1024,"Y")/9)),0),"")</f>
      </c>
      <c r="AX1024"/>
      <c r="AY1024"/>
      <c r="AZ1024"/>
      <c r="BA1024" t="inlineStr">
        <is>
          <t xml:space="preserve">https://images.milanuncios.com/api/v1/ma-ad-media-pro/images/5f00331e-5419-4492-b5ed-23adaeea564f</t>
        </is>
      </c>
      <c r="BB1024"/>
      <c r="BC1024">
        <v>1</v>
      </c>
      <c r="BD1024"/>
      <c r="BE1024">
        <v>0</v>
      </c>
      <c r="BF1024"/>
      <c r="BG1024"/>
      <c r="BH1024"/>
      <c r="BI1024"/>
      <c r="BJ1024"/>
      <c r="BK1024"/>
      <c r="BL1024" t="inlineStr">
        <is>
          <t xml:space="preserve">Detta är en annons för ett rum i en lägenhet (compartir piso) i centrala Mahón som för närvarande inte är tillgängligt. Mycket få detaljer ges bortom kravet på en formal, icke-rökande kvinnlig hyresgäst med arbete.</t>
        </is>
      </c>
      <c r="BM1024" t="inlineStr">
        <is>
          <t xml:space="preserve">parking</t>
        </is>
      </c>
      <c r="BN1024"/>
    </row>
    <row r="1025">
      <c r="A1025" t="inlineStr">
        <is>
          <t xml:space="preserve">MIL-608921808</t>
        </is>
      </c>
      <c r="B1025" t="inlineStr">
        <is>
          <t xml:space="preserve">Milanuncios</t>
        </is>
      </c>
      <c r="C1025" t="inlineStr">
        <is>
          <t xml:space="preserve">608921808</t>
        </is>
      </c>
      <c r="D1025" t="inlineStr">
        <is>
          <t xml:space="preserve">https://www.milanuncios.com/pisos-compartidos-en-granada-granada/cartuja-av-de-pulianas-608921808.htm</t>
        </is>
      </c>
      <c r="E1025" t="inlineStr">
        <is>
          <t xml:space="preserve">2026-08-29</t>
        </is>
      </c>
      <c r="F1025" t="inlineStr">
        <is>
          <t xml:space="preserve">2026-08-31</t>
        </is>
      </c>
      <c r="G1025" t="inlineStr">
        <is>
          <t xml:space="preserve">New</t>
        </is>
      </c>
      <c r="H1025" t="inlineStr">
        <is>
          <t xml:space="preserve">Cartuja - Av. de Pulianas</t>
        </is>
      </c>
      <c r="I1025" t="inlineStr">
        <is>
          <t xml:space="preserve">Rent</t>
        </is>
      </c>
      <c r="J1025" t="inlineStr">
        <is>
          <t xml:space="preserve">Compartir piso</t>
        </is>
      </c>
      <c r="K1025" t="inlineStr">
        <is>
          <t xml:space="preserve">ES</t>
        </is>
      </c>
      <c r="L1025"/>
      <c r="M1025" t="inlineStr">
        <is>
          <t xml:space="preserve">Granada</t>
        </is>
      </c>
      <c r="N1025" t="inlineStr">
        <is>
          <t xml:space="preserve">Granada</t>
        </is>
      </c>
      <c r="O1025"/>
      <c r="P1025"/>
      <c r="Q1025"/>
      <c r="R1025"/>
      <c r="S1025">
        <v>265</v>
      </c>
      <c r="T1025"/>
      <c r="U1025">
        <f>IFERROR((S1025-T1025)/T1025,"")</f>
      </c>
      <c r="V1025">
        <v>3</v>
      </c>
      <c r="W1025"/>
      <c r="X1025"/>
      <c r="Y1025"/>
      <c r="Z1025">
        <f>IFERROR(S1025/W1025,"")</f>
      </c>
      <c r="AA1025">
        <f>IFERROR(INDEX(04_Area_Stats!$C$5:$C$7,MATCH(N1025,04_Area_Stats!$A$5:$A$7,0)),"")</f>
      </c>
      <c r="AB1025">
        <f>IFERROR((Z1025-AA1025)/AA1025,"")</f>
      </c>
      <c r="AC1025"/>
      <c r="AD1025"/>
      <c r="AE1025"/>
      <c r="AF1025"/>
      <c r="AG1025"/>
      <c r="AH1025"/>
      <c r="AI1025"/>
      <c r="AJ1025"/>
      <c r="AK1025"/>
      <c r="AL1025"/>
      <c r="AM1025"/>
      <c r="AN1025"/>
      <c r="AO1025"/>
      <c r="AP1025"/>
      <c r="AQ1025"/>
      <c r="AR1025"/>
      <c r="AS1025"/>
      <c r="AT1025">
        <f>IFERROR(INDEX(04_Area_Stats!$E$5:$E$7,MATCH(N1025,04_Area_Stats!$A$5:$A$7,0)),"")</f>
      </c>
      <c r="AU1025">
        <f>IFERROR(ROUND(W1025*AT1025,0),"")</f>
      </c>
      <c r="AV1025">
        <f>IFERROR(AU1025*12/S1025,"")</f>
      </c>
      <c r="AW1025">
        <f>IFERROR(ROUND(100*(03_Assumptions!$B$18*MIN(AV1025/03_Assumptions!$B$13,1)+03_Assumptions!$B$19*MIN(MAX(-AB1025/0.25,0),1)+03_Assumptions!$B$20*IFERROR(INDEX(03_Assumptions!$B$28:$B$33,MATCH(AG1025,03_Assumptions!$A$28:$A$33,0)),0.5)+03_Assumptions!$B$21*MIN(V1025/180,1)+03_Assumptions!$B$22*(COUNTIF(AI1025:AQ1025,"Y")/9)),0),"")</f>
      </c>
      <c r="AX1025"/>
      <c r="AY1025"/>
      <c r="AZ1025"/>
      <c r="BA1025" t="inlineStr">
        <is>
          <t xml:space="preserve">https://images.milanuncios.com/api/v1/ma-ad-media-pro/images/d722490c-f2e8-4ed4-8193-bfb06f6c9a57</t>
        </is>
      </c>
      <c r="BB1025"/>
      <c r="BC1025">
        <v>1</v>
      </c>
      <c r="BD1025"/>
      <c r="BE1025">
        <v>0</v>
      </c>
      <c r="BF1025"/>
      <c r="BG1025"/>
      <c r="BH1025"/>
      <c r="BI1025"/>
      <c r="BJ1025"/>
      <c r="BK1025"/>
      <c r="BL1025" t="inlineStr">
        <is>
          <t xml:space="preserve">Ett möblerat separat sovrum i en delad studentlägenhet på 6:e våningen i ett slutet bostadsområde nära Granadas Cartuja Campus, i gott skick med gratis värmecentralen och delad tillgång till två badrum. Det bästa är det gott om naturligt ljus, utsikt över campusen och en terrass med magnifika utsikter.</t>
        </is>
      </c>
      <c r="BM1025"/>
      <c r="BN1025"/>
    </row>
    <row r="1026">
      <c r="A1026" t="inlineStr">
        <is>
          <t xml:space="preserve">MIL-526162968</t>
        </is>
      </c>
      <c r="B1026" t="inlineStr">
        <is>
          <t xml:space="preserve">Milanuncios</t>
        </is>
      </c>
      <c r="C1026" t="inlineStr">
        <is>
          <t xml:space="preserve">526162968</t>
        </is>
      </c>
      <c r="D1026" t="inlineStr">
        <is>
          <t xml:space="preserve">https://www.milanuncios.com/pisos-compartidos-en-ciutadella-de-menorca|ciudadela-baleares/placa-dels-pins-carrer-del-bisbe-sever-526162968.htm</t>
        </is>
      </c>
      <c r="E1026" t="inlineStr">
        <is>
          <t xml:space="preserve">2026-08-29</t>
        </is>
      </c>
      <c r="F1026" t="inlineStr">
        <is>
          <t xml:space="preserve">2026-08-31</t>
        </is>
      </c>
      <c r="G1026" t="inlineStr">
        <is>
          <t xml:space="preserve">New</t>
        </is>
      </c>
      <c r="H1026" t="inlineStr">
        <is>
          <t xml:space="preserve">Plaça dels Pins - Carrer del Bisbe Sever</t>
        </is>
      </c>
      <c r="I1026" t="inlineStr">
        <is>
          <t xml:space="preserve">Rent</t>
        </is>
      </c>
      <c r="J1026" t="inlineStr">
        <is>
          <t xml:space="preserve">Compartir piso</t>
        </is>
      </c>
      <c r="K1026" t="inlineStr">
        <is>
          <t xml:space="preserve">ES</t>
        </is>
      </c>
      <c r="L1026"/>
      <c r="M1026" t="inlineStr">
        <is>
          <t xml:space="preserve">Baleares</t>
        </is>
      </c>
      <c r="N1026" t="inlineStr">
        <is>
          <t xml:space="preserve">Ciutadella de Menorca/Ciudadela</t>
        </is>
      </c>
      <c r="O1026"/>
      <c r="P1026"/>
      <c r="Q1026"/>
      <c r="R1026"/>
      <c r="S1026">
        <v>367</v>
      </c>
      <c r="T1026"/>
      <c r="U1026">
        <f>IFERROR((S1026-T1026)/T1026,"")</f>
      </c>
      <c r="V1026">
        <v>3</v>
      </c>
      <c r="W1026"/>
      <c r="X1026"/>
      <c r="Y1026"/>
      <c r="Z1026">
        <f>IFERROR(S1026/W1026,"")</f>
      </c>
      <c r="AA1026">
        <f>IFERROR(INDEX(04_Area_Stats!$C$5:$C$7,MATCH(N1026,04_Area_Stats!$A$5:$A$7,0)),"")</f>
      </c>
      <c r="AB1026">
        <f>IFERROR((Z1026-AA1026)/AA1026,"")</f>
      </c>
      <c r="AC1026"/>
      <c r="AD1026"/>
      <c r="AE1026"/>
      <c r="AF1026"/>
      <c r="AG1026"/>
      <c r="AH1026"/>
      <c r="AI1026"/>
      <c r="AJ1026"/>
      <c r="AK1026"/>
      <c r="AL1026"/>
      <c r="AM1026"/>
      <c r="AN1026"/>
      <c r="AO1026"/>
      <c r="AP1026"/>
      <c r="AQ1026"/>
      <c r="AR1026"/>
      <c r="AS1026"/>
      <c r="AT1026">
        <f>IFERROR(INDEX(04_Area_Stats!$E$5:$E$7,MATCH(N1026,04_Area_Stats!$A$5:$A$7,0)),"")</f>
      </c>
      <c r="AU1026">
        <f>IFERROR(ROUND(W1026*AT1026,0),"")</f>
      </c>
      <c r="AV1026">
        <f>IFERROR(AU1026*12/S1026,"")</f>
      </c>
      <c r="AW1026">
        <f>IFERROR(ROUND(100*(03_Assumptions!$B$18*MIN(AV1026/03_Assumptions!$B$13,1)+03_Assumptions!$B$19*MIN(MAX(-AB1026/0.25,0),1)+03_Assumptions!$B$20*IFERROR(INDEX(03_Assumptions!$B$28:$B$33,MATCH(AG1026,03_Assumptions!$A$28:$A$33,0)),0.5)+03_Assumptions!$B$21*MIN(V1026/180,1)+03_Assumptions!$B$22*(COUNTIF(AI1026:AQ1026,"Y")/9)),0),"")</f>
      </c>
      <c r="AX1026"/>
      <c r="AY1026"/>
      <c r="AZ1026"/>
      <c r="BA1026" t="inlineStr">
        <is>
          <t xml:space="preserve">https://images.milanuncios.com/api/v1/ma-ad-media-pro/images/9eca412c-7a91-45f7-b48c-0f757376f69b</t>
        </is>
      </c>
      <c r="BB1026"/>
      <c r="BC1026">
        <v>1</v>
      </c>
      <c r="BD1026"/>
      <c r="BE1026">
        <v>0</v>
      </c>
      <c r="BF1026"/>
      <c r="BG1026"/>
      <c r="BH1026"/>
      <c r="BI1026"/>
      <c r="BJ1026"/>
      <c r="BK1026"/>
      <c r="BL1026" t="inlineStr">
        <is>
          <t xml:space="preserve">Det här är ett rumuthyrning i en delad lägenhet i centrala Ciudadela, nära Plaça dels Pins och stranden, tillgängligt för icke-rökare med referenser. Lite detaljer om fastigheten ges utöver läge och grundläggande hyresvillkor.</t>
        </is>
      </c>
      <c r="BM1026"/>
      <c r="BN1026"/>
    </row>
    <row r="1027">
      <c r="A1027" t="inlineStr">
        <is>
          <t xml:space="preserve">MIL-610283910</t>
        </is>
      </c>
      <c r="B1027" t="inlineStr">
        <is>
          <t xml:space="preserve">Milanuncios</t>
        </is>
      </c>
      <c r="C1027" t="inlineStr">
        <is>
          <t xml:space="preserve">610283910</t>
        </is>
      </c>
      <c r="D1027" t="inlineStr">
        <is>
          <t xml:space="preserve">https://www.milanuncios.com/pisos-compartidos-en-agra-dos-mallos-la_coruna/estacion-de-tren-av-ferrocarril-610283910.htm</t>
        </is>
      </c>
      <c r="E1027" t="inlineStr">
        <is>
          <t xml:space="preserve">2026-08-29</t>
        </is>
      </c>
      <c r="F1027" t="inlineStr">
        <is>
          <t xml:space="preserve">2026-08-31</t>
        </is>
      </c>
      <c r="G1027" t="inlineStr">
        <is>
          <t xml:space="preserve">New</t>
        </is>
      </c>
      <c r="H1027" t="inlineStr">
        <is>
          <t xml:space="preserve">Estación de tren - Av. Ferrocarril</t>
        </is>
      </c>
      <c r="I1027" t="inlineStr">
        <is>
          <t xml:space="preserve">Rent</t>
        </is>
      </c>
      <c r="J1027" t="inlineStr">
        <is>
          <t xml:space="preserve">Compartir piso</t>
        </is>
      </c>
      <c r="K1027" t="inlineStr">
        <is>
          <t xml:space="preserve">ES</t>
        </is>
      </c>
      <c r="L1027"/>
      <c r="M1027" t="inlineStr">
        <is>
          <t xml:space="preserve">A Coruña</t>
        </is>
      </c>
      <c r="N1027" t="inlineStr">
        <is>
          <t xml:space="preserve">Agra Dos Mallos</t>
        </is>
      </c>
      <c r="O1027"/>
      <c r="P1027"/>
      <c r="Q1027"/>
      <c r="R1027"/>
      <c r="S1027">
        <v>350</v>
      </c>
      <c r="T1027"/>
      <c r="U1027">
        <f>IFERROR((S1027-T1027)/T1027,"")</f>
      </c>
      <c r="V1027">
        <v>3</v>
      </c>
      <c r="W1027"/>
      <c r="X1027"/>
      <c r="Y1027"/>
      <c r="Z1027">
        <f>IFERROR(S1027/W1027,"")</f>
      </c>
      <c r="AA1027">
        <f>IFERROR(INDEX(04_Area_Stats!$C$5:$C$7,MATCH(N1027,04_Area_Stats!$A$5:$A$7,0)),"")</f>
      </c>
      <c r="AB1027">
        <f>IFERROR((Z1027-AA1027)/AA1027,"")</f>
      </c>
      <c r="AC1027"/>
      <c r="AD1027"/>
      <c r="AE1027"/>
      <c r="AF1027"/>
      <c r="AG1027"/>
      <c r="AH1027"/>
      <c r="AI1027"/>
      <c r="AJ1027"/>
      <c r="AK1027"/>
      <c r="AL1027"/>
      <c r="AM1027"/>
      <c r="AN1027"/>
      <c r="AO1027"/>
      <c r="AP1027"/>
      <c r="AQ1027"/>
      <c r="AR1027"/>
      <c r="AS1027"/>
      <c r="AT1027">
        <f>IFERROR(INDEX(04_Area_Stats!$E$5:$E$7,MATCH(N1027,04_Area_Stats!$A$5:$A$7,0)),"")</f>
      </c>
      <c r="AU1027">
        <f>IFERROR(ROUND(W1027*AT1027,0),"")</f>
      </c>
      <c r="AV1027">
        <f>IFERROR(AU1027*12/S1027,"")</f>
      </c>
      <c r="AW1027">
        <f>IFERROR(ROUND(100*(03_Assumptions!$B$18*MIN(AV1027/03_Assumptions!$B$13,1)+03_Assumptions!$B$19*MIN(MAX(-AB1027/0.25,0),1)+03_Assumptions!$B$20*IFERROR(INDEX(03_Assumptions!$B$28:$B$33,MATCH(AG1027,03_Assumptions!$A$28:$A$33,0)),0.5)+03_Assumptions!$B$21*MIN(V1027/180,1)+03_Assumptions!$B$22*(COUNTIF(AI1027:AQ1027,"Y")/9)),0),"")</f>
      </c>
      <c r="AX1027"/>
      <c r="AY1027"/>
      <c r="AZ1027"/>
      <c r="BA1027" t="inlineStr">
        <is>
          <t xml:space="preserve">https://images.milanuncios.com/api/v1/ma-ad-media-pro/images/28a35a64-567f-4456-b2c5-103acbfb9900</t>
        </is>
      </c>
      <c r="BB1027"/>
      <c r="BC1027">
        <v>1</v>
      </c>
      <c r="BD1027"/>
      <c r="BE1027">
        <v>0</v>
      </c>
      <c r="BF1027"/>
      <c r="BG1027"/>
      <c r="BH1027"/>
      <c r="BI1027"/>
      <c r="BJ1027"/>
      <c r="BK1027"/>
      <c r="BL1027" t="inlineStr">
        <is>
          <t xml:space="preserve">Ett enskilt rum i en delad lägenhet med tre andra hyresgäster, alla driftskostnader och WiFi inkluderat, beläget mittemot tågstationen i Agra Dos Mallos. Riktat mot studenter och unga yrkesarbetare som söker prisvärt hyresbostäder.</t>
        </is>
      </c>
      <c r="BM1027"/>
      <c r="BN1027"/>
    </row>
    <row r="1028">
      <c r="A1028" t="inlineStr">
        <is>
          <t xml:space="preserve">MIL-609373791</t>
        </is>
      </c>
      <c r="B1028" t="inlineStr">
        <is>
          <t xml:space="preserve">Milanuncios</t>
        </is>
      </c>
      <c r="C1028" t="inlineStr">
        <is>
          <t xml:space="preserve">609373791</t>
        </is>
      </c>
      <c r="D1028" t="inlineStr">
        <is>
          <t xml:space="preserve">https://www.milanuncios.com/pisos-compartidos-en-a-coruna-la_coruna/cuatro-caminos-rua-caballeros-609373791.htm</t>
        </is>
      </c>
      <c r="E1028" t="inlineStr">
        <is>
          <t xml:space="preserve">2026-08-29</t>
        </is>
      </c>
      <c r="F1028" t="inlineStr">
        <is>
          <t xml:space="preserve">2026-08-31</t>
        </is>
      </c>
      <c r="G1028" t="inlineStr">
        <is>
          <t xml:space="preserve">New</t>
        </is>
      </c>
      <c r="H1028" t="inlineStr">
        <is>
          <t xml:space="preserve">Cuatro Caminos - Rúa Caballeros</t>
        </is>
      </c>
      <c r="I1028" t="inlineStr">
        <is>
          <t xml:space="preserve">Rent</t>
        </is>
      </c>
      <c r="J1028" t="inlineStr">
        <is>
          <t xml:space="preserve">Compartir piso</t>
        </is>
      </c>
      <c r="K1028" t="inlineStr">
        <is>
          <t xml:space="preserve">ES</t>
        </is>
      </c>
      <c r="L1028"/>
      <c r="M1028" t="inlineStr">
        <is>
          <t xml:space="preserve">A Coruña</t>
        </is>
      </c>
      <c r="N1028" t="inlineStr">
        <is>
          <t xml:space="preserve">A Coruña</t>
        </is>
      </c>
      <c r="O1028"/>
      <c r="P1028"/>
      <c r="Q1028"/>
      <c r="R1028"/>
      <c r="S1028">
        <v>350</v>
      </c>
      <c r="T1028"/>
      <c r="U1028">
        <f>IFERROR((S1028-T1028)/T1028,"")</f>
      </c>
      <c r="V1028">
        <v>3</v>
      </c>
      <c r="W1028"/>
      <c r="X1028"/>
      <c r="Y1028"/>
      <c r="Z1028">
        <f>IFERROR(S1028/W1028,"")</f>
      </c>
      <c r="AA1028">
        <f>IFERROR(INDEX(04_Area_Stats!$C$5:$C$7,MATCH(N1028,04_Area_Stats!$A$5:$A$7,0)),"")</f>
      </c>
      <c r="AB1028">
        <f>IFERROR((Z1028-AA1028)/AA1028,"")</f>
      </c>
      <c r="AC1028"/>
      <c r="AD1028"/>
      <c r="AE1028"/>
      <c r="AF1028"/>
      <c r="AG1028"/>
      <c r="AH1028"/>
      <c r="AI1028"/>
      <c r="AJ1028"/>
      <c r="AK1028"/>
      <c r="AL1028"/>
      <c r="AM1028"/>
      <c r="AN1028"/>
      <c r="AO1028"/>
      <c r="AP1028"/>
      <c r="AQ1028"/>
      <c r="AR1028"/>
      <c r="AS1028"/>
      <c r="AT1028">
        <f>IFERROR(INDEX(04_Area_Stats!$E$5:$E$7,MATCH(N1028,04_Area_Stats!$A$5:$A$7,0)),"")</f>
      </c>
      <c r="AU1028">
        <f>IFERROR(ROUND(W1028*AT1028,0),"")</f>
      </c>
      <c r="AV1028">
        <f>IFERROR(AU1028*12/S1028,"")</f>
      </c>
      <c r="AW1028">
        <f>IFERROR(ROUND(100*(03_Assumptions!$B$18*MIN(AV1028/03_Assumptions!$B$13,1)+03_Assumptions!$B$19*MIN(MAX(-AB1028/0.25,0),1)+03_Assumptions!$B$20*IFERROR(INDEX(03_Assumptions!$B$28:$B$33,MATCH(AG1028,03_Assumptions!$A$28:$A$33,0)),0.5)+03_Assumptions!$B$21*MIN(V1028/180,1)+03_Assumptions!$B$22*(COUNTIF(AI1028:AQ1028,"Y")/9)),0),"")</f>
      </c>
      <c r="AX1028"/>
      <c r="AY1028"/>
      <c r="AZ1028"/>
      <c r="BA1028"/>
      <c r="BB1028"/>
      <c r="BC1028">
        <v>1</v>
      </c>
      <c r="BD1028"/>
      <c r="BE1028">
        <v>0</v>
      </c>
      <c r="BF1028"/>
      <c r="BG1028"/>
      <c r="BH1028"/>
      <c r="BI1028"/>
      <c r="BJ1028"/>
      <c r="BK1028"/>
      <c r="BL1028"/>
      <c r="BM1028"/>
      <c r="BN1028"/>
    </row>
    <row r="1029">
      <c r="A1029" t="inlineStr">
        <is>
          <t xml:space="preserve">YAE-jht::real-estate::73238-112392671</t>
        </is>
      </c>
      <c r="B1029" t="inlineStr">
        <is>
          <t xml:space="preserve">Yaencontre</t>
        </is>
      </c>
      <c r="C1029" t="inlineStr">
        <is>
          <t xml:space="preserve">jht::real-estate::73238-112392671</t>
        </is>
      </c>
      <c r="D1029" t="inlineStr">
        <is>
          <t xml:space="preserve">https://yaencontre.com/alquiler/piso/inmueble-73238-112392671</t>
        </is>
      </c>
      <c r="E1029" t="inlineStr">
        <is>
          <t xml:space="preserve">2026-08-29</t>
        </is>
      </c>
      <c r="F1029" t="inlineStr">
        <is>
          <t xml:space="preserve">2026-08-31</t>
        </is>
      </c>
      <c r="G1029" t="inlineStr">
        <is>
          <t xml:space="preserve">New</t>
        </is>
      </c>
      <c r="H1029" t="inlineStr">
        <is>
          <t xml:space="preserve">Piso en alquiler, Bernabéu - Hispanoamérica en Chamartín en Madrid</t>
        </is>
      </c>
      <c r="I1029" t="inlineStr">
        <is>
          <t xml:space="preserve">Rent</t>
        </is>
      </c>
      <c r="J1029" t="inlineStr">
        <is>
          <t xml:space="preserve">FLAT</t>
        </is>
      </c>
      <c r="K1029" t="inlineStr">
        <is>
          <t xml:space="preserve">ES</t>
        </is>
      </c>
      <c r="L1029"/>
      <c r="M1029"/>
      <c r="N1029" t="inlineStr">
        <is>
          <t xml:space="preserve">Madrid</t>
        </is>
      </c>
      <c r="O1029" t="inlineStr">
        <is>
          <t xml:space="preserve">Chamartín</t>
        </is>
      </c>
      <c r="P1029"/>
      <c r="Q1029" t="inlineStr">
        <is>
          <t xml:space="preserve">40.4600552</t>
        </is>
      </c>
      <c r="R1029" t="inlineStr">
        <is>
          <t xml:space="preserve">-3.6858523</t>
        </is>
      </c>
      <c r="S1029">
        <v>2490</v>
      </c>
      <c r="T1029"/>
      <c r="U1029">
        <f>IFERROR((S1029-T1029)/T1029,"")</f>
      </c>
      <c r="V1029">
        <v>3</v>
      </c>
      <c r="W1029" t="inlineStr">
        <is>
          <t xml:space="preserve">82.00</t>
        </is>
      </c>
      <c r="X1029"/>
      <c r="Y1029"/>
      <c r="Z1029">
        <f>IFERROR(S1029/W1029,"")</f>
      </c>
      <c r="AA1029">
        <f>IFERROR(INDEX(04_Area_Stats!$C$5:$C$7,MATCH(N1029,04_Area_Stats!$A$5:$A$7,0)),"")</f>
      </c>
      <c r="AB1029">
        <f>IFERROR((Z1029-AA1029)/AA1029,"")</f>
      </c>
      <c r="AC1029">
        <v>1</v>
      </c>
      <c r="AD1029">
        <v>1</v>
      </c>
      <c r="AE1029" t="inlineStr">
        <is>
          <t xml:space="preserve">high floor</t>
        </is>
      </c>
      <c r="AF1029"/>
      <c r="AG1029" t="inlineStr">
        <is>
          <t xml:space="preserve">Renovated</t>
        </is>
      </c>
      <c r="AH1029"/>
      <c r="AI1029"/>
      <c r="AJ1029"/>
      <c r="AK1029"/>
      <c r="AL1029"/>
      <c r="AM1029"/>
      <c r="AN1029"/>
      <c r="AO1029"/>
      <c r="AP1029"/>
      <c r="AQ1029"/>
      <c r="AR1029"/>
      <c r="AS1029"/>
      <c r="AT1029">
        <f>IFERROR(INDEX(04_Area_Stats!$E$5:$E$7,MATCH(N1029,04_Area_Stats!$A$5:$A$7,0)),"")</f>
      </c>
      <c r="AU1029">
        <f>IFERROR(ROUND(W1029*AT1029,0),"")</f>
      </c>
      <c r="AV1029">
        <f>IFERROR(AU1029*12/S1029,"")</f>
      </c>
      <c r="AW1029">
        <f>IFERROR(ROUND(100*(03_Assumptions!$B$18*MIN(AV1029/03_Assumptions!$B$13,1)+03_Assumptions!$B$19*MIN(MAX(-AB1029/0.25,0),1)+03_Assumptions!$B$20*IFERROR(INDEX(03_Assumptions!$B$28:$B$33,MATCH(AG1029,03_Assumptions!$A$28:$A$33,0)),0.5)+03_Assumptions!$B$21*MIN(V1029/180,1)+03_Assumptions!$B$22*(COUNTIF(AI1029:AQ1029,"Y")/9)),0),"")</f>
      </c>
      <c r="AX1029"/>
      <c r="AY1029"/>
      <c r="AZ1029"/>
      <c r="BA1029" t="inlineStr">
        <is>
          <t xml:space="preserve">https://media.yaencontre.com/img/photo/w1024/73238/73238-57439840-1515103870.jpg</t>
        </is>
      </c>
      <c r="BB1029"/>
      <c r="BC1029">
        <v>1</v>
      </c>
      <c r="BD1029"/>
      <c r="BE1029">
        <v>0</v>
      </c>
      <c r="BF1029"/>
      <c r="BG1029"/>
      <c r="BH1029"/>
      <c r="BI1029"/>
      <c r="BJ1029" t="inlineStr">
        <is>
          <t xml:space="preserve">COSMETIC</t>
        </is>
      </c>
      <c r="BK1029"/>
      <c r="BL1029" t="inlineStr">
        <is>
          <t xml:space="preserve">Renoverad lägenhet på höga våningen i det exklusiva området Bernabéu-Hispanoamérica i Madrid, beskriven som ljus med yttervy och moderna ytor. Beskrivningen är ofullständig och saknar information om antal rum, badrum och faciliteter.</t>
        </is>
      </c>
      <c r="BM1029" t="inlineStr">
        <is>
          <t xml:space="preserve">floor, condition</t>
        </is>
      </c>
      <c r="BN1029"/>
    </row>
    <row r="1030">
      <c r="A1030" t="inlineStr">
        <is>
          <t xml:space="preserve">YAE-jht::real-estate::60515-112401851</t>
        </is>
      </c>
      <c r="B1030" t="inlineStr">
        <is>
          <t xml:space="preserve">Yaencontre</t>
        </is>
      </c>
      <c r="C1030" t="inlineStr">
        <is>
          <t xml:space="preserve">jht::real-estate::60515-112401851</t>
        </is>
      </c>
      <c r="D1030" t="inlineStr">
        <is>
          <t xml:space="preserve">https://yaencontre.com/alquiler/piso/inmueble-60515-112401851</t>
        </is>
      </c>
      <c r="E1030" t="inlineStr">
        <is>
          <t xml:space="preserve">2026-08-29</t>
        </is>
      </c>
      <c r="F1030" t="inlineStr">
        <is>
          <t xml:space="preserve">2026-08-31</t>
        </is>
      </c>
      <c r="G1030" t="inlineStr">
        <is>
          <t xml:space="preserve">New</t>
        </is>
      </c>
      <c r="H1030" t="inlineStr">
        <is>
          <t xml:space="preserve">Piso en alquiler en calle De Piamonte, Justicia - Chueca en Centro en Madrid</t>
        </is>
      </c>
      <c r="I1030" t="inlineStr">
        <is>
          <t xml:space="preserve">Rent</t>
        </is>
      </c>
      <c r="J1030" t="inlineStr">
        <is>
          <t xml:space="preserve">FLAT</t>
        </is>
      </c>
      <c r="K1030" t="inlineStr">
        <is>
          <t xml:space="preserve">ES</t>
        </is>
      </c>
      <c r="L1030"/>
      <c r="M1030"/>
      <c r="N1030" t="inlineStr">
        <is>
          <t xml:space="preserve">Madrid</t>
        </is>
      </c>
      <c r="O1030" t="inlineStr">
        <is>
          <t xml:space="preserve">Centro</t>
        </is>
      </c>
      <c r="P1030"/>
      <c r="Q1030" t="inlineStr">
        <is>
          <t xml:space="preserve">40.4230871</t>
        </is>
      </c>
      <c r="R1030" t="inlineStr">
        <is>
          <t xml:space="preserve">-3.6952346</t>
        </is>
      </c>
      <c r="S1030">
        <v>1200</v>
      </c>
      <c r="T1030"/>
      <c r="U1030">
        <f>IFERROR((S1030-T1030)/T1030,"")</f>
      </c>
      <c r="V1030">
        <v>3</v>
      </c>
      <c r="W1030" t="inlineStr">
        <is>
          <t xml:space="preserve">54.00</t>
        </is>
      </c>
      <c r="X1030"/>
      <c r="Y1030"/>
      <c r="Z1030">
        <f>IFERROR(S1030/W1030,"")</f>
      </c>
      <c r="AA1030">
        <f>IFERROR(INDEX(04_Area_Stats!$C$5:$C$7,MATCH(N1030,04_Area_Stats!$A$5:$A$7,0)),"")</f>
      </c>
      <c r="AB1030">
        <f>IFERROR((Z1030-AA1030)/AA1030,"")</f>
      </c>
      <c r="AC1030">
        <v>1</v>
      </c>
      <c r="AD1030">
        <v>1</v>
      </c>
      <c r="AE1030"/>
      <c r="AF1030"/>
      <c r="AG1030" t="inlineStr">
        <is>
          <t xml:space="preserve">Good</t>
        </is>
      </c>
      <c r="AH1030"/>
      <c r="AI1030"/>
      <c r="AJ1030"/>
      <c r="AK1030"/>
      <c r="AL1030"/>
      <c r="AM1030"/>
      <c r="AN1030"/>
      <c r="AO1030"/>
      <c r="AP1030"/>
      <c r="AQ1030" t="inlineStr">
        <is>
          <t xml:space="preserve">Y</t>
        </is>
      </c>
      <c r="AR1030"/>
      <c r="AS1030"/>
      <c r="AT1030">
        <f>IFERROR(INDEX(04_Area_Stats!$E$5:$E$7,MATCH(N1030,04_Area_Stats!$A$5:$A$7,0)),"")</f>
      </c>
      <c r="AU1030">
        <f>IFERROR(ROUND(W1030*AT1030,0),"")</f>
      </c>
      <c r="AV1030">
        <f>IFERROR(AU1030*12/S1030,"")</f>
      </c>
      <c r="AW1030">
        <f>IFERROR(ROUND(100*(03_Assumptions!$B$18*MIN(AV1030/03_Assumptions!$B$13,1)+03_Assumptions!$B$19*MIN(MAX(-AB1030/0.25,0),1)+03_Assumptions!$B$20*IFERROR(INDEX(03_Assumptions!$B$28:$B$33,MATCH(AG1030,03_Assumptions!$A$28:$A$33,0)),0.5)+03_Assumptions!$B$21*MIN(V1030/180,1)+03_Assumptions!$B$22*(COUNTIF(AI1030:AQ1030,"Y")/9)),0),"")</f>
      </c>
      <c r="AX1030"/>
      <c r="AY1030"/>
      <c r="AZ1030"/>
      <c r="BA1030" t="inlineStr">
        <is>
          <t xml:space="preserve">https://media.yaencontre.com/img/photo/w1024/60515/60515-57439818-1515101955.jpg</t>
        </is>
      </c>
      <c r="BB1030"/>
      <c r="BC1030">
        <v>1</v>
      </c>
      <c r="BD1030"/>
      <c r="BE1030">
        <v>0</v>
      </c>
      <c r="BF1030"/>
      <c r="BG1030"/>
      <c r="BH1030"/>
      <c r="BI1030"/>
      <c r="BJ1030"/>
      <c r="BK1030"/>
      <c r="BL1030" t="inlineStr">
        <is>
          <t xml:space="preserve">Detta är en hyresannons på Spacest.com för en lägenhet i Chueca, Madrid, med minsta hyresperiod på 3 månader och tillgänglighet i januari. Beskrivningen innehåller minimala fastighetsdetaljer och består huvudsakligen av plattformsinformation.</t>
        </is>
      </c>
      <c r="BM1030"/>
      <c r="BN1030"/>
    </row>
    <row r="1031">
      <c r="A1031" t="inlineStr">
        <is>
          <t xml:space="preserve">YAE-jht::real-estate::60515-112401853</t>
        </is>
      </c>
      <c r="B1031" t="inlineStr">
        <is>
          <t xml:space="preserve">Yaencontre</t>
        </is>
      </c>
      <c r="C1031" t="inlineStr">
        <is>
          <t xml:space="preserve">jht::real-estate::60515-112401853</t>
        </is>
      </c>
      <c r="D1031" t="inlineStr">
        <is>
          <t xml:space="preserve">https://yaencontre.com/alquiler/piso/inmueble-60515-112401853</t>
        </is>
      </c>
      <c r="E1031" t="inlineStr">
        <is>
          <t xml:space="preserve">2026-08-29</t>
        </is>
      </c>
      <c r="F1031" t="inlineStr">
        <is>
          <t xml:space="preserve">2026-08-31</t>
        </is>
      </c>
      <c r="G1031" t="inlineStr">
        <is>
          <t xml:space="preserve">New</t>
        </is>
      </c>
      <c r="H1031" t="inlineStr">
        <is>
          <t xml:space="preserve">Estudio en alquiler, Castilla en Chamartín en Madrid</t>
        </is>
      </c>
      <c r="I1031" t="inlineStr">
        <is>
          <t xml:space="preserve">Rent</t>
        </is>
      </c>
      <c r="J1031" t="inlineStr">
        <is>
          <t xml:space="preserve">FLAT</t>
        </is>
      </c>
      <c r="K1031" t="inlineStr">
        <is>
          <t xml:space="preserve">ES</t>
        </is>
      </c>
      <c r="L1031"/>
      <c r="M1031"/>
      <c r="N1031" t="inlineStr">
        <is>
          <t xml:space="preserve">Madrid</t>
        </is>
      </c>
      <c r="O1031" t="inlineStr">
        <is>
          <t xml:space="preserve">Chamartín</t>
        </is>
      </c>
      <c r="P1031"/>
      <c r="Q1031" t="inlineStr">
        <is>
          <t xml:space="preserve">40.4780020</t>
        </is>
      </c>
      <c r="R1031" t="inlineStr">
        <is>
          <t xml:space="preserve">-3.6827562</t>
        </is>
      </c>
      <c r="S1031">
        <v>1200</v>
      </c>
      <c r="T1031"/>
      <c r="U1031">
        <f>IFERROR((S1031-T1031)/T1031,"")</f>
      </c>
      <c r="V1031">
        <v>3</v>
      </c>
      <c r="W1031" t="inlineStr">
        <is>
          <t xml:space="preserve">32.00</t>
        </is>
      </c>
      <c r="X1031"/>
      <c r="Y1031"/>
      <c r="Z1031">
        <f>IFERROR(S1031/W1031,"")</f>
      </c>
      <c r="AA1031">
        <f>IFERROR(INDEX(04_Area_Stats!$C$5:$C$7,MATCH(N1031,04_Area_Stats!$A$5:$A$7,0)),"")</f>
      </c>
      <c r="AB1031">
        <f>IFERROR((Z1031-AA1031)/AA1031,"")</f>
      </c>
      <c r="AC1031">
        <v>0</v>
      </c>
      <c r="AD1031">
        <v>1</v>
      </c>
      <c r="AE1031"/>
      <c r="AF1031"/>
      <c r="AG1031" t="inlineStr">
        <is>
          <t xml:space="preserve">Good</t>
        </is>
      </c>
      <c r="AH1031"/>
      <c r="AI1031" t="inlineStr">
        <is>
          <t xml:space="preserve">Y</t>
        </is>
      </c>
      <c r="AJ1031"/>
      <c r="AK1031"/>
      <c r="AL1031"/>
      <c r="AM1031"/>
      <c r="AN1031"/>
      <c r="AO1031"/>
      <c r="AP1031"/>
      <c r="AQ1031"/>
      <c r="AR1031"/>
      <c r="AS1031"/>
      <c r="AT1031">
        <f>IFERROR(INDEX(04_Area_Stats!$E$5:$E$7,MATCH(N1031,04_Area_Stats!$A$5:$A$7,0)),"")</f>
      </c>
      <c r="AU1031">
        <f>IFERROR(ROUND(W1031*AT1031,0),"")</f>
      </c>
      <c r="AV1031">
        <f>IFERROR(AU1031*12/S1031,"")</f>
      </c>
      <c r="AW1031">
        <f>IFERROR(ROUND(100*(03_Assumptions!$B$18*MIN(AV1031/03_Assumptions!$B$13,1)+03_Assumptions!$B$19*MIN(MAX(-AB1031/0.25,0),1)+03_Assumptions!$B$20*IFERROR(INDEX(03_Assumptions!$B$28:$B$33,MATCH(AG1031,03_Assumptions!$A$28:$A$33,0)),0.5)+03_Assumptions!$B$21*MIN(V1031/180,1)+03_Assumptions!$B$22*(COUNTIF(AI1031:AQ1031,"Y")/9)),0),"")</f>
      </c>
      <c r="AX1031"/>
      <c r="AY1031"/>
      <c r="AZ1031"/>
      <c r="BA1031" t="inlineStr">
        <is>
          <t xml:space="preserve">https://media.yaencontre.com/img/photo/w1024/60515/60515-57439822-1515102075.jpg</t>
        </is>
      </c>
      <c r="BB1031"/>
      <c r="BC1031">
        <v>1</v>
      </c>
      <c r="BD1031"/>
      <c r="BE1031">
        <v>0</v>
      </c>
      <c r="BF1031"/>
      <c r="BG1031"/>
      <c r="BH1031"/>
      <c r="BI1031"/>
      <c r="BJ1031"/>
      <c r="BK1031"/>
      <c r="BL1031" t="inlineStr">
        <is>
          <t xml:space="preserve">En ettorums lägenhet att hyra i Castilla, Chamartín, Madrid från januari; annonsen innehåller minimal information om bostaden.</t>
        </is>
      </c>
      <c r="BM1031"/>
      <c r="BN1031"/>
    </row>
    <row r="1032">
      <c r="A1032" t="inlineStr">
        <is>
          <t xml:space="preserve">YAE-jht::real-estate::60515-112401852</t>
        </is>
      </c>
      <c r="B1032" t="inlineStr">
        <is>
          <t xml:space="preserve">Yaencontre</t>
        </is>
      </c>
      <c r="C1032" t="inlineStr">
        <is>
          <t xml:space="preserve">jht::real-estate::60515-112401852</t>
        </is>
      </c>
      <c r="D1032" t="inlineStr">
        <is>
          <t xml:space="preserve">https://yaencontre.com/alquiler/piso/inmueble-60515-112401852</t>
        </is>
      </c>
      <c r="E1032" t="inlineStr">
        <is>
          <t xml:space="preserve">2026-08-29</t>
        </is>
      </c>
      <c r="F1032" t="inlineStr">
        <is>
          <t xml:space="preserve">2026-08-31</t>
        </is>
      </c>
      <c r="G1032" t="inlineStr">
        <is>
          <t xml:space="preserve">New</t>
        </is>
      </c>
      <c r="H1032" t="inlineStr">
        <is>
          <t xml:space="preserve">Estudio en alquiler en paseo De la Castellana, Cuatro Caminos en Tetuán en Madrid</t>
        </is>
      </c>
      <c r="I1032" t="inlineStr">
        <is>
          <t xml:space="preserve">Rent</t>
        </is>
      </c>
      <c r="J1032" t="inlineStr">
        <is>
          <t xml:space="preserve">FLAT</t>
        </is>
      </c>
      <c r="K1032" t="inlineStr">
        <is>
          <t xml:space="preserve">ES</t>
        </is>
      </c>
      <c r="L1032"/>
      <c r="M1032"/>
      <c r="N1032" t="inlineStr">
        <is>
          <t xml:space="preserve">Madrid</t>
        </is>
      </c>
      <c r="O1032" t="inlineStr">
        <is>
          <t xml:space="preserve">Tetuán</t>
        </is>
      </c>
      <c r="P1032"/>
      <c r="Q1032" t="inlineStr">
        <is>
          <t xml:space="preserve">40.4533402</t>
        </is>
      </c>
      <c r="R1032" t="inlineStr">
        <is>
          <t xml:space="preserve">-3.6904765</t>
        </is>
      </c>
      <c r="S1032">
        <v>1000</v>
      </c>
      <c r="T1032"/>
      <c r="U1032">
        <f>IFERROR((S1032-T1032)/T1032,"")</f>
      </c>
      <c r="V1032">
        <v>3</v>
      </c>
      <c r="W1032" t="inlineStr">
        <is>
          <t xml:space="preserve">26.00</t>
        </is>
      </c>
      <c r="X1032"/>
      <c r="Y1032"/>
      <c r="Z1032">
        <f>IFERROR(S1032/W1032,"")</f>
      </c>
      <c r="AA1032">
        <f>IFERROR(INDEX(04_Area_Stats!$C$5:$C$7,MATCH(N1032,04_Area_Stats!$A$5:$A$7,0)),"")</f>
      </c>
      <c r="AB1032">
        <f>IFERROR((Z1032-AA1032)/AA1032,"")</f>
      </c>
      <c r="AC1032">
        <v>0</v>
      </c>
      <c r="AD1032">
        <v>1</v>
      </c>
      <c r="AE1032"/>
      <c r="AF1032"/>
      <c r="AG1032" t="inlineStr">
        <is>
          <t xml:space="preserve">Good</t>
        </is>
      </c>
      <c r="AH1032"/>
      <c r="AI1032"/>
      <c r="AJ1032"/>
      <c r="AK1032"/>
      <c r="AL1032"/>
      <c r="AM1032"/>
      <c r="AN1032"/>
      <c r="AO1032"/>
      <c r="AP1032" t="inlineStr">
        <is>
          <t xml:space="preserve">Y</t>
        </is>
      </c>
      <c r="AQ1032"/>
      <c r="AR1032"/>
      <c r="AS1032"/>
      <c r="AT1032">
        <f>IFERROR(INDEX(04_Area_Stats!$E$5:$E$7,MATCH(N1032,04_Area_Stats!$A$5:$A$7,0)),"")</f>
      </c>
      <c r="AU1032">
        <f>IFERROR(ROUND(W1032*AT1032,0),"")</f>
      </c>
      <c r="AV1032">
        <f>IFERROR(AU1032*12/S1032,"")</f>
      </c>
      <c r="AW1032">
        <f>IFERROR(ROUND(100*(03_Assumptions!$B$18*MIN(AV1032/03_Assumptions!$B$13,1)+03_Assumptions!$B$19*MIN(MAX(-AB1032/0.25,0),1)+03_Assumptions!$B$20*IFERROR(INDEX(03_Assumptions!$B$28:$B$33,MATCH(AG1032,03_Assumptions!$A$28:$A$33,0)),0.5)+03_Assumptions!$B$21*MIN(V1032/180,1)+03_Assumptions!$B$22*(COUNTIF(AI1032:AQ1032,"Y")/9)),0),"")</f>
      </c>
      <c r="AX1032"/>
      <c r="AY1032"/>
      <c r="AZ1032"/>
      <c r="BA1032" t="inlineStr">
        <is>
          <t xml:space="preserve">https://media.yaencontre.com/img/photo/w1024/60515/60515-57439819-1515102019.jpg</t>
        </is>
      </c>
      <c r="BB1032"/>
      <c r="BC1032">
        <v>1</v>
      </c>
      <c r="BD1032"/>
      <c r="BE1032">
        <v>0</v>
      </c>
      <c r="BF1032"/>
      <c r="BG1032"/>
      <c r="BH1032"/>
      <c r="BI1032"/>
      <c r="BJ1032"/>
      <c r="BK1032"/>
      <c r="BL1032" t="inlineStr">
        <is>
          <t xml:space="preserve">Studio för uthyrning i Tetuáns stadsdel i Madrid (området Cuatro Caminos); beskrivningen ger nästan inga detaljer om egendomen, bara att den är tillgänglig från januari med minsta hyresperiod på 3 månader.</t>
        </is>
      </c>
      <c r="BM1032"/>
      <c r="BN1032"/>
    </row>
    <row r="1033">
      <c r="A1033" t="inlineStr">
        <is>
          <t xml:space="preserve">IDL-112399832</t>
        </is>
      </c>
      <c r="B1033" t="inlineStr">
        <is>
          <t xml:space="preserve">Idealista</t>
        </is>
      </c>
      <c r="C1033" t="inlineStr">
        <is>
          <t xml:space="preserve">112399832</t>
        </is>
      </c>
      <c r="D1033" t="inlineStr">
        <is>
          <t xml:space="preserve">https://www.idealista.com/inmueble/112399832/</t>
        </is>
      </c>
      <c r="E1033" t="inlineStr">
        <is>
          <t xml:space="preserve">2026-08-28</t>
        </is>
      </c>
      <c r="F1033" t="inlineStr">
        <is>
          <t xml:space="preserve">2026-08-31</t>
        </is>
      </c>
      <c r="G1033" t="inlineStr">
        <is>
          <t xml:space="preserve">New</t>
        </is>
      </c>
      <c r="H1033" t="inlineStr">
        <is>
          <t xml:space="preserve">Flat / apartment in Avenida Concha Nácar, 4, Romana Playa, Marbella</t>
        </is>
      </c>
      <c r="I1033" t="inlineStr">
        <is>
          <t xml:space="preserve">Sale</t>
        </is>
      </c>
      <c r="J1033" t="inlineStr">
        <is>
          <t xml:space="preserve">Flat</t>
        </is>
      </c>
      <c r="K1033" t="inlineStr">
        <is>
          <t xml:space="preserve">ES</t>
        </is>
      </c>
      <c r="L1033"/>
      <c r="M1033" t="inlineStr">
        <is>
          <t xml:space="preserve">Málaga</t>
        </is>
      </c>
      <c r="N1033" t="inlineStr">
        <is>
          <t xml:space="preserve">Marbella</t>
        </is>
      </c>
      <c r="O1033" t="inlineStr">
        <is>
          <t xml:space="preserve">Elviria</t>
        </is>
      </c>
      <c r="P1033"/>
      <c r="Q1033" t="inlineStr">
        <is>
          <t xml:space="preserve">36.4929195</t>
        </is>
      </c>
      <c r="R1033" t="inlineStr">
        <is>
          <t xml:space="preserve">-4.7758006</t>
        </is>
      </c>
      <c r="S1033">
        <v>620000</v>
      </c>
      <c r="T1033"/>
      <c r="U1033">
        <f>IFERROR((S1033-T1033)/T1033,"")</f>
      </c>
      <c r="V1033">
        <v>4</v>
      </c>
      <c r="W1033" t="inlineStr">
        <is>
          <t xml:space="preserve">132.00</t>
        </is>
      </c>
      <c r="X1033"/>
      <c r="Y1033"/>
      <c r="Z1033">
        <f>IFERROR(S1033/W1033,"")</f>
      </c>
      <c r="AA1033">
        <f>IFERROR(INDEX(04_Area_Stats!$C$5:$C$7,MATCH(N1033,04_Area_Stats!$A$5:$A$7,0)),"")</f>
      </c>
      <c r="AB1033">
        <f>IFERROR((Z1033-AA1033)/AA1033,"")</f>
      </c>
      <c r="AC1033">
        <v>3</v>
      </c>
      <c r="AD1033">
        <v>2</v>
      </c>
      <c r="AE1033" t="inlineStr">
        <is>
          <t xml:space="preserve">1</t>
        </is>
      </c>
      <c r="AF1033"/>
      <c r="AG1033"/>
      <c r="AH1033"/>
      <c r="AI1033" t="inlineStr">
        <is>
          <t xml:space="preserve">Y</t>
        </is>
      </c>
      <c r="AJ1033" t="inlineStr">
        <is>
          <t xml:space="preserve">Y</t>
        </is>
      </c>
      <c r="AK1033" t="inlineStr">
        <is>
          <t xml:space="preserve">Y</t>
        </is>
      </c>
      <c r="AL1033" t="inlineStr">
        <is>
          <t xml:space="preserve">Y</t>
        </is>
      </c>
      <c r="AM1033"/>
      <c r="AN1033" t="inlineStr">
        <is>
          <t xml:space="preserve">N</t>
        </is>
      </c>
      <c r="AO1033"/>
      <c r="AP1033" t="inlineStr">
        <is>
          <t xml:space="preserve">Y</t>
        </is>
      </c>
      <c r="AQ1033"/>
      <c r="AR1033"/>
      <c r="AS1033"/>
      <c r="AT1033">
        <f>IFERROR(INDEX(04_Area_Stats!$E$5:$E$7,MATCH(N1033,04_Area_Stats!$A$5:$A$7,0)),"")</f>
      </c>
      <c r="AU1033">
        <f>IFERROR(ROUND(W1033*AT1033,0),"")</f>
      </c>
      <c r="AV1033">
        <f>IFERROR(AU1033*12/S1033,"")</f>
      </c>
      <c r="AW1033">
        <f>IFERROR(ROUND(100*(03_Assumptions!$B$18*MIN(AV1033/03_Assumptions!$B$13,1)+03_Assumptions!$B$19*MIN(MAX(-AB1033/0.25,0),1)+03_Assumptions!$B$20*IFERROR(INDEX(03_Assumptions!$B$28:$B$33,MATCH(AG1033,03_Assumptions!$A$28:$A$33,0)),0.5)+03_Assumptions!$B$21*MIN(V1033/180,1)+03_Assumptions!$B$22*(COUNTIF(AI1033:AQ1033,"Y")/9)),0),"")</f>
      </c>
      <c r="AX1033"/>
      <c r="AY1033"/>
      <c r="AZ1033"/>
      <c r="BA1033" t="inlineStr">
        <is>
          <t xml:space="preserve">https://img4.idealista.com/s/v1/yLv6QcFaPGY-ndqtd3fIzjn3dwgl4inLwTKbMiVSd6Ml4khBqGDIaJvI4s5m5JvBdwwld_d6d6OodwYIoz4LenoIgAjI9Zuoyw?Expires=1788122378&amp;Signature=MEYCIQC8Ch1mPn8YThlS-EnRVneMEmnSZu0r2DrUsg7yroeTUwIhAL82s0NaUQwNlVC1oogaIT3~yzNk44BeCVQ19zQ1HGao&amp;Key-Pair-Id=K20EOYVFELHOX5</t>
        </is>
      </c>
      <c r="BB1033"/>
      <c r="BC1033">
        <v>2</v>
      </c>
      <c r="BD1033">
        <v>0</v>
      </c>
      <c r="BE1033">
        <v>0</v>
      </c>
      <c r="BF1033"/>
      <c r="BG1033"/>
      <c r="BH1033"/>
      <c r="BI1033"/>
      <c r="BJ1033"/>
      <c r="BK1033"/>
      <c r="BL1033"/>
      <c r="BM1033"/>
      <c r="BN1033"/>
    </row>
    <row r="1034">
      <c r="A1034" t="inlineStr">
        <is>
          <t xml:space="preserve">FTC-189849668</t>
        </is>
      </c>
      <c r="B1034" t="inlineStr">
        <is>
          <t xml:space="preserve">Fotocasa</t>
        </is>
      </c>
      <c r="C1034" t="inlineStr">
        <is>
          <t xml:space="preserve">189849668</t>
        </is>
      </c>
      <c r="D1034" t="inlineStr">
        <is>
          <t xml:space="preserve">https://www.fotocasa.es/es/comprar/vivienda/marbella/aire-acondicionado-calefaccion-parking-terraza-zona-comunitaria-ascensor-piscina-amueblado-piscina/189849668/d?from=list&amp;multimedia=image&amp;isGalleryOpen=true&amp;isZoomGalleryOpen=true</t>
        </is>
      </c>
      <c r="E1034" t="inlineStr">
        <is>
          <t xml:space="preserve">2026-08-28</t>
        </is>
      </c>
      <c r="F1034" t="inlineStr">
        <is>
          <t xml:space="preserve">2026-08-29</t>
        </is>
      </c>
      <c r="G1034" t="inlineStr">
        <is>
          <t xml:space="preserve">New</t>
        </is>
      </c>
      <c r="H1034" t="inlineStr">
        <is>
          <t xml:space="preserve">Ático con piscina en Cabopino - Artola</t>
        </is>
      </c>
      <c r="I1034" t="inlineStr">
        <is>
          <t xml:space="preserve">Sale</t>
        </is>
      </c>
      <c r="J1034" t="inlineStr">
        <is>
          <t xml:space="preserve">Vivienda</t>
        </is>
      </c>
      <c r="K1034" t="inlineStr">
        <is>
          <t xml:space="preserve">ES</t>
        </is>
      </c>
      <c r="L1034"/>
      <c r="M1034"/>
      <c r="N1034" t="inlineStr">
        <is>
          <t xml:space="preserve">Marbella</t>
        </is>
      </c>
      <c r="O1034"/>
      <c r="P1034"/>
      <c r="Q1034"/>
      <c r="R1034"/>
      <c r="S1034">
        <v>1057000</v>
      </c>
      <c r="T1034"/>
      <c r="U1034">
        <f>IFERROR((S1034-T1034)/T1034,"")</f>
      </c>
      <c r="V1034">
        <v>4</v>
      </c>
      <c r="W1034" t="inlineStr">
        <is>
          <t xml:space="preserve">229.00</t>
        </is>
      </c>
      <c r="X1034"/>
      <c r="Y1034"/>
      <c r="Z1034">
        <f>IFERROR(S1034/W1034,"")</f>
      </c>
      <c r="AA1034">
        <f>IFERROR(INDEX(04_Area_Stats!$C$5:$C$7,MATCH(N1034,04_Area_Stats!$A$5:$A$7,0)),"")</f>
      </c>
      <c r="AB1034">
        <f>IFERROR((Z1034-AA1034)/AA1034,"")</f>
      </c>
      <c r="AC1034">
        <v>3</v>
      </c>
      <c r="AD1034">
        <v>2</v>
      </c>
      <c r="AE1034"/>
      <c r="AF1034"/>
      <c r="AG1034"/>
      <c r="AH1034"/>
      <c r="AI1034" t="inlineStr">
        <is>
          <t xml:space="preserve">Y</t>
        </is>
      </c>
      <c r="AJ1034" t="inlineStr">
        <is>
          <t xml:space="preserve">Y</t>
        </is>
      </c>
      <c r="AK1034"/>
      <c r="AL1034"/>
      <c r="AM1034" t="inlineStr">
        <is>
          <t xml:space="preserve">Y</t>
        </is>
      </c>
      <c r="AN1034"/>
      <c r="AO1034"/>
      <c r="AP1034"/>
      <c r="AQ1034"/>
      <c r="AR1034"/>
      <c r="AS1034"/>
      <c r="AT1034">
        <f>IFERROR(INDEX(04_Area_Stats!$E$5:$E$7,MATCH(N1034,04_Area_Stats!$A$5:$A$7,0)),"")</f>
      </c>
      <c r="AU1034">
        <f>IFERROR(ROUND(W1034*AT1034,0),"")</f>
      </c>
      <c r="AV1034">
        <f>IFERROR(AU1034*12/S1034,"")</f>
      </c>
      <c r="AW1034">
        <f>IFERROR(ROUND(100*(03_Assumptions!$B$18*MIN(AV1034/03_Assumptions!$B$13,1)+03_Assumptions!$B$19*MIN(MAX(-AB1034/0.25,0),1)+03_Assumptions!$B$20*IFERROR(INDEX(03_Assumptions!$B$28:$B$33,MATCH(AG1034,03_Assumptions!$A$28:$A$33,0)),0.5)+03_Assumptions!$B$21*MIN(V1034/180,1)+03_Assumptions!$B$22*(COUNTIF(AI1034:AQ1034,"Y")/9)),0),"")</f>
      </c>
      <c r="AX1034"/>
      <c r="AY1034"/>
      <c r="AZ1034"/>
      <c r="BA1034" t="inlineStr">
        <is>
          <t xml:space="preserve">https://static.fotocasa.es/images/ads/c734f795-a019-4047-85e1-2074829374e2?rule=original</t>
        </is>
      </c>
      <c r="BB1034"/>
      <c r="BC1034">
        <v>1</v>
      </c>
      <c r="BD1034"/>
      <c r="BE1034">
        <v>0</v>
      </c>
      <c r="BF1034"/>
      <c r="BG1034"/>
      <c r="BH1034"/>
      <c r="BI1034"/>
      <c r="BJ1034"/>
      <c r="BK1034"/>
      <c r="BL1034"/>
      <c r="BM1034"/>
      <c r="BN1034"/>
    </row>
    <row r="1035">
      <c r="A1035" t="inlineStr">
        <is>
          <t xml:space="preserve">FTC-189267731</t>
        </is>
      </c>
      <c r="B1035" t="inlineStr">
        <is>
          <t xml:space="preserve">Fotocasa</t>
        </is>
      </c>
      <c r="C1035" t="inlineStr">
        <is>
          <t xml:space="preserve">189267731</t>
        </is>
      </c>
      <c r="D1035" t="inlineStr">
        <is>
          <t xml:space="preserve">https://www.fotocasa.es/es/comprar/vivienda/marbella/aire-acondicionado-calefaccion-terraza-piscina-no-amueblado/189267731/d?from=list&amp;multimedia=image&amp;isGalleryOpen=true&amp;isZoomGalleryOpen=true</t>
        </is>
      </c>
      <c r="E1035" t="inlineStr">
        <is>
          <t xml:space="preserve">2026-08-28</t>
        </is>
      </c>
      <c r="F1035" t="inlineStr">
        <is>
          <t xml:space="preserve">2026-08-29</t>
        </is>
      </c>
      <c r="G1035" t="inlineStr">
        <is>
          <t xml:space="preserve">New</t>
        </is>
      </c>
      <c r="H1035" t="inlineStr">
        <is>
          <t xml:space="preserve">Casa o chalet con piscina en Costabella</t>
        </is>
      </c>
      <c r="I1035" t="inlineStr">
        <is>
          <t xml:space="preserve">Sale</t>
        </is>
      </c>
      <c r="J1035" t="inlineStr">
        <is>
          <t xml:space="preserve">Vivienda</t>
        </is>
      </c>
      <c r="K1035" t="inlineStr">
        <is>
          <t xml:space="preserve">ES</t>
        </is>
      </c>
      <c r="L1035"/>
      <c r="M1035"/>
      <c r="N1035" t="inlineStr">
        <is>
          <t xml:space="preserve">Marbella</t>
        </is>
      </c>
      <c r="O1035"/>
      <c r="P1035"/>
      <c r="Q1035"/>
      <c r="R1035"/>
      <c r="S1035"/>
      <c r="T1035"/>
      <c r="U1035">
        <f>IFERROR((S1035-T1035)/T1035,"")</f>
      </c>
      <c r="V1035">
        <v>4</v>
      </c>
      <c r="W1035" t="inlineStr">
        <is>
          <t xml:space="preserve">160.00</t>
        </is>
      </c>
      <c r="X1035"/>
      <c r="Y1035"/>
      <c r="Z1035">
        <f>IFERROR(S1035/W1035,"")</f>
      </c>
      <c r="AA1035">
        <f>IFERROR(INDEX(04_Area_Stats!$C$5:$C$7,MATCH(N1035,04_Area_Stats!$A$5:$A$7,0)),"")</f>
      </c>
      <c r="AB1035">
        <f>IFERROR((Z1035-AA1035)/AA1035,"")</f>
      </c>
      <c r="AC1035">
        <v>3</v>
      </c>
      <c r="AD1035">
        <v>2</v>
      </c>
      <c r="AE1035"/>
      <c r="AF1035"/>
      <c r="AG1035"/>
      <c r="AH1035"/>
      <c r="AI1035"/>
      <c r="AJ1035" t="inlineStr">
        <is>
          <t xml:space="preserve">Y</t>
        </is>
      </c>
      <c r="AK1035"/>
      <c r="AL1035"/>
      <c r="AM1035"/>
      <c r="AN1035"/>
      <c r="AO1035"/>
      <c r="AP1035" t="inlineStr">
        <is>
          <t xml:space="preserve">Y</t>
        </is>
      </c>
      <c r="AQ1035"/>
      <c r="AR1035"/>
      <c r="AS1035"/>
      <c r="AT1035">
        <f>IFERROR(INDEX(04_Area_Stats!$E$5:$E$7,MATCH(N1035,04_Area_Stats!$A$5:$A$7,0)),"")</f>
      </c>
      <c r="AU1035">
        <f>IFERROR(ROUND(W1035*AT1035,0),"")</f>
      </c>
      <c r="AV1035">
        <f>IFERROR(AU1035*12/S1035,"")</f>
      </c>
      <c r="AW1035">
        <f>IFERROR(ROUND(100*(03_Assumptions!$B$18*MIN(AV1035/03_Assumptions!$B$13,1)+03_Assumptions!$B$19*MIN(MAX(-AB1035/0.25,0),1)+03_Assumptions!$B$20*IFERROR(INDEX(03_Assumptions!$B$28:$B$33,MATCH(AG1035,03_Assumptions!$A$28:$A$33,0)),0.5)+03_Assumptions!$B$21*MIN(V1035/180,1)+03_Assumptions!$B$22*(COUNTIF(AI1035:AQ1035,"Y")/9)),0),"")</f>
      </c>
      <c r="AX1035"/>
      <c r="AY1035"/>
      <c r="AZ1035"/>
      <c r="BA1035" t="inlineStr">
        <is>
          <t xml:space="preserve">https://static.fotocasa.es/images/ads/c53edb07-009d-4f49-bbb6-9437028cd62d?rule=original</t>
        </is>
      </c>
      <c r="BB1035"/>
      <c r="BC1035">
        <v>1</v>
      </c>
      <c r="BD1035"/>
      <c r="BE1035">
        <v>0</v>
      </c>
      <c r="BF1035"/>
      <c r="BG1035"/>
      <c r="BH1035"/>
      <c r="BI1035"/>
      <c r="BJ1035"/>
      <c r="BK1035"/>
      <c r="BL1035"/>
      <c r="BM1035"/>
      <c r="BN1035"/>
    </row>
    <row r="1036">
      <c r="A1036" t="inlineStr">
        <is>
          <t xml:space="preserve">FTC-189690476</t>
        </is>
      </c>
      <c r="B1036" t="inlineStr">
        <is>
          <t xml:space="preserve">Fotocasa</t>
        </is>
      </c>
      <c r="C1036" t="inlineStr">
        <is>
          <t xml:space="preserve">189690476</t>
        </is>
      </c>
      <c r="D1036" t="inlineStr">
        <is>
          <t xml:space="preserve">https://www.fotocasa.es/es/comprar/vivienda/marbella/aire-acondicionado-parking-jardin-terraza-piscina-amueblado-internet/189690476/d?from=list&amp;multimedia=image&amp;isGalleryOpen=true&amp;isZoomGalleryOpen=true</t>
        </is>
      </c>
      <c r="E1036" t="inlineStr">
        <is>
          <t xml:space="preserve">2026-08-28</t>
        </is>
      </c>
      <c r="F1036" t="inlineStr">
        <is>
          <t xml:space="preserve">2026-08-28</t>
        </is>
      </c>
      <c r="G1036" t="inlineStr">
        <is>
          <t xml:space="preserve">New</t>
        </is>
      </c>
      <c r="H1036" t="inlineStr">
        <is>
          <t xml:space="preserve">Casa adosada en ISABEL CLARA EUGENIA, 5, Puerto Banús</t>
        </is>
      </c>
      <c r="I1036" t="inlineStr">
        <is>
          <t xml:space="preserve">Sale</t>
        </is>
      </c>
      <c r="J1036" t="inlineStr">
        <is>
          <t xml:space="preserve">Vivienda</t>
        </is>
      </c>
      <c r="K1036" t="inlineStr">
        <is>
          <t xml:space="preserve">ES</t>
        </is>
      </c>
      <c r="L1036"/>
      <c r="M1036"/>
      <c r="N1036" t="inlineStr">
        <is>
          <t xml:space="preserve">Marbella</t>
        </is>
      </c>
      <c r="O1036"/>
      <c r="P1036"/>
      <c r="Q1036"/>
      <c r="R1036"/>
      <c r="S1036">
        <v>2585000</v>
      </c>
      <c r="T1036"/>
      <c r="U1036">
        <f>IFERROR((S1036-T1036)/T1036,"")</f>
      </c>
      <c r="V1036">
        <v>4</v>
      </c>
      <c r="W1036" t="inlineStr">
        <is>
          <t xml:space="preserve">297.00</t>
        </is>
      </c>
      <c r="X1036"/>
      <c r="Y1036"/>
      <c r="Z1036">
        <f>IFERROR(S1036/W1036,"")</f>
      </c>
      <c r="AA1036">
        <f>IFERROR(INDEX(04_Area_Stats!$C$5:$C$7,MATCH(N1036,04_Area_Stats!$A$5:$A$7,0)),"")</f>
      </c>
      <c r="AB1036">
        <f>IFERROR((Z1036-AA1036)/AA1036,"")</f>
      </c>
      <c r="AC1036">
        <v>5</v>
      </c>
      <c r="AD1036">
        <v>4</v>
      </c>
      <c r="AE1036"/>
      <c r="AF1036"/>
      <c r="AG1036"/>
      <c r="AH1036"/>
      <c r="AI1036"/>
      <c r="AJ1036" t="inlineStr">
        <is>
          <t xml:space="preserve">Y</t>
        </is>
      </c>
      <c r="AK1036"/>
      <c r="AL1036"/>
      <c r="AM1036" t="inlineStr">
        <is>
          <t xml:space="preserve">Y</t>
        </is>
      </c>
      <c r="AN1036"/>
      <c r="AO1036"/>
      <c r="AP1036" t="inlineStr">
        <is>
          <t xml:space="preserve">Y</t>
        </is>
      </c>
      <c r="AQ1036"/>
      <c r="AR1036"/>
      <c r="AS1036"/>
      <c r="AT1036">
        <f>IFERROR(INDEX(04_Area_Stats!$E$5:$E$7,MATCH(N1036,04_Area_Stats!$A$5:$A$7,0)),"")</f>
      </c>
      <c r="AU1036">
        <f>IFERROR(ROUND(W1036*AT1036,0),"")</f>
      </c>
      <c r="AV1036">
        <f>IFERROR(AU1036*12/S1036,"")</f>
      </c>
      <c r="AW1036">
        <f>IFERROR(ROUND(100*(03_Assumptions!$B$18*MIN(AV1036/03_Assumptions!$B$13,1)+03_Assumptions!$B$19*MIN(MAX(-AB1036/0.25,0),1)+03_Assumptions!$B$20*IFERROR(INDEX(03_Assumptions!$B$28:$B$33,MATCH(AG1036,03_Assumptions!$A$28:$A$33,0)),0.5)+03_Assumptions!$B$21*MIN(V1036/180,1)+03_Assumptions!$B$22*(COUNTIF(AI1036:AQ1036,"Y")/9)),0),"")</f>
      </c>
      <c r="AX1036"/>
      <c r="AY1036"/>
      <c r="AZ1036"/>
      <c r="BA1036" t="inlineStr">
        <is>
          <t xml:space="preserve">https://static.fotocasa.es/images/ads/cf01124e-4b83-460b-b86f-8f31a2d23501?rule=original</t>
        </is>
      </c>
      <c r="BB1036"/>
      <c r="BC1036">
        <v>1</v>
      </c>
      <c r="BD1036"/>
      <c r="BE1036">
        <v>0</v>
      </c>
      <c r="BF1036"/>
      <c r="BG1036"/>
      <c r="BH1036"/>
      <c r="BI1036"/>
      <c r="BJ1036"/>
      <c r="BK1036"/>
      <c r="BL1036"/>
      <c r="BM1036"/>
      <c r="BN1036"/>
    </row>
    <row r="1037">
      <c r="A1037" t="inlineStr">
        <is>
          <t xml:space="preserve">FTC-189359945</t>
        </is>
      </c>
      <c r="B1037" t="inlineStr">
        <is>
          <t xml:space="preserve">Fotocasa</t>
        </is>
      </c>
      <c r="C1037" t="inlineStr">
        <is>
          <t xml:space="preserve">189359945</t>
        </is>
      </c>
      <c r="D1037" t="inlineStr">
        <is>
          <t xml:space="preserve">https://www.fotocasa.es/es/comprar/vivienda/marbella/jardin-ascensor-amueblado-piscina/189359945/d?from=list&amp;multimedia=image&amp;isGalleryOpen=true&amp;isZoomGalleryOpen=true</t>
        </is>
      </c>
      <c r="E1037" t="inlineStr">
        <is>
          <t xml:space="preserve">2026-08-28</t>
        </is>
      </c>
      <c r="F1037" t="inlineStr">
        <is>
          <t xml:space="preserve">2026-08-29</t>
        </is>
      </c>
      <c r="G1037" t="inlineStr">
        <is>
          <t xml:space="preserve">New</t>
        </is>
      </c>
      <c r="H1037" t="inlineStr">
        <is>
          <t xml:space="preserve">Apartamento con ascensor en  11 Calle Pablo Casals #PLANTA 2 Edificio Marbella, Playa de la Fontanilla</t>
        </is>
      </c>
      <c r="I1037" t="inlineStr">
        <is>
          <t xml:space="preserve">Sale</t>
        </is>
      </c>
      <c r="J1037" t="inlineStr">
        <is>
          <t xml:space="preserve">Vivienda</t>
        </is>
      </c>
      <c r="K1037" t="inlineStr">
        <is>
          <t xml:space="preserve">ES</t>
        </is>
      </c>
      <c r="L1037"/>
      <c r="M1037"/>
      <c r="N1037" t="inlineStr">
        <is>
          <t xml:space="preserve">Marbella</t>
        </is>
      </c>
      <c r="O1037"/>
      <c r="P1037"/>
      <c r="Q1037"/>
      <c r="R1037"/>
      <c r="S1037">
        <v>565000</v>
      </c>
      <c r="T1037"/>
      <c r="U1037">
        <f>IFERROR((S1037-T1037)/T1037,"")</f>
      </c>
      <c r="V1037">
        <v>4</v>
      </c>
      <c r="W1037" t="inlineStr">
        <is>
          <t xml:space="preserve">85.00</t>
        </is>
      </c>
      <c r="X1037"/>
      <c r="Y1037"/>
      <c r="Z1037">
        <f>IFERROR(S1037/W1037,"")</f>
      </c>
      <c r="AA1037">
        <f>IFERROR(INDEX(04_Area_Stats!$C$5:$C$7,MATCH(N1037,04_Area_Stats!$A$5:$A$7,0)),"")</f>
      </c>
      <c r="AB1037">
        <f>IFERROR((Z1037-AA1037)/AA1037,"")</f>
      </c>
      <c r="AC1037">
        <v>3</v>
      </c>
      <c r="AD1037">
        <v>2</v>
      </c>
      <c r="AE1037"/>
      <c r="AF1037"/>
      <c r="AG1037"/>
      <c r="AH1037"/>
      <c r="AI1037" t="inlineStr">
        <is>
          <t xml:space="preserve">Y</t>
        </is>
      </c>
      <c r="AJ1037"/>
      <c r="AK1037"/>
      <c r="AL1037"/>
      <c r="AM1037"/>
      <c r="AN1037"/>
      <c r="AO1037"/>
      <c r="AP1037"/>
      <c r="AQ1037"/>
      <c r="AR1037"/>
      <c r="AS1037"/>
      <c r="AT1037">
        <f>IFERROR(INDEX(04_Area_Stats!$E$5:$E$7,MATCH(N1037,04_Area_Stats!$A$5:$A$7,0)),"")</f>
      </c>
      <c r="AU1037">
        <f>IFERROR(ROUND(W1037*AT1037,0),"")</f>
      </c>
      <c r="AV1037">
        <f>IFERROR(AU1037*12/S1037,"")</f>
      </c>
      <c r="AW1037">
        <f>IFERROR(ROUND(100*(03_Assumptions!$B$18*MIN(AV1037/03_Assumptions!$B$13,1)+03_Assumptions!$B$19*MIN(MAX(-AB1037/0.25,0),1)+03_Assumptions!$B$20*IFERROR(INDEX(03_Assumptions!$B$28:$B$33,MATCH(AG1037,03_Assumptions!$A$28:$A$33,0)),0.5)+03_Assumptions!$B$21*MIN(V1037/180,1)+03_Assumptions!$B$22*(COUNTIF(AI1037:AQ1037,"Y")/9)),0),"")</f>
      </c>
      <c r="AX1037"/>
      <c r="AY1037"/>
      <c r="AZ1037"/>
      <c r="BA1037" t="inlineStr">
        <is>
          <t xml:space="preserve">https://static.fotocasa.es/images/ads/1201014b-f6d5-4c38-af71-55977f7a08d9?rule=original</t>
        </is>
      </c>
      <c r="BB1037"/>
      <c r="BC1037">
        <v>1</v>
      </c>
      <c r="BD1037"/>
      <c r="BE1037">
        <v>0</v>
      </c>
      <c r="BF1037"/>
      <c r="BG1037"/>
      <c r="BH1037"/>
      <c r="BI1037"/>
      <c r="BJ1037"/>
      <c r="BK1037"/>
      <c r="BL1037"/>
      <c r="BM1037"/>
      <c r="BN1037"/>
    </row>
    <row r="1038">
      <c r="A1038" t="inlineStr">
        <is>
          <t xml:space="preserve">FTC-190461706</t>
        </is>
      </c>
      <c r="B1038" t="inlineStr">
        <is>
          <t xml:space="preserve">Fotocasa</t>
        </is>
      </c>
      <c r="C1038" t="inlineStr">
        <is>
          <t xml:space="preserve">190461706</t>
        </is>
      </c>
      <c r="D1038" t="inlineStr">
        <is>
          <t xml:space="preserve">https://www.fotocasa.es/es/comprar/vivienda/marbella/aire-acondicionado-parking-jardin-trastero-ascensor-amueblado-piscina/190461706/d</t>
        </is>
      </c>
      <c r="E1038" t="inlineStr">
        <is>
          <t xml:space="preserve">2026-08-28</t>
        </is>
      </c>
      <c r="F1038" t="inlineStr">
        <is>
          <t xml:space="preserve">2026-08-28</t>
        </is>
      </c>
      <c r="G1038" t="inlineStr">
        <is>
          <t xml:space="preserve">New</t>
        </is>
      </c>
      <c r="H1038" t="inlineStr">
        <is>
          <t xml:space="preserve">Ático con ascensor en  Paseo del Golf #Blorque 9 , Santa María</t>
        </is>
      </c>
      <c r="I1038" t="inlineStr">
        <is>
          <t xml:space="preserve">Sale</t>
        </is>
      </c>
      <c r="J1038" t="inlineStr">
        <is>
          <t xml:space="preserve">Vivienda</t>
        </is>
      </c>
      <c r="K1038" t="inlineStr">
        <is>
          <t xml:space="preserve">ES</t>
        </is>
      </c>
      <c r="L1038"/>
      <c r="M1038"/>
      <c r="N1038" t="inlineStr">
        <is>
          <t xml:space="preserve">Marbella</t>
        </is>
      </c>
      <c r="O1038"/>
      <c r="P1038"/>
      <c r="Q1038"/>
      <c r="R1038"/>
      <c r="S1038">
        <v>465000</v>
      </c>
      <c r="T1038"/>
      <c r="U1038">
        <f>IFERROR((S1038-T1038)/T1038,"")</f>
      </c>
      <c r="V1038">
        <v>4</v>
      </c>
      <c r="W1038" t="inlineStr">
        <is>
          <t xml:space="preserve">137.00</t>
        </is>
      </c>
      <c r="X1038"/>
      <c r="Y1038"/>
      <c r="Z1038">
        <f>IFERROR(S1038/W1038,"")</f>
      </c>
      <c r="AA1038">
        <f>IFERROR(INDEX(04_Area_Stats!$C$5:$C$7,MATCH(N1038,04_Area_Stats!$A$5:$A$7,0)),"")</f>
      </c>
      <c r="AB1038">
        <f>IFERROR((Z1038-AA1038)/AA1038,"")</f>
      </c>
      <c r="AC1038">
        <v>2</v>
      </c>
      <c r="AD1038">
        <v>2</v>
      </c>
      <c r="AE1038"/>
      <c r="AF1038"/>
      <c r="AG1038"/>
      <c r="AH1038"/>
      <c r="AI1038" t="inlineStr">
        <is>
          <t xml:space="preserve">Y</t>
        </is>
      </c>
      <c r="AJ1038"/>
      <c r="AK1038"/>
      <c r="AL1038"/>
      <c r="AM1038" t="inlineStr">
        <is>
          <t xml:space="preserve">Y</t>
        </is>
      </c>
      <c r="AN1038"/>
      <c r="AO1038"/>
      <c r="AP1038" t="inlineStr">
        <is>
          <t xml:space="preserve">Y</t>
        </is>
      </c>
      <c r="AQ1038"/>
      <c r="AR1038"/>
      <c r="AS1038"/>
      <c r="AT1038">
        <f>IFERROR(INDEX(04_Area_Stats!$E$5:$E$7,MATCH(N1038,04_Area_Stats!$A$5:$A$7,0)),"")</f>
      </c>
      <c r="AU1038">
        <f>IFERROR(ROUND(W1038*AT1038,0),"")</f>
      </c>
      <c r="AV1038">
        <f>IFERROR(AU1038*12/S1038,"")</f>
      </c>
      <c r="AW1038">
        <f>IFERROR(ROUND(100*(03_Assumptions!$B$18*MIN(AV1038/03_Assumptions!$B$13,1)+03_Assumptions!$B$19*MIN(MAX(-AB1038/0.25,0),1)+03_Assumptions!$B$20*IFERROR(INDEX(03_Assumptions!$B$28:$B$33,MATCH(AG1038,03_Assumptions!$A$28:$A$33,0)),0.5)+03_Assumptions!$B$21*MIN(V1038/180,1)+03_Assumptions!$B$22*(COUNTIF(AI1038:AQ1038,"Y")/9)),0),"")</f>
      </c>
      <c r="AX1038"/>
      <c r="AY1038"/>
      <c r="AZ1038"/>
      <c r="BA1038" t="inlineStr">
        <is>
          <t xml:space="preserve">https://static.fotocasa.es/images/ads/709b24c0-af9d-4378-a1dc-33c5d4c0e158?rule=original</t>
        </is>
      </c>
      <c r="BB1038"/>
      <c r="BC1038">
        <v>1</v>
      </c>
      <c r="BD1038"/>
      <c r="BE1038">
        <v>0</v>
      </c>
      <c r="BF1038"/>
      <c r="BG1038"/>
      <c r="BH1038"/>
      <c r="BI1038"/>
      <c r="BJ1038"/>
      <c r="BK1038"/>
      <c r="BL1038"/>
      <c r="BM1038"/>
      <c r="BN1038"/>
    </row>
    <row r="1039">
      <c r="A1039" t="inlineStr">
        <is>
          <t xml:space="preserve">FTC-20561853</t>
        </is>
      </c>
      <c r="B1039" t="inlineStr">
        <is>
          <t xml:space="preserve">Fotocasa</t>
        </is>
      </c>
      <c r="C1039" t="inlineStr">
        <is>
          <t xml:space="preserve">20561853</t>
        </is>
      </c>
      <c r="D1039" t="inlineStr">
        <is>
          <t xml:space="preserve">https://www.fotocasa.es/es/comprar/vivienda/obra-nueva/marbella/20561853/189207445?from=list&amp;multimedia=image&amp;isGalleryOpen=true&amp;isZoomGalleryOpen=true</t>
        </is>
      </c>
      <c r="E1039" t="inlineStr">
        <is>
          <t xml:space="preserve">2026-08-28</t>
        </is>
      </c>
      <c r="F1039" t="inlineStr">
        <is>
          <t xml:space="preserve">2026-08-29</t>
        </is>
      </c>
      <c r="G1039" t="inlineStr">
        <is>
          <t xml:space="preserve">New</t>
        </is>
      </c>
      <c r="H1039" t="inlineStr">
        <is>
          <t xml:space="preserve">Obra Nueva  · Planta baja con terraza en Calle Torrevigía, Miraflores</t>
        </is>
      </c>
      <c r="I1039" t="inlineStr">
        <is>
          <t xml:space="preserve">Sale</t>
        </is>
      </c>
      <c r="J1039" t="inlineStr">
        <is>
          <t xml:space="preserve">Vivienda</t>
        </is>
      </c>
      <c r="K1039" t="inlineStr">
        <is>
          <t xml:space="preserve">ES</t>
        </is>
      </c>
      <c r="L1039"/>
      <c r="M1039"/>
      <c r="N1039" t="inlineStr">
        <is>
          <t xml:space="preserve">Marbella</t>
        </is>
      </c>
      <c r="O1039"/>
      <c r="P1039"/>
      <c r="Q1039"/>
      <c r="R1039"/>
      <c r="S1039">
        <v>620000</v>
      </c>
      <c r="T1039"/>
      <c r="U1039">
        <f>IFERROR((S1039-T1039)/T1039,"")</f>
      </c>
      <c r="V1039">
        <v>4</v>
      </c>
      <c r="W1039" t="inlineStr">
        <is>
          <t xml:space="preserve">156.00</t>
        </is>
      </c>
      <c r="X1039"/>
      <c r="Y1039"/>
      <c r="Z1039">
        <f>IFERROR(S1039/W1039,"")</f>
      </c>
      <c r="AA1039">
        <f>IFERROR(INDEX(04_Area_Stats!$C$5:$C$7,MATCH(N1039,04_Area_Stats!$A$5:$A$7,0)),"")</f>
      </c>
      <c r="AB1039">
        <f>IFERROR((Z1039-AA1039)/AA1039,"")</f>
      </c>
      <c r="AC1039">
        <v>2</v>
      </c>
      <c r="AD1039">
        <v>2</v>
      </c>
      <c r="AE1039"/>
      <c r="AF1039"/>
      <c r="AG1039"/>
      <c r="AH1039"/>
      <c r="AI1039" t="inlineStr">
        <is>
          <t xml:space="preserve">Y</t>
        </is>
      </c>
      <c r="AJ1039" t="inlineStr">
        <is>
          <t xml:space="preserve">Y</t>
        </is>
      </c>
      <c r="AK1039"/>
      <c r="AL1039"/>
      <c r="AM1039"/>
      <c r="AN1039"/>
      <c r="AO1039"/>
      <c r="AP1039" t="inlineStr">
        <is>
          <t xml:space="preserve">Y</t>
        </is>
      </c>
      <c r="AQ1039"/>
      <c r="AR1039"/>
      <c r="AS1039"/>
      <c r="AT1039">
        <f>IFERROR(INDEX(04_Area_Stats!$E$5:$E$7,MATCH(N1039,04_Area_Stats!$A$5:$A$7,0)),"")</f>
      </c>
      <c r="AU1039">
        <f>IFERROR(ROUND(W1039*AT1039,0),"")</f>
      </c>
      <c r="AV1039">
        <f>IFERROR(AU1039*12/S1039,"")</f>
      </c>
      <c r="AW1039">
        <f>IFERROR(ROUND(100*(03_Assumptions!$B$18*MIN(AV1039/03_Assumptions!$B$13,1)+03_Assumptions!$B$19*MIN(MAX(-AB1039/0.25,0),1)+03_Assumptions!$B$20*IFERROR(INDEX(03_Assumptions!$B$28:$B$33,MATCH(AG1039,03_Assumptions!$A$28:$A$33,0)),0.5)+03_Assumptions!$B$21*MIN(V1039/180,1)+03_Assumptions!$B$22*(COUNTIF(AI1039:AQ1039,"Y")/9)),0),"")</f>
      </c>
      <c r="AX1039"/>
      <c r="AY1039"/>
      <c r="AZ1039"/>
      <c r="BA1039" t="inlineStr">
        <is>
          <t xml:space="preserve">https://static.fotocasa.es/images/ads/656ea8de-db9e-4267-8652-7bdd1fe69a14?rule=original</t>
        </is>
      </c>
      <c r="BB1039"/>
      <c r="BC1039">
        <v>1</v>
      </c>
      <c r="BD1039"/>
      <c r="BE1039">
        <v>0</v>
      </c>
      <c r="BF1039"/>
      <c r="BG1039"/>
      <c r="BH1039"/>
      <c r="BI1039"/>
      <c r="BJ1039"/>
      <c r="BK1039"/>
      <c r="BL1039"/>
      <c r="BM1039"/>
      <c r="BN1039"/>
    </row>
    <row r="1040">
      <c r="A1040" t="inlineStr">
        <is>
          <t xml:space="preserve">FTC-190311899</t>
        </is>
      </c>
      <c r="B1040" t="inlineStr">
        <is>
          <t xml:space="preserve">Fotocasa</t>
        </is>
      </c>
      <c r="C1040" t="inlineStr">
        <is>
          <t xml:space="preserve">190311899</t>
        </is>
      </c>
      <c r="D1040" t="inlineStr">
        <is>
          <t xml:space="preserve">https://www.fotocasa.es/es/comprar/vivienda/marbella/aire-acondicionado/190311899/d?from=list&amp;multimedia=image&amp;isGalleryOpen=true&amp;isZoomGalleryOpen=true</t>
        </is>
      </c>
      <c r="E1040" t="inlineStr">
        <is>
          <t xml:space="preserve">2026-08-28</t>
        </is>
      </c>
      <c r="F1040" t="inlineStr">
        <is>
          <t xml:space="preserve">2026-08-29</t>
        </is>
      </c>
      <c r="G1040" t="inlineStr">
        <is>
          <t xml:space="preserve">New</t>
        </is>
      </c>
      <c r="H1040" t="inlineStr">
        <is>
          <t xml:space="preserve">Piso con aire acondicionado en San Pedro de Alcántara pueblo</t>
        </is>
      </c>
      <c r="I1040" t="inlineStr">
        <is>
          <t xml:space="preserve">Sale</t>
        </is>
      </c>
      <c r="J1040" t="inlineStr">
        <is>
          <t xml:space="preserve">Vivienda</t>
        </is>
      </c>
      <c r="K1040" t="inlineStr">
        <is>
          <t xml:space="preserve">ES</t>
        </is>
      </c>
      <c r="L1040"/>
      <c r="M1040"/>
      <c r="N1040" t="inlineStr">
        <is>
          <t xml:space="preserve">Marbella</t>
        </is>
      </c>
      <c r="O1040"/>
      <c r="P1040"/>
      <c r="Q1040"/>
      <c r="R1040"/>
      <c r="S1040">
        <v>360000</v>
      </c>
      <c r="T1040"/>
      <c r="U1040">
        <f>IFERROR((S1040-T1040)/T1040,"")</f>
      </c>
      <c r="V1040">
        <v>4</v>
      </c>
      <c r="W1040" t="inlineStr">
        <is>
          <t xml:space="preserve">85.00</t>
        </is>
      </c>
      <c r="X1040"/>
      <c r="Y1040"/>
      <c r="Z1040">
        <f>IFERROR(S1040/W1040,"")</f>
      </c>
      <c r="AA1040">
        <f>IFERROR(INDEX(04_Area_Stats!$C$5:$C$7,MATCH(N1040,04_Area_Stats!$A$5:$A$7,0)),"")</f>
      </c>
      <c r="AB1040">
        <f>IFERROR((Z1040-AA1040)/AA1040,"")</f>
      </c>
      <c r="AC1040">
        <v>3</v>
      </c>
      <c r="AD1040">
        <v>1</v>
      </c>
      <c r="AE1040"/>
      <c r="AF1040"/>
      <c r="AG1040"/>
      <c r="AH1040"/>
      <c r="AI1040"/>
      <c r="AJ1040"/>
      <c r="AK1040"/>
      <c r="AL1040"/>
      <c r="AM1040"/>
      <c r="AN1040"/>
      <c r="AO1040"/>
      <c r="AP1040" t="inlineStr">
        <is>
          <t xml:space="preserve">Y</t>
        </is>
      </c>
      <c r="AQ1040"/>
      <c r="AR1040"/>
      <c r="AS1040"/>
      <c r="AT1040">
        <f>IFERROR(INDEX(04_Area_Stats!$E$5:$E$7,MATCH(N1040,04_Area_Stats!$A$5:$A$7,0)),"")</f>
      </c>
      <c r="AU1040">
        <f>IFERROR(ROUND(W1040*AT1040,0),"")</f>
      </c>
      <c r="AV1040">
        <f>IFERROR(AU1040*12/S1040,"")</f>
      </c>
      <c r="AW1040">
        <f>IFERROR(ROUND(100*(03_Assumptions!$B$18*MIN(AV1040/03_Assumptions!$B$13,1)+03_Assumptions!$B$19*MIN(MAX(-AB1040/0.25,0),1)+03_Assumptions!$B$20*IFERROR(INDEX(03_Assumptions!$B$28:$B$33,MATCH(AG1040,03_Assumptions!$A$28:$A$33,0)),0.5)+03_Assumptions!$B$21*MIN(V1040/180,1)+03_Assumptions!$B$22*(COUNTIF(AI1040:AQ1040,"Y")/9)),0),"")</f>
      </c>
      <c r="AX1040"/>
      <c r="AY1040"/>
      <c r="AZ1040"/>
      <c r="BA1040" t="inlineStr">
        <is>
          <t xml:space="preserve">https://static.fotocasa.es/images/ads/a1f0f482-e48b-4a88-bb68-683860bb3de6?rule=original</t>
        </is>
      </c>
      <c r="BB1040"/>
      <c r="BC1040">
        <v>1</v>
      </c>
      <c r="BD1040"/>
      <c r="BE1040">
        <v>0</v>
      </c>
      <c r="BF1040"/>
      <c r="BG1040"/>
      <c r="BH1040"/>
      <c r="BI1040"/>
      <c r="BJ1040"/>
      <c r="BK1040"/>
      <c r="BL1040"/>
      <c r="BM1040"/>
      <c r="BN1040"/>
    </row>
    <row r="1041">
      <c r="A1041" t="inlineStr">
        <is>
          <t xml:space="preserve">FTC-20736568</t>
        </is>
      </c>
      <c r="B1041" t="inlineStr">
        <is>
          <t xml:space="preserve">Fotocasa</t>
        </is>
      </c>
      <c r="C1041" t="inlineStr">
        <is>
          <t xml:space="preserve">20736568</t>
        </is>
      </c>
      <c r="D1041" t="inlineStr">
        <is>
          <t xml:space="preserve">https://www.fotocasa.es/es/comprar/vivienda/obra-nueva/marbella/20736568/189944535?from=list&amp;multimedia=image&amp;isGalleryOpen=true&amp;isZoomGalleryOpen=true</t>
        </is>
      </c>
      <c r="E1041" t="inlineStr">
        <is>
          <t xml:space="preserve">2026-08-28</t>
        </is>
      </c>
      <c r="F1041" t="inlineStr">
        <is>
          <t xml:space="preserve">2026-08-29</t>
        </is>
      </c>
      <c r="G1041" t="inlineStr">
        <is>
          <t xml:space="preserve">New</t>
        </is>
      </c>
      <c r="H1041" t="inlineStr">
        <is>
          <t xml:space="preserve">Obra Nueva  · Apartamento con terraza en Cabopino - Artola</t>
        </is>
      </c>
      <c r="I1041" t="inlineStr">
        <is>
          <t xml:space="preserve">Sale</t>
        </is>
      </c>
      <c r="J1041" t="inlineStr">
        <is>
          <t xml:space="preserve">Vivienda</t>
        </is>
      </c>
      <c r="K1041" t="inlineStr">
        <is>
          <t xml:space="preserve">ES</t>
        </is>
      </c>
      <c r="L1041"/>
      <c r="M1041"/>
      <c r="N1041" t="inlineStr">
        <is>
          <t xml:space="preserve">Marbella</t>
        </is>
      </c>
      <c r="O1041"/>
      <c r="P1041"/>
      <c r="Q1041"/>
      <c r="R1041"/>
      <c r="S1041">
        <v>2950000</v>
      </c>
      <c r="T1041"/>
      <c r="U1041">
        <f>IFERROR((S1041-T1041)/T1041,"")</f>
      </c>
      <c r="V1041">
        <v>4</v>
      </c>
      <c r="W1041" t="inlineStr">
        <is>
          <t xml:space="preserve">288.00</t>
        </is>
      </c>
      <c r="X1041"/>
      <c r="Y1041"/>
      <c r="Z1041">
        <f>IFERROR(S1041/W1041,"")</f>
      </c>
      <c r="AA1041">
        <f>IFERROR(INDEX(04_Area_Stats!$C$5:$C$7,MATCH(N1041,04_Area_Stats!$A$5:$A$7,0)),"")</f>
      </c>
      <c r="AB1041">
        <f>IFERROR((Z1041-AA1041)/AA1041,"")</f>
      </c>
      <c r="AC1041">
        <v>4</v>
      </c>
      <c r="AD1041">
        <v>5</v>
      </c>
      <c r="AE1041"/>
      <c r="AF1041"/>
      <c r="AG1041"/>
      <c r="AH1041"/>
      <c r="AI1041" t="inlineStr">
        <is>
          <t xml:space="preserve">Y</t>
        </is>
      </c>
      <c r="AJ1041" t="inlineStr">
        <is>
          <t xml:space="preserve">Y</t>
        </is>
      </c>
      <c r="AK1041"/>
      <c r="AL1041"/>
      <c r="AM1041"/>
      <c r="AN1041"/>
      <c r="AO1041"/>
      <c r="AP1041" t="inlineStr">
        <is>
          <t xml:space="preserve">Y</t>
        </is>
      </c>
      <c r="AQ1041"/>
      <c r="AR1041"/>
      <c r="AS1041"/>
      <c r="AT1041">
        <f>IFERROR(INDEX(04_Area_Stats!$E$5:$E$7,MATCH(N1041,04_Area_Stats!$A$5:$A$7,0)),"")</f>
      </c>
      <c r="AU1041">
        <f>IFERROR(ROUND(W1041*AT1041,0),"")</f>
      </c>
      <c r="AV1041">
        <f>IFERROR(AU1041*12/S1041,"")</f>
      </c>
      <c r="AW1041">
        <f>IFERROR(ROUND(100*(03_Assumptions!$B$18*MIN(AV1041/03_Assumptions!$B$13,1)+03_Assumptions!$B$19*MIN(MAX(-AB1041/0.25,0),1)+03_Assumptions!$B$20*IFERROR(INDEX(03_Assumptions!$B$28:$B$33,MATCH(AG1041,03_Assumptions!$A$28:$A$33,0)),0.5)+03_Assumptions!$B$21*MIN(V1041/180,1)+03_Assumptions!$B$22*(COUNTIF(AI1041:AQ1041,"Y")/9)),0),"")</f>
      </c>
      <c r="AX1041"/>
      <c r="AY1041"/>
      <c r="AZ1041"/>
      <c r="BA1041" t="inlineStr">
        <is>
          <t xml:space="preserve">https://static.fotocasa.es/images/ads/511e7c79-d3fc-4888-8b09-8991a59c9940?rule=original</t>
        </is>
      </c>
      <c r="BB1041"/>
      <c r="BC1041">
        <v>1</v>
      </c>
      <c r="BD1041"/>
      <c r="BE1041">
        <v>0</v>
      </c>
      <c r="BF1041"/>
      <c r="BG1041"/>
      <c r="BH1041"/>
      <c r="BI1041"/>
      <c r="BJ1041"/>
      <c r="BK1041"/>
      <c r="BL1041"/>
      <c r="BM1041"/>
      <c r="BN1041"/>
    </row>
    <row r="1042">
      <c r="A1042" t="inlineStr">
        <is>
          <t xml:space="preserve">FTC-189024418</t>
        </is>
      </c>
      <c r="B1042" t="inlineStr">
        <is>
          <t xml:space="preserve">Fotocasa</t>
        </is>
      </c>
      <c r="C1042" t="inlineStr">
        <is>
          <t xml:space="preserve">189024418</t>
        </is>
      </c>
      <c r="D1042" t="inlineStr">
        <is>
          <t xml:space="preserve">https://www.fotocasa.es/es/comprar/vivienda/marbella/aire-acondicionado-parking-terraza-piscina-piscina/189024418/d?from=list&amp;multimedia=image&amp;isGalleryOpen=true&amp;isZoomGalleryOpen=true</t>
        </is>
      </c>
      <c r="E1042" t="inlineStr">
        <is>
          <t xml:space="preserve">2026-08-28</t>
        </is>
      </c>
      <c r="F1042" t="inlineStr">
        <is>
          <t xml:space="preserve">2026-08-29</t>
        </is>
      </c>
      <c r="G1042" t="inlineStr">
        <is>
          <t xml:space="preserve">New</t>
        </is>
      </c>
      <c r="H1042" t="inlineStr">
        <is>
          <t xml:space="preserve">Apartamento con piscina en Los Naranjos</t>
        </is>
      </c>
      <c r="I1042" t="inlineStr">
        <is>
          <t xml:space="preserve">Sale</t>
        </is>
      </c>
      <c r="J1042" t="inlineStr">
        <is>
          <t xml:space="preserve">Vivienda</t>
        </is>
      </c>
      <c r="K1042" t="inlineStr">
        <is>
          <t xml:space="preserve">ES</t>
        </is>
      </c>
      <c r="L1042"/>
      <c r="M1042"/>
      <c r="N1042" t="inlineStr">
        <is>
          <t xml:space="preserve">Marbella</t>
        </is>
      </c>
      <c r="O1042"/>
      <c r="P1042"/>
      <c r="Q1042"/>
      <c r="R1042"/>
      <c r="S1042">
        <v>340000</v>
      </c>
      <c r="T1042"/>
      <c r="U1042">
        <f>IFERROR((S1042-T1042)/T1042,"")</f>
      </c>
      <c r="V1042">
        <v>4</v>
      </c>
      <c r="W1042" t="inlineStr">
        <is>
          <t xml:space="preserve">107.00</t>
        </is>
      </c>
      <c r="X1042"/>
      <c r="Y1042"/>
      <c r="Z1042">
        <f>IFERROR(S1042/W1042,"")</f>
      </c>
      <c r="AA1042">
        <f>IFERROR(INDEX(04_Area_Stats!$C$5:$C$7,MATCH(N1042,04_Area_Stats!$A$5:$A$7,0)),"")</f>
      </c>
      <c r="AB1042">
        <f>IFERROR((Z1042-AA1042)/AA1042,"")</f>
      </c>
      <c r="AC1042">
        <v>2</v>
      </c>
      <c r="AD1042">
        <v>2</v>
      </c>
      <c r="AE1042"/>
      <c r="AF1042"/>
      <c r="AG1042"/>
      <c r="AH1042"/>
      <c r="AI1042"/>
      <c r="AJ1042" t="inlineStr">
        <is>
          <t xml:space="preserve">Y</t>
        </is>
      </c>
      <c r="AK1042"/>
      <c r="AL1042"/>
      <c r="AM1042" t="inlineStr">
        <is>
          <t xml:space="preserve">Y</t>
        </is>
      </c>
      <c r="AN1042"/>
      <c r="AO1042"/>
      <c r="AP1042" t="inlineStr">
        <is>
          <t xml:space="preserve">Y</t>
        </is>
      </c>
      <c r="AQ1042"/>
      <c r="AR1042"/>
      <c r="AS1042"/>
      <c r="AT1042">
        <f>IFERROR(INDEX(04_Area_Stats!$E$5:$E$7,MATCH(N1042,04_Area_Stats!$A$5:$A$7,0)),"")</f>
      </c>
      <c r="AU1042">
        <f>IFERROR(ROUND(W1042*AT1042,0),"")</f>
      </c>
      <c r="AV1042">
        <f>IFERROR(AU1042*12/S1042,"")</f>
      </c>
      <c r="AW1042">
        <f>IFERROR(ROUND(100*(03_Assumptions!$B$18*MIN(AV1042/03_Assumptions!$B$13,1)+03_Assumptions!$B$19*MIN(MAX(-AB1042/0.25,0),1)+03_Assumptions!$B$20*IFERROR(INDEX(03_Assumptions!$B$28:$B$33,MATCH(AG1042,03_Assumptions!$A$28:$A$33,0)),0.5)+03_Assumptions!$B$21*MIN(V1042/180,1)+03_Assumptions!$B$22*(COUNTIF(AI1042:AQ1042,"Y")/9)),0),"")</f>
      </c>
      <c r="AX1042"/>
      <c r="AY1042"/>
      <c r="AZ1042"/>
      <c r="BA1042" t="inlineStr">
        <is>
          <t xml:space="preserve">https://static.fotocasa.es/images/ads/d35f682d-a42f-42f8-b72f-e195b2555db0?rule=original</t>
        </is>
      </c>
      <c r="BB1042"/>
      <c r="BC1042">
        <v>1</v>
      </c>
      <c r="BD1042"/>
      <c r="BE1042">
        <v>0</v>
      </c>
      <c r="BF1042"/>
      <c r="BG1042"/>
      <c r="BH1042"/>
      <c r="BI1042"/>
      <c r="BJ1042"/>
      <c r="BK1042"/>
      <c r="BL1042"/>
      <c r="BM1042"/>
      <c r="BN1042"/>
    </row>
    <row r="1043">
      <c r="A1043" t="inlineStr">
        <is>
          <t xml:space="preserve">FTC-190346632</t>
        </is>
      </c>
      <c r="B1043" t="inlineStr">
        <is>
          <t xml:space="preserve">Fotocasa</t>
        </is>
      </c>
      <c r="C1043" t="inlineStr">
        <is>
          <t xml:space="preserve">190346632</t>
        </is>
      </c>
      <c r="D1043" t="inlineStr">
        <is>
          <t xml:space="preserve">https://www.fotocasa.es/es/comprar/vivienda/marbella/aire-acondicionado-calefaccion-terraza-ascensor-piscina-amueblado-television-piscina/190346632/d?from=list&amp;multimedia=image&amp;isGalleryOpen=true&amp;isZoomGalleryOpen=true</t>
        </is>
      </c>
      <c r="E1043" t="inlineStr">
        <is>
          <t xml:space="preserve">2026-08-28</t>
        </is>
      </c>
      <c r="F1043" t="inlineStr">
        <is>
          <t xml:space="preserve">2026-08-29</t>
        </is>
      </c>
      <c r="G1043" t="inlineStr">
        <is>
          <t xml:space="preserve">New</t>
        </is>
      </c>
      <c r="H1043" t="inlineStr">
        <is>
          <t xml:space="preserve">Piso con piscina en Los Naranjos</t>
        </is>
      </c>
      <c r="I1043" t="inlineStr">
        <is>
          <t xml:space="preserve">Sale</t>
        </is>
      </c>
      <c r="J1043" t="inlineStr">
        <is>
          <t xml:space="preserve">Vivienda</t>
        </is>
      </c>
      <c r="K1043" t="inlineStr">
        <is>
          <t xml:space="preserve">ES</t>
        </is>
      </c>
      <c r="L1043"/>
      <c r="M1043"/>
      <c r="N1043" t="inlineStr">
        <is>
          <t xml:space="preserve">Marbella</t>
        </is>
      </c>
      <c r="O1043"/>
      <c r="P1043"/>
      <c r="Q1043"/>
      <c r="R1043"/>
      <c r="S1043">
        <v>995000</v>
      </c>
      <c r="T1043"/>
      <c r="U1043">
        <f>IFERROR((S1043-T1043)/T1043,"")</f>
      </c>
      <c r="V1043">
        <v>4</v>
      </c>
      <c r="W1043" t="inlineStr">
        <is>
          <t xml:space="preserve">145.00</t>
        </is>
      </c>
      <c r="X1043"/>
      <c r="Y1043"/>
      <c r="Z1043">
        <f>IFERROR(S1043/W1043,"")</f>
      </c>
      <c r="AA1043">
        <f>IFERROR(INDEX(04_Area_Stats!$C$5:$C$7,MATCH(N1043,04_Area_Stats!$A$5:$A$7,0)),"")</f>
      </c>
      <c r="AB1043">
        <f>IFERROR((Z1043-AA1043)/AA1043,"")</f>
      </c>
      <c r="AC1043">
        <v>3</v>
      </c>
      <c r="AD1043">
        <v>2</v>
      </c>
      <c r="AE1043"/>
      <c r="AF1043"/>
      <c r="AG1043"/>
      <c r="AH1043"/>
      <c r="AI1043" t="inlineStr">
        <is>
          <t xml:space="preserve">Y</t>
        </is>
      </c>
      <c r="AJ1043" t="inlineStr">
        <is>
          <t xml:space="preserve">Y</t>
        </is>
      </c>
      <c r="AK1043"/>
      <c r="AL1043"/>
      <c r="AM1043"/>
      <c r="AN1043"/>
      <c r="AO1043"/>
      <c r="AP1043" t="inlineStr">
        <is>
          <t xml:space="preserve">Y</t>
        </is>
      </c>
      <c r="AQ1043"/>
      <c r="AR1043"/>
      <c r="AS1043"/>
      <c r="AT1043">
        <f>IFERROR(INDEX(04_Area_Stats!$E$5:$E$7,MATCH(N1043,04_Area_Stats!$A$5:$A$7,0)),"")</f>
      </c>
      <c r="AU1043">
        <f>IFERROR(ROUND(W1043*AT1043,0),"")</f>
      </c>
      <c r="AV1043">
        <f>IFERROR(AU1043*12/S1043,"")</f>
      </c>
      <c r="AW1043">
        <f>IFERROR(ROUND(100*(03_Assumptions!$B$18*MIN(AV1043/03_Assumptions!$B$13,1)+03_Assumptions!$B$19*MIN(MAX(-AB1043/0.25,0),1)+03_Assumptions!$B$20*IFERROR(INDEX(03_Assumptions!$B$28:$B$33,MATCH(AG1043,03_Assumptions!$A$28:$A$33,0)),0.5)+03_Assumptions!$B$21*MIN(V1043/180,1)+03_Assumptions!$B$22*(COUNTIF(AI1043:AQ1043,"Y")/9)),0),"")</f>
      </c>
      <c r="AX1043"/>
      <c r="AY1043"/>
      <c r="AZ1043"/>
      <c r="BA1043" t="inlineStr">
        <is>
          <t xml:space="preserve">https://static.fotocasa.es/images/ads/348d8228-c840-4cef-95d3-a96f2b538976?rule=original</t>
        </is>
      </c>
      <c r="BB1043"/>
      <c r="BC1043">
        <v>1</v>
      </c>
      <c r="BD1043"/>
      <c r="BE1043">
        <v>0</v>
      </c>
      <c r="BF1043"/>
      <c r="BG1043"/>
      <c r="BH1043"/>
      <c r="BI1043"/>
      <c r="BJ1043"/>
      <c r="BK1043"/>
      <c r="BL1043"/>
      <c r="BM1043"/>
      <c r="BN1043"/>
    </row>
    <row r="1044">
      <c r="A1044" t="inlineStr">
        <is>
          <t xml:space="preserve">HTC-22723000001758</t>
        </is>
      </c>
      <c r="B1044" t="inlineStr">
        <is>
          <t xml:space="preserve">Habitaclia</t>
        </is>
      </c>
      <c r="C1044" t="inlineStr">
        <is>
          <t xml:space="preserve">22723000001758</t>
        </is>
      </c>
      <c r="D1044" t="inlineStr">
        <is>
          <t xml:space="preserve">https://www.habitaclia.com/comprar-atico-lujoso_totalmente_reformado_en_santa_maria_village_elviri_elviria-marbella-i22723000001758.htm</t>
        </is>
      </c>
      <c r="E1044" t="inlineStr">
        <is>
          <t xml:space="preserve">2026-08-28</t>
        </is>
      </c>
      <c r="F1044" t="inlineStr">
        <is>
          <t xml:space="preserve">2026-08-31</t>
        </is>
      </c>
      <c r="G1044" t="inlineStr">
        <is>
          <t xml:space="preserve">New</t>
        </is>
      </c>
      <c r="H1044" t="inlineStr">
        <is>
          <t xml:space="preserve">Ático en Elviria. Lujoso ático totalmente reformado en santa maría village, elviri</t>
        </is>
      </c>
      <c r="I1044" t="inlineStr">
        <is>
          <t xml:space="preserve">Sale</t>
        </is>
      </c>
      <c r="J1044" t="inlineStr">
        <is>
          <t xml:space="preserve">Attic</t>
        </is>
      </c>
      <c r="K1044" t="inlineStr">
        <is>
          <t xml:space="preserve">ES</t>
        </is>
      </c>
      <c r="L1044"/>
      <c r="M1044" t="inlineStr">
        <is>
          <t xml:space="preserve">Marbella</t>
        </is>
      </c>
      <c r="N1044" t="inlineStr">
        <is>
          <t xml:space="preserve">Marbella</t>
        </is>
      </c>
      <c r="O1044" t="inlineStr">
        <is>
          <t xml:space="preserve">Elviria</t>
        </is>
      </c>
      <c r="P1044"/>
      <c r="Q1044"/>
      <c r="R1044"/>
      <c r="S1044">
        <v>699000</v>
      </c>
      <c r="T1044"/>
      <c r="U1044">
        <f>IFERROR((S1044-T1044)/T1044,"")</f>
      </c>
      <c r="V1044">
        <v>4</v>
      </c>
      <c r="W1044" t="inlineStr">
        <is>
          <t xml:space="preserve">135.00</t>
        </is>
      </c>
      <c r="X1044"/>
      <c r="Y1044"/>
      <c r="Z1044">
        <f>IFERROR(S1044/W1044,"")</f>
      </c>
      <c r="AA1044">
        <f>IFERROR(INDEX(04_Area_Stats!$C$5:$C$7,MATCH(N1044,04_Area_Stats!$A$5:$A$7,0)),"")</f>
      </c>
      <c r="AB1044">
        <f>IFERROR((Z1044-AA1044)/AA1044,"")</f>
      </c>
      <c r="AC1044">
        <v>3</v>
      </c>
      <c r="AD1044">
        <v>2</v>
      </c>
      <c r="AE1044"/>
      <c r="AF1044"/>
      <c r="AG1044"/>
      <c r="AH1044"/>
      <c r="AI1044"/>
      <c r="AJ1044"/>
      <c r="AK1044"/>
      <c r="AL1044"/>
      <c r="AM1044"/>
      <c r="AN1044"/>
      <c r="AO1044"/>
      <c r="AP1044"/>
      <c r="AQ1044"/>
      <c r="AR1044"/>
      <c r="AS1044"/>
      <c r="AT1044">
        <f>IFERROR(INDEX(04_Area_Stats!$E$5:$E$7,MATCH(N1044,04_Area_Stats!$A$5:$A$7,0)),"")</f>
      </c>
      <c r="AU1044">
        <f>IFERROR(ROUND(W1044*AT1044,0),"")</f>
      </c>
      <c r="AV1044">
        <f>IFERROR(AU1044*12/S1044,"")</f>
      </c>
      <c r="AW1044">
        <f>IFERROR(ROUND(100*(03_Assumptions!$B$18*MIN(AV1044/03_Assumptions!$B$13,1)+03_Assumptions!$B$19*MIN(MAX(-AB1044/0.25,0),1)+03_Assumptions!$B$20*IFERROR(INDEX(03_Assumptions!$B$28:$B$33,MATCH(AG1044,03_Assumptions!$A$28:$A$33,0)),0.5)+03_Assumptions!$B$21*MIN(V1044/180,1)+03_Assumptions!$B$22*(COUNTIF(AI1044:AQ1044,"Y")/9)),0),"")</f>
      </c>
      <c r="AX1044"/>
      <c r="AY1044"/>
      <c r="AZ1044"/>
      <c r="BA1044" t="inlineStr">
        <is>
          <t xml:space="preserve">https://images.habimg.com/imgh/22723-1758/lujoso-atico-totalmente-reformado-en-santa-maria-village-elviri-marbella_530ec00c-1b82-4fa3-a6c2-f5127a2aecfd.jpg</t>
        </is>
      </c>
      <c r="BB1044"/>
      <c r="BC1044">
        <v>1</v>
      </c>
      <c r="BD1044"/>
      <c r="BE1044">
        <v>0</v>
      </c>
      <c r="BF1044"/>
      <c r="BG1044"/>
      <c r="BH1044"/>
      <c r="BI1044"/>
      <c r="BJ1044"/>
      <c r="BK1044"/>
      <c r="BL1044" t="inlineStr">
        <is>
          <t xml:space="preserve">Begränsad information tillgänglig: endast platsreferens angiven (Marbella - Elviria). Portalens titel nämner en lyxig helt renoverad vind i Santa María Village, men ingen fastighetsdetaljer presenteras i beskrivningen.</t>
        </is>
      </c>
      <c r="BM1044"/>
      <c r="BN1044"/>
    </row>
    <row r="1045">
      <c r="A1045" t="inlineStr">
        <is>
          <t xml:space="preserve">HTC-58972000000065</t>
        </is>
      </c>
      <c r="B1045" t="inlineStr">
        <is>
          <t xml:space="preserve">Habitaclia</t>
        </is>
      </c>
      <c r="C1045" t="inlineStr">
        <is>
          <t xml:space="preserve">58972000000065</t>
        </is>
      </c>
      <c r="D1045" t="inlineStr">
        <is>
          <t xml:space="preserve">https://www.habitaclia.com/comprar-piso-fantastico_apartamento_en_venta_en_nueva_andalucia_los_naranjos-marbella-i58972000000065.htm</t>
        </is>
      </c>
      <c r="E1045" t="inlineStr">
        <is>
          <t xml:space="preserve">2026-08-28</t>
        </is>
      </c>
      <c r="F1045" t="inlineStr">
        <is>
          <t xml:space="preserve">2026-08-31</t>
        </is>
      </c>
      <c r="G1045" t="inlineStr">
        <is>
          <t xml:space="preserve">New</t>
        </is>
      </c>
      <c r="H1045" t="inlineStr">
        <is>
          <t xml:space="preserve">Piso en Los Naranjos. Fantástico apartamento en venta en nueva andalucia</t>
        </is>
      </c>
      <c r="I1045" t="inlineStr">
        <is>
          <t xml:space="preserve">Sale</t>
        </is>
      </c>
      <c r="J1045" t="inlineStr">
        <is>
          <t xml:space="preserve">Apartment</t>
        </is>
      </c>
      <c r="K1045" t="inlineStr">
        <is>
          <t xml:space="preserve">ES</t>
        </is>
      </c>
      <c r="L1045"/>
      <c r="M1045" t="inlineStr">
        <is>
          <t xml:space="preserve">Marbella</t>
        </is>
      </c>
      <c r="N1045" t="inlineStr">
        <is>
          <t xml:space="preserve">Marbella</t>
        </is>
      </c>
      <c r="O1045" t="inlineStr">
        <is>
          <t xml:space="preserve">Los Naranjos</t>
        </is>
      </c>
      <c r="P1045"/>
      <c r="Q1045"/>
      <c r="R1045"/>
      <c r="S1045">
        <v>995000</v>
      </c>
      <c r="T1045"/>
      <c r="U1045">
        <f>IFERROR((S1045-T1045)/T1045,"")</f>
      </c>
      <c r="V1045">
        <v>4</v>
      </c>
      <c r="W1045" t="inlineStr">
        <is>
          <t xml:space="preserve">145.00</t>
        </is>
      </c>
      <c r="X1045"/>
      <c r="Y1045"/>
      <c r="Z1045">
        <f>IFERROR(S1045/W1045,"")</f>
      </c>
      <c r="AA1045">
        <f>IFERROR(INDEX(04_Area_Stats!$C$5:$C$7,MATCH(N1045,04_Area_Stats!$A$5:$A$7,0)),"")</f>
      </c>
      <c r="AB1045">
        <f>IFERROR((Z1045-AA1045)/AA1045,"")</f>
      </c>
      <c r="AC1045">
        <v>3</v>
      </c>
      <c r="AD1045">
        <v>2</v>
      </c>
      <c r="AE1045"/>
      <c r="AF1045"/>
      <c r="AG1045"/>
      <c r="AH1045"/>
      <c r="AI1045"/>
      <c r="AJ1045"/>
      <c r="AK1045"/>
      <c r="AL1045"/>
      <c r="AM1045"/>
      <c r="AN1045"/>
      <c r="AO1045"/>
      <c r="AP1045"/>
      <c r="AQ1045"/>
      <c r="AR1045"/>
      <c r="AS1045"/>
      <c r="AT1045">
        <f>IFERROR(INDEX(04_Area_Stats!$E$5:$E$7,MATCH(N1045,04_Area_Stats!$A$5:$A$7,0)),"")</f>
      </c>
      <c r="AU1045">
        <f>IFERROR(ROUND(W1045*AT1045,0),"")</f>
      </c>
      <c r="AV1045">
        <f>IFERROR(AU1045*12/S1045,"")</f>
      </c>
      <c r="AW1045">
        <f>IFERROR(ROUND(100*(03_Assumptions!$B$18*MIN(AV1045/03_Assumptions!$B$13,1)+03_Assumptions!$B$19*MIN(MAX(-AB1045/0.25,0),1)+03_Assumptions!$B$20*IFERROR(INDEX(03_Assumptions!$B$28:$B$33,MATCH(AG1045,03_Assumptions!$A$28:$A$33,0)),0.5)+03_Assumptions!$B$21*MIN(V1045/180,1)+03_Assumptions!$B$22*(COUNTIF(AI1045:AQ1045,"Y")/9)),0),"")</f>
      </c>
      <c r="AX1045"/>
      <c r="AY1045"/>
      <c r="AZ1045"/>
      <c r="BA1045" t="inlineStr">
        <is>
          <t xml:space="preserve">https://images.habimg.com/imgh/58972-65/fantastico-apartamento-en-venta-en-nueva-andalucia-marbella_348d8228-c840-4cef-95d3-a96f2b538976.jpg</t>
        </is>
      </c>
      <c r="BB1045"/>
      <c r="BC1045">
        <v>1</v>
      </c>
      <c r="BD1045"/>
      <c r="BE1045">
        <v>0</v>
      </c>
      <c r="BF1045"/>
      <c r="BG1045"/>
      <c r="BH1045"/>
      <c r="BI1045"/>
      <c r="BJ1045"/>
      <c r="BK1045"/>
      <c r="BL1045" t="inlineStr">
        <is>
          <t xml:space="preserve">En lägenhet i Los Naranjos, Marbella. Mycket lite information är tillgänglig i annonsen.</t>
        </is>
      </c>
      <c r="BM1045"/>
      <c r="BN1045"/>
    </row>
    <row r="1046">
      <c r="A1046" t="inlineStr">
        <is>
          <t xml:space="preserve">HTC-55824000001985</t>
        </is>
      </c>
      <c r="B1046" t="inlineStr">
        <is>
          <t xml:space="preserve">Habitaclia</t>
        </is>
      </c>
      <c r="C1046" t="inlineStr">
        <is>
          <t xml:space="preserve">55824000001985</t>
        </is>
      </c>
      <c r="D1046" t="inlineStr">
        <is>
          <t xml:space="preserve">https://www.habitaclia.com/comprar-planta_baja-zona_miraflores-marbella-i55824000001985.htm</t>
        </is>
      </c>
      <c r="E1046" t="inlineStr">
        <is>
          <t xml:space="preserve">2026-08-28</t>
        </is>
      </c>
      <c r="F1046" t="inlineStr">
        <is>
          <t xml:space="preserve">2026-08-31</t>
        </is>
      </c>
      <c r="G1046" t="inlineStr">
        <is>
          <t xml:space="preserve">New</t>
        </is>
      </c>
      <c r="H1046" t="inlineStr">
        <is>
          <t xml:space="preserve">Planta baja Calle torrevigía</t>
        </is>
      </c>
      <c r="I1046" t="inlineStr">
        <is>
          <t xml:space="preserve">Sale</t>
        </is>
      </c>
      <c r="J1046" t="inlineStr">
        <is>
          <t xml:space="preserve">Apartment</t>
        </is>
      </c>
      <c r="K1046" t="inlineStr">
        <is>
          <t xml:space="preserve">ES</t>
        </is>
      </c>
      <c r="L1046"/>
      <c r="M1046" t="inlineStr">
        <is>
          <t xml:space="preserve">Marbella</t>
        </is>
      </c>
      <c r="N1046" t="inlineStr">
        <is>
          <t xml:space="preserve">Marbella</t>
        </is>
      </c>
      <c r="O1046" t="inlineStr">
        <is>
          <t xml:space="preserve">Zona Miraflores</t>
        </is>
      </c>
      <c r="P1046"/>
      <c r="Q1046"/>
      <c r="R1046"/>
      <c r="S1046">
        <v>620000</v>
      </c>
      <c r="T1046"/>
      <c r="U1046">
        <f>IFERROR((S1046-T1046)/T1046,"")</f>
      </c>
      <c r="V1046">
        <v>4</v>
      </c>
      <c r="W1046" t="inlineStr">
        <is>
          <t xml:space="preserve">156.00</t>
        </is>
      </c>
      <c r="X1046"/>
      <c r="Y1046"/>
      <c r="Z1046">
        <f>IFERROR(S1046/W1046,"")</f>
      </c>
      <c r="AA1046">
        <f>IFERROR(INDEX(04_Area_Stats!$C$5:$C$7,MATCH(N1046,04_Area_Stats!$A$5:$A$7,0)),"")</f>
      </c>
      <c r="AB1046">
        <f>IFERROR((Z1046-AA1046)/AA1046,"")</f>
      </c>
      <c r="AC1046">
        <v>2</v>
      </c>
      <c r="AD1046">
        <v>2</v>
      </c>
      <c r="AE1046" t="inlineStr">
        <is>
          <t xml:space="preserve">0</t>
        </is>
      </c>
      <c r="AF1046"/>
      <c r="AG1046"/>
      <c r="AH1046"/>
      <c r="AI1046"/>
      <c r="AJ1046"/>
      <c r="AK1046"/>
      <c r="AL1046"/>
      <c r="AM1046"/>
      <c r="AN1046"/>
      <c r="AO1046"/>
      <c r="AP1046"/>
      <c r="AQ1046"/>
      <c r="AR1046"/>
      <c r="AS1046"/>
      <c r="AT1046">
        <f>IFERROR(INDEX(04_Area_Stats!$E$5:$E$7,MATCH(N1046,04_Area_Stats!$A$5:$A$7,0)),"")</f>
      </c>
      <c r="AU1046">
        <f>IFERROR(ROUND(W1046*AT1046,0),"")</f>
      </c>
      <c r="AV1046">
        <f>IFERROR(AU1046*12/S1046,"")</f>
      </c>
      <c r="AW1046">
        <f>IFERROR(ROUND(100*(03_Assumptions!$B$18*MIN(AV1046/03_Assumptions!$B$13,1)+03_Assumptions!$B$19*MIN(MAX(-AB1046/0.25,0),1)+03_Assumptions!$B$20*IFERROR(INDEX(03_Assumptions!$B$28:$B$33,MATCH(AG1046,03_Assumptions!$A$28:$A$33,0)),0.5)+03_Assumptions!$B$21*MIN(V1046/180,1)+03_Assumptions!$B$22*(COUNTIF(AI1046:AQ1046,"Y")/9)),0),"")</f>
      </c>
      <c r="AX1046"/>
      <c r="AY1046"/>
      <c r="AZ1046"/>
      <c r="BA1046" t="inlineStr">
        <is>
          <t xml:space="preserve">https://images.habimg.com/imgh/55824-1985/calle-torrevigia-planta-baja-marbella_656ea8de-db9e-4267-8652-7bdd1fe69a14.jpg</t>
        </is>
      </c>
      <c r="BB1046"/>
      <c r="BC1046">
        <v>1</v>
      </c>
      <c r="BD1046"/>
      <c r="BE1046">
        <v>0</v>
      </c>
      <c r="BF1046"/>
      <c r="BG1046"/>
      <c r="BH1046"/>
      <c r="BI1046"/>
      <c r="BJ1046"/>
      <c r="BK1046"/>
      <c r="BL1046" t="inlineStr">
        <is>
          <t xml:space="preserve">Minimal information tillgänglig; endast plats (Marbella, Miraflores-området) och en bottenvåning nämns. Ingen information om storlek, skick, faciliteter eller pris.</t>
        </is>
      </c>
      <c r="BM1046"/>
      <c r="BN1046"/>
    </row>
    <row r="1047">
      <c r="A1047" t="inlineStr">
        <is>
          <t xml:space="preserve">HTC-22179000001488</t>
        </is>
      </c>
      <c r="B1047" t="inlineStr">
        <is>
          <t xml:space="preserve">Habitaclia</t>
        </is>
      </c>
      <c r="C1047" t="inlineStr">
        <is>
          <t xml:space="preserve">22179000001488</t>
        </is>
      </c>
      <c r="D1047" t="inlineStr">
        <is>
          <t xml:space="preserve">https://www.habitaclia.com/comprar-apartamento-espectacular_de_vanguardia_totalmente_renovado_situ_cerro_andevalo_l_ma_club_3_lomas_de_marbella_clu-marbella-i22179000001488.htm</t>
        </is>
      </c>
      <c r="E1047" t="inlineStr">
        <is>
          <t xml:space="preserve">2026-08-28</t>
        </is>
      </c>
      <c r="F1047" t="inlineStr">
        <is>
          <t xml:space="preserve">2026-08-31</t>
        </is>
      </c>
      <c r="G1047" t="inlineStr">
        <is>
          <t xml:space="preserve">New</t>
        </is>
      </c>
      <c r="H1047" t="inlineStr">
        <is>
          <t xml:space="preserve">Apartamento en Avenida cerro andevalo-l ma club 3. Espectacular apartamento de vanguardia totalmente renovado, situ</t>
        </is>
      </c>
      <c r="I1047" t="inlineStr">
        <is>
          <t xml:space="preserve">Sale</t>
        </is>
      </c>
      <c r="J1047" t="inlineStr">
        <is>
          <t xml:space="preserve">Apartment</t>
        </is>
      </c>
      <c r="K1047" t="inlineStr">
        <is>
          <t xml:space="preserve">ES</t>
        </is>
      </c>
      <c r="L1047"/>
      <c r="M1047" t="inlineStr">
        <is>
          <t xml:space="preserve">Marbella</t>
        </is>
      </c>
      <c r="N1047" t="inlineStr">
        <is>
          <t xml:space="preserve">Marbella</t>
        </is>
      </c>
      <c r="O1047" t="inlineStr">
        <is>
          <t xml:space="preserve">Lomas de Marbella Club</t>
        </is>
      </c>
      <c r="P1047"/>
      <c r="Q1047"/>
      <c r="R1047"/>
      <c r="S1047">
        <v>1690000</v>
      </c>
      <c r="T1047"/>
      <c r="U1047">
        <f>IFERROR((S1047-T1047)/T1047,"")</f>
      </c>
      <c r="V1047">
        <v>4</v>
      </c>
      <c r="W1047" t="inlineStr">
        <is>
          <t xml:space="preserve">181.00</t>
        </is>
      </c>
      <c r="X1047"/>
      <c r="Y1047"/>
      <c r="Z1047">
        <f>IFERROR(S1047/W1047,"")</f>
      </c>
      <c r="AA1047">
        <f>IFERROR(INDEX(04_Area_Stats!$C$5:$C$7,MATCH(N1047,04_Area_Stats!$A$5:$A$7,0)),"")</f>
      </c>
      <c r="AB1047">
        <f>IFERROR((Z1047-AA1047)/AA1047,"")</f>
      </c>
      <c r="AC1047">
        <v>3</v>
      </c>
      <c r="AD1047">
        <v>3</v>
      </c>
      <c r="AE1047"/>
      <c r="AF1047"/>
      <c r="AG1047"/>
      <c r="AH1047"/>
      <c r="AI1047"/>
      <c r="AJ1047"/>
      <c r="AK1047"/>
      <c r="AL1047"/>
      <c r="AM1047"/>
      <c r="AN1047"/>
      <c r="AO1047"/>
      <c r="AP1047"/>
      <c r="AQ1047"/>
      <c r="AR1047"/>
      <c r="AS1047"/>
      <c r="AT1047">
        <f>IFERROR(INDEX(04_Area_Stats!$E$5:$E$7,MATCH(N1047,04_Area_Stats!$A$5:$A$7,0)),"")</f>
      </c>
      <c r="AU1047">
        <f>IFERROR(ROUND(W1047*AT1047,0),"")</f>
      </c>
      <c r="AV1047">
        <f>IFERROR(AU1047*12/S1047,"")</f>
      </c>
      <c r="AW1047">
        <f>IFERROR(ROUND(100*(03_Assumptions!$B$18*MIN(AV1047/03_Assumptions!$B$13,1)+03_Assumptions!$B$19*MIN(MAX(-AB1047/0.25,0),1)+03_Assumptions!$B$20*IFERROR(INDEX(03_Assumptions!$B$28:$B$33,MATCH(AG1047,03_Assumptions!$A$28:$A$33,0)),0.5)+03_Assumptions!$B$21*MIN(V1047/180,1)+03_Assumptions!$B$22*(COUNTIF(AI1047:AQ1047,"Y")/9)),0),"")</f>
      </c>
      <c r="AX1047"/>
      <c r="AY1047"/>
      <c r="AZ1047"/>
      <c r="BA1047" t="inlineStr">
        <is>
          <t xml:space="preserve">https://images.habimg.com/imgh/22179-1488/espectacular-apartamento-de-vanguardia-totalmente-renovado-situ-marbella_11935307-9162-4bef-9968-899dff97a2f5.jpg</t>
        </is>
      </c>
      <c r="BB1047"/>
      <c r="BC1047">
        <v>1</v>
      </c>
      <c r="BD1047"/>
      <c r="BE1047">
        <v>0</v>
      </c>
      <c r="BF1047"/>
      <c r="BG1047"/>
      <c r="BH1047"/>
      <c r="BI1047"/>
      <c r="BJ1047"/>
      <c r="BK1047"/>
      <c r="BL1047" t="inlineStr">
        <is>
          <t xml:space="preserve">Otillräcklig information. Annonsen innehåller endast en platsbeskrivning (Marbella - Lomas de Marbella Club) utan några egenskapsdetaljer eller beskrivning.</t>
        </is>
      </c>
      <c r="BM1047"/>
      <c r="BN1047"/>
    </row>
    <row r="1048">
      <c r="A1048" t="inlineStr">
        <is>
          <t xml:space="preserve">HTC-22179000001494</t>
        </is>
      </c>
      <c r="B1048" t="inlineStr">
        <is>
          <t xml:space="preserve">Habitaclia</t>
        </is>
      </c>
      <c r="C1048" t="inlineStr">
        <is>
          <t xml:space="preserve">22179000001494</t>
        </is>
      </c>
      <c r="D1048" t="inlineStr">
        <is>
          <t xml:space="preserve">https://www.habitaclia.com/comprar-apartamento-precioso_reformado_muy_luminoso_e_idealmente_ubicad_valle_del_golf_nva_aloha_21_aloha-marbella-i22179000001494.htm</t>
        </is>
      </c>
      <c r="E1048" t="inlineStr">
        <is>
          <t xml:space="preserve">2026-08-28</t>
        </is>
      </c>
      <c r="F1048" t="inlineStr">
        <is>
          <t xml:space="preserve">2026-08-31</t>
        </is>
      </c>
      <c r="G1048" t="inlineStr">
        <is>
          <t xml:space="preserve">New</t>
        </is>
      </c>
      <c r="H1048" t="inlineStr">
        <is>
          <t xml:space="preserve">Apartamento en Calle valle del golf-nva aloha 21. Precioso apartamento reformado, muy luminoso e idealmente ubicad</t>
        </is>
      </c>
      <c r="I1048" t="inlineStr">
        <is>
          <t xml:space="preserve">Sale</t>
        </is>
      </c>
      <c r="J1048" t="inlineStr">
        <is>
          <t xml:space="preserve">Apartment</t>
        </is>
      </c>
      <c r="K1048" t="inlineStr">
        <is>
          <t xml:space="preserve">ES</t>
        </is>
      </c>
      <c r="L1048"/>
      <c r="M1048" t="inlineStr">
        <is>
          <t xml:space="preserve">Marbella</t>
        </is>
      </c>
      <c r="N1048" t="inlineStr">
        <is>
          <t xml:space="preserve">Marbella</t>
        </is>
      </c>
      <c r="O1048" t="inlineStr">
        <is>
          <t xml:space="preserve">Aloha</t>
        </is>
      </c>
      <c r="P1048"/>
      <c r="Q1048"/>
      <c r="R1048"/>
      <c r="S1048">
        <v>550000</v>
      </c>
      <c r="T1048"/>
      <c r="U1048">
        <f>IFERROR((S1048-T1048)/T1048,"")</f>
      </c>
      <c r="V1048">
        <v>4</v>
      </c>
      <c r="W1048" t="inlineStr">
        <is>
          <t xml:space="preserve">135.00</t>
        </is>
      </c>
      <c r="X1048"/>
      <c r="Y1048"/>
      <c r="Z1048">
        <f>IFERROR(S1048/W1048,"")</f>
      </c>
      <c r="AA1048">
        <f>IFERROR(INDEX(04_Area_Stats!$C$5:$C$7,MATCH(N1048,04_Area_Stats!$A$5:$A$7,0)),"")</f>
      </c>
      <c r="AB1048">
        <f>IFERROR((Z1048-AA1048)/AA1048,"")</f>
      </c>
      <c r="AC1048">
        <v>2</v>
      </c>
      <c r="AD1048">
        <v>2</v>
      </c>
      <c r="AE1048"/>
      <c r="AF1048"/>
      <c r="AG1048" t="inlineStr">
        <is>
          <t xml:space="preserve">Renovated</t>
        </is>
      </c>
      <c r="AH1048"/>
      <c r="AI1048"/>
      <c r="AJ1048"/>
      <c r="AK1048"/>
      <c r="AL1048"/>
      <c r="AM1048"/>
      <c r="AN1048"/>
      <c r="AO1048"/>
      <c r="AP1048"/>
      <c r="AQ1048"/>
      <c r="AR1048"/>
      <c r="AS1048"/>
      <c r="AT1048">
        <f>IFERROR(INDEX(04_Area_Stats!$E$5:$E$7,MATCH(N1048,04_Area_Stats!$A$5:$A$7,0)),"")</f>
      </c>
      <c r="AU1048">
        <f>IFERROR(ROUND(W1048*AT1048,0),"")</f>
      </c>
      <c r="AV1048">
        <f>IFERROR(AU1048*12/S1048,"")</f>
      </c>
      <c r="AW1048">
        <f>IFERROR(ROUND(100*(03_Assumptions!$B$18*MIN(AV1048/03_Assumptions!$B$13,1)+03_Assumptions!$B$19*MIN(MAX(-AB1048/0.25,0),1)+03_Assumptions!$B$20*IFERROR(INDEX(03_Assumptions!$B$28:$B$33,MATCH(AG1048,03_Assumptions!$A$28:$A$33,0)),0.5)+03_Assumptions!$B$21*MIN(V1048/180,1)+03_Assumptions!$B$22*(COUNTIF(AI1048:AQ1048,"Y")/9)),0),"")</f>
      </c>
      <c r="AX1048"/>
      <c r="AY1048"/>
      <c r="AZ1048"/>
      <c r="BA1048" t="inlineStr">
        <is>
          <t xml:space="preserve">https://images.habimg.com/imgh/22179-1494/precioso-apartamento-reformado-muy-luminoso-e-idealmente-ubicad-marbella_24b841f0-16a1-4552-ba47-4a82f219f0ae.jpg</t>
        </is>
      </c>
      <c r="BB1048"/>
      <c r="BC1048">
        <v>1</v>
      </c>
      <c r="BD1048"/>
      <c r="BE1048">
        <v>0</v>
      </c>
      <c r="BF1048"/>
      <c r="BG1048"/>
      <c r="BH1048"/>
      <c r="BI1048"/>
      <c r="BJ1048"/>
      <c r="BK1048"/>
      <c r="BL1048" t="inlineStr">
        <is>
          <t xml:space="preserve">Renoverad lägenhet i Aloha-området i Marbella med ljust och välbeläget läge, men minimalt med egenskapsdetaljer är tillgängliga från beskrivningen.</t>
        </is>
      </c>
      <c r="BM1048" t="inlineStr">
        <is>
          <t xml:space="preserve">condition</t>
        </is>
      </c>
      <c r="BN1048"/>
    </row>
    <row r="1049">
      <c r="A1049" t="inlineStr">
        <is>
          <t xml:space="preserve">HTC-55824000001983</t>
        </is>
      </c>
      <c r="B1049" t="inlineStr">
        <is>
          <t xml:space="preserve">Habitaclia</t>
        </is>
      </c>
      <c r="C1049" t="inlineStr">
        <is>
          <t xml:space="preserve">55824000001983</t>
        </is>
      </c>
      <c r="D1049" t="inlineStr">
        <is>
          <t xml:space="preserve">https://www.habitaclia.com/comprar-atico-zona_miraflores-marbella-i55824000001983.htm</t>
        </is>
      </c>
      <c r="E1049" t="inlineStr">
        <is>
          <t xml:space="preserve">2026-08-28</t>
        </is>
      </c>
      <c r="F1049" t="inlineStr">
        <is>
          <t xml:space="preserve">2026-08-31</t>
        </is>
      </c>
      <c r="G1049" t="inlineStr">
        <is>
          <t xml:space="preserve">New</t>
        </is>
      </c>
      <c r="H1049" t="inlineStr">
        <is>
          <t xml:space="preserve">Ático Calle torrevigía</t>
        </is>
      </c>
      <c r="I1049" t="inlineStr">
        <is>
          <t xml:space="preserve">Sale</t>
        </is>
      </c>
      <c r="J1049" t="inlineStr">
        <is>
          <t xml:space="preserve">Attic</t>
        </is>
      </c>
      <c r="K1049" t="inlineStr">
        <is>
          <t xml:space="preserve">ES</t>
        </is>
      </c>
      <c r="L1049"/>
      <c r="M1049" t="inlineStr">
        <is>
          <t xml:space="preserve">Marbella</t>
        </is>
      </c>
      <c r="N1049" t="inlineStr">
        <is>
          <t xml:space="preserve">Marbella</t>
        </is>
      </c>
      <c r="O1049" t="inlineStr">
        <is>
          <t xml:space="preserve">Zona Miraflores</t>
        </is>
      </c>
      <c r="P1049"/>
      <c r="Q1049"/>
      <c r="R1049"/>
      <c r="S1049">
        <v>1070000</v>
      </c>
      <c r="T1049"/>
      <c r="U1049">
        <f>IFERROR((S1049-T1049)/T1049,"")</f>
      </c>
      <c r="V1049">
        <v>4</v>
      </c>
      <c r="W1049" t="inlineStr">
        <is>
          <t xml:space="preserve">306.00</t>
        </is>
      </c>
      <c r="X1049"/>
      <c r="Y1049"/>
      <c r="Z1049">
        <f>IFERROR(S1049/W1049,"")</f>
      </c>
      <c r="AA1049">
        <f>IFERROR(INDEX(04_Area_Stats!$C$5:$C$7,MATCH(N1049,04_Area_Stats!$A$5:$A$7,0)),"")</f>
      </c>
      <c r="AB1049">
        <f>IFERROR((Z1049-AA1049)/AA1049,"")</f>
      </c>
      <c r="AC1049">
        <v>2</v>
      </c>
      <c r="AD1049">
        <v>2</v>
      </c>
      <c r="AE1049"/>
      <c r="AF1049"/>
      <c r="AG1049"/>
      <c r="AH1049"/>
      <c r="AI1049"/>
      <c r="AJ1049"/>
      <c r="AK1049"/>
      <c r="AL1049"/>
      <c r="AM1049"/>
      <c r="AN1049"/>
      <c r="AO1049"/>
      <c r="AP1049"/>
      <c r="AQ1049"/>
      <c r="AR1049"/>
      <c r="AS1049"/>
      <c r="AT1049">
        <f>IFERROR(INDEX(04_Area_Stats!$E$5:$E$7,MATCH(N1049,04_Area_Stats!$A$5:$A$7,0)),"")</f>
      </c>
      <c r="AU1049">
        <f>IFERROR(ROUND(W1049*AT1049,0),"")</f>
      </c>
      <c r="AV1049">
        <f>IFERROR(AU1049*12/S1049,"")</f>
      </c>
      <c r="AW1049">
        <f>IFERROR(ROUND(100*(03_Assumptions!$B$18*MIN(AV1049/03_Assumptions!$B$13,1)+03_Assumptions!$B$19*MIN(MAX(-AB1049/0.25,0),1)+03_Assumptions!$B$20*IFERROR(INDEX(03_Assumptions!$B$28:$B$33,MATCH(AG1049,03_Assumptions!$A$28:$A$33,0)),0.5)+03_Assumptions!$B$21*MIN(V1049/180,1)+03_Assumptions!$B$22*(COUNTIF(AI1049:AQ1049,"Y")/9)),0),"")</f>
      </c>
      <c r="AX1049"/>
      <c r="AY1049"/>
      <c r="AZ1049"/>
      <c r="BA1049" t="inlineStr">
        <is>
          <t xml:space="preserve">https://images.habimg.com/imgh/55824-1983/calle-torrevigia-atico-marbella_656ea8de-db9e-4267-8652-7bdd1fe69a14.jpg</t>
        </is>
      </c>
      <c r="BB1049"/>
      <c r="BC1049">
        <v>1</v>
      </c>
      <c r="BD1049"/>
      <c r="BE1049">
        <v>0</v>
      </c>
      <c r="BF1049"/>
      <c r="BG1049"/>
      <c r="BH1049"/>
      <c r="BI1049"/>
      <c r="BJ1049"/>
      <c r="BK1049"/>
      <c r="BL1049" t="inlineStr">
        <is>
          <t xml:space="preserve">Mycket lite information är tillgänglig om denna vindsvåning i Miraflores-området i Marbella—endast platsen anges.</t>
        </is>
      </c>
      <c r="BM1049"/>
      <c r="BN1049"/>
    </row>
    <row r="1050">
      <c r="A1050" t="inlineStr">
        <is>
          <t xml:space="preserve">HTC-23526000001260</t>
        </is>
      </c>
      <c r="B1050" t="inlineStr">
        <is>
          <t xml:space="preserve">Habitaclia</t>
        </is>
      </c>
      <c r="C1050" t="inlineStr">
        <is>
          <t xml:space="preserve">23526000001260</t>
        </is>
      </c>
      <c r="D1050" t="inlineStr">
        <is>
          <t xml:space="preserve">https://www.habitaclia.com/comprar-atico-luminoso_duplex_en_centro_con_plaza_de_garaje_inc_casco_antiguo-marbella-i23526000001260.htm</t>
        </is>
      </c>
      <c r="E1050" t="inlineStr">
        <is>
          <t xml:space="preserve">2026-08-28</t>
        </is>
      </c>
      <c r="F1050" t="inlineStr">
        <is>
          <t xml:space="preserve">2026-08-31</t>
        </is>
      </c>
      <c r="G1050" t="inlineStr">
        <is>
          <t xml:space="preserve">New</t>
        </is>
      </c>
      <c r="H1050" t="inlineStr">
        <is>
          <t xml:space="preserve">Ático en Casco Antiguo. Luminoso ático duplex en marbella centro con plaza de garaje inc</t>
        </is>
      </c>
      <c r="I1050" t="inlineStr">
        <is>
          <t xml:space="preserve">Sale</t>
        </is>
      </c>
      <c r="J1050" t="inlineStr">
        <is>
          <t xml:space="preserve">Attic</t>
        </is>
      </c>
      <c r="K1050" t="inlineStr">
        <is>
          <t xml:space="preserve">ES</t>
        </is>
      </c>
      <c r="L1050"/>
      <c r="M1050" t="inlineStr">
        <is>
          <t xml:space="preserve">Marbella</t>
        </is>
      </c>
      <c r="N1050" t="inlineStr">
        <is>
          <t xml:space="preserve">Marbella</t>
        </is>
      </c>
      <c r="O1050" t="inlineStr">
        <is>
          <t xml:space="preserve">Casco Antiguo</t>
        </is>
      </c>
      <c r="P1050"/>
      <c r="Q1050"/>
      <c r="R1050"/>
      <c r="S1050">
        <v>1350000</v>
      </c>
      <c r="T1050"/>
      <c r="U1050">
        <f>IFERROR((S1050-T1050)/T1050,"")</f>
      </c>
      <c r="V1050">
        <v>4</v>
      </c>
      <c r="W1050" t="inlineStr">
        <is>
          <t xml:space="preserve">213.00</t>
        </is>
      </c>
      <c r="X1050"/>
      <c r="Y1050"/>
      <c r="Z1050">
        <f>IFERROR(S1050/W1050,"")</f>
      </c>
      <c r="AA1050">
        <f>IFERROR(INDEX(04_Area_Stats!$C$5:$C$7,MATCH(N1050,04_Area_Stats!$A$5:$A$7,0)),"")</f>
      </c>
      <c r="AB1050">
        <f>IFERROR((Z1050-AA1050)/AA1050,"")</f>
      </c>
      <c r="AC1050">
        <v>3</v>
      </c>
      <c r="AD1050">
        <v>2</v>
      </c>
      <c r="AE1050"/>
      <c r="AF1050"/>
      <c r="AG1050"/>
      <c r="AH1050"/>
      <c r="AI1050"/>
      <c r="AJ1050"/>
      <c r="AK1050"/>
      <c r="AL1050"/>
      <c r="AM1050"/>
      <c r="AN1050"/>
      <c r="AO1050"/>
      <c r="AP1050"/>
      <c r="AQ1050"/>
      <c r="AR1050"/>
      <c r="AS1050"/>
      <c r="AT1050">
        <f>IFERROR(INDEX(04_Area_Stats!$E$5:$E$7,MATCH(N1050,04_Area_Stats!$A$5:$A$7,0)),"")</f>
      </c>
      <c r="AU1050">
        <f>IFERROR(ROUND(W1050*AT1050,0),"")</f>
      </c>
      <c r="AV1050">
        <f>IFERROR(AU1050*12/S1050,"")</f>
      </c>
      <c r="AW1050">
        <f>IFERROR(ROUND(100*(03_Assumptions!$B$18*MIN(AV1050/03_Assumptions!$B$13,1)+03_Assumptions!$B$19*MIN(MAX(-AB1050/0.25,0),1)+03_Assumptions!$B$20*IFERROR(INDEX(03_Assumptions!$B$28:$B$33,MATCH(AG1050,03_Assumptions!$A$28:$A$33,0)),0.5)+03_Assumptions!$B$21*MIN(V1050/180,1)+03_Assumptions!$B$22*(COUNTIF(AI1050:AQ1050,"Y")/9)),0),"")</f>
      </c>
      <c r="AX1050"/>
      <c r="AY1050"/>
      <c r="AZ1050"/>
      <c r="BA1050" t="inlineStr">
        <is>
          <t xml:space="preserve">https://images.habimg.com/imgh/23526-1260/luminoso-atico-duplex-en-marbella-centro-con-plaza-de-garaje-inc-marbella_6a1d52f7-37ad-4194-887b-64c89df82e96.jpg</t>
        </is>
      </c>
      <c r="BB1050"/>
      <c r="BC1050">
        <v>1</v>
      </c>
      <c r="BD1050"/>
      <c r="BE1050">
        <v>0</v>
      </c>
      <c r="BF1050"/>
      <c r="BG1050"/>
      <c r="BH1050"/>
      <c r="BI1050"/>
      <c r="BJ1050"/>
      <c r="BK1050"/>
      <c r="BL1050" t="inlineStr">
        <is>
          <t xml:space="preserve">Otillräcklig information. Annonsen innehåller endast en platsreferens (Marbella - Casco Antiguo) med en titel som nämner en luminös attic duplex i centrala Marbella med inkluderad parkering, men den faktiska beskrivningen är tom.</t>
        </is>
      </c>
      <c r="BM1050"/>
      <c r="BN1050"/>
    </row>
    <row r="1051">
      <c r="A1051" t="inlineStr">
        <is>
          <t xml:space="preserve">HTC-58972000000049</t>
        </is>
      </c>
      <c r="B1051" t="inlineStr">
        <is>
          <t xml:space="preserve">Habitaclia</t>
        </is>
      </c>
      <c r="C1051" t="inlineStr">
        <is>
          <t xml:space="preserve">58972000000049</t>
        </is>
      </c>
      <c r="D1051" t="inlineStr">
        <is>
          <t xml:space="preserve">https://www.habitaclia.com/comprar-atico-en_exlcusiva_increible_en_zona_cabopino_cabopino_artola-marbella-i58972000000049.htm</t>
        </is>
      </c>
      <c r="E1051" t="inlineStr">
        <is>
          <t xml:space="preserve">2026-08-28</t>
        </is>
      </c>
      <c r="F1051" t="inlineStr">
        <is>
          <t xml:space="preserve">2026-08-31</t>
        </is>
      </c>
      <c r="G1051" t="inlineStr">
        <is>
          <t xml:space="preserve">New</t>
        </is>
      </c>
      <c r="H1051" t="inlineStr">
        <is>
          <t xml:space="preserve">Ático en Cabopino - Artola. En exlcusiva increible ático en zona cabopino</t>
        </is>
      </c>
      <c r="I1051" t="inlineStr">
        <is>
          <t xml:space="preserve">Sale</t>
        </is>
      </c>
      <c r="J1051" t="inlineStr">
        <is>
          <t xml:space="preserve">Attic</t>
        </is>
      </c>
      <c r="K1051" t="inlineStr">
        <is>
          <t xml:space="preserve">ES</t>
        </is>
      </c>
      <c r="L1051"/>
      <c r="M1051" t="inlineStr">
        <is>
          <t xml:space="preserve">Marbella</t>
        </is>
      </c>
      <c r="N1051" t="inlineStr">
        <is>
          <t xml:space="preserve">Marbella</t>
        </is>
      </c>
      <c r="O1051" t="inlineStr">
        <is>
          <t xml:space="preserve">Cabopino - Artola</t>
        </is>
      </c>
      <c r="P1051"/>
      <c r="Q1051"/>
      <c r="R1051"/>
      <c r="S1051">
        <v>1057000</v>
      </c>
      <c r="T1051"/>
      <c r="U1051">
        <f>IFERROR((S1051-T1051)/T1051,"")</f>
      </c>
      <c r="V1051">
        <v>4</v>
      </c>
      <c r="W1051" t="inlineStr">
        <is>
          <t xml:space="preserve">229.00</t>
        </is>
      </c>
      <c r="X1051"/>
      <c r="Y1051"/>
      <c r="Z1051">
        <f>IFERROR(S1051/W1051,"")</f>
      </c>
      <c r="AA1051">
        <f>IFERROR(INDEX(04_Area_Stats!$C$5:$C$7,MATCH(N1051,04_Area_Stats!$A$5:$A$7,0)),"")</f>
      </c>
      <c r="AB1051">
        <f>IFERROR((Z1051-AA1051)/AA1051,"")</f>
      </c>
      <c r="AC1051">
        <v>3</v>
      </c>
      <c r="AD1051">
        <v>2</v>
      </c>
      <c r="AE1051"/>
      <c r="AF1051"/>
      <c r="AG1051"/>
      <c r="AH1051"/>
      <c r="AI1051"/>
      <c r="AJ1051"/>
      <c r="AK1051"/>
      <c r="AL1051"/>
      <c r="AM1051"/>
      <c r="AN1051"/>
      <c r="AO1051"/>
      <c r="AP1051"/>
      <c r="AQ1051"/>
      <c r="AR1051"/>
      <c r="AS1051"/>
      <c r="AT1051">
        <f>IFERROR(INDEX(04_Area_Stats!$E$5:$E$7,MATCH(N1051,04_Area_Stats!$A$5:$A$7,0)),"")</f>
      </c>
      <c r="AU1051">
        <f>IFERROR(ROUND(W1051*AT1051,0),"")</f>
      </c>
      <c r="AV1051">
        <f>IFERROR(AU1051*12/S1051,"")</f>
      </c>
      <c r="AW1051">
        <f>IFERROR(ROUND(100*(03_Assumptions!$B$18*MIN(AV1051/03_Assumptions!$B$13,1)+03_Assumptions!$B$19*MIN(MAX(-AB1051/0.25,0),1)+03_Assumptions!$B$20*IFERROR(INDEX(03_Assumptions!$B$28:$B$33,MATCH(AG1051,03_Assumptions!$A$28:$A$33,0)),0.5)+03_Assumptions!$B$21*MIN(V1051/180,1)+03_Assumptions!$B$22*(COUNTIF(AI1051:AQ1051,"Y")/9)),0),"")</f>
      </c>
      <c r="AX1051"/>
      <c r="AY1051"/>
      <c r="AZ1051"/>
      <c r="BA1051" t="inlineStr">
        <is>
          <t xml:space="preserve">https://images.habimg.com/imgh/58972-49/en-exlcusiva-increible-atico-en-zona-cabopino-marbella_c734f795-a019-4047-85e1-2074829374e2.jpg</t>
        </is>
      </c>
      <c r="BB1051"/>
      <c r="BC1051">
        <v>1</v>
      </c>
      <c r="BD1051"/>
      <c r="BE1051">
        <v>0</v>
      </c>
      <c r="BF1051"/>
      <c r="BG1051"/>
      <c r="BH1051"/>
      <c r="BI1051"/>
      <c r="BJ1051"/>
      <c r="BK1051"/>
      <c r="BL1051" t="inlineStr">
        <is>
          <t xml:space="preserve">Det här är en vindsvåning i Cabopino-Artola-området i Marbella. Mycket lite information är tillgänglig i annonsen; bara plats och fastighetstyp anges.</t>
        </is>
      </c>
      <c r="BM1051"/>
      <c r="BN1051"/>
    </row>
    <row r="1052">
      <c r="A1052" t="inlineStr">
        <is>
          <t xml:space="preserve">HTC-22179000001411</t>
        </is>
      </c>
      <c r="B1052" t="inlineStr">
        <is>
          <t xml:space="preserve">Habitaclia</t>
        </is>
      </c>
      <c r="C1052" t="inlineStr">
        <is>
          <t xml:space="preserve">22179000001411</t>
        </is>
      </c>
      <c r="D1052" t="inlineStr">
        <is>
          <t xml:space="preserve">https://www.habitaclia.com/comprar-atico-espectacular_amplio_duplex_en_primera_linea_de_golf_anclad_18a_5_guadalmina_alta-marbella-i22179000001411.htm</t>
        </is>
      </c>
      <c r="E1052" t="inlineStr">
        <is>
          <t xml:space="preserve">2026-08-28</t>
        </is>
      </c>
      <c r="F1052" t="inlineStr">
        <is>
          <t xml:space="preserve">2026-08-31</t>
        </is>
      </c>
      <c r="G1052" t="inlineStr">
        <is>
          <t xml:space="preserve">New</t>
        </is>
      </c>
      <c r="H1052" t="inlineStr">
        <is>
          <t xml:space="preserve">Ático en Calle calle 18a 5. Espectacular amplio ático dúplex en primera linea de golf anclad</t>
        </is>
      </c>
      <c r="I1052" t="inlineStr">
        <is>
          <t xml:space="preserve">Sale</t>
        </is>
      </c>
      <c r="J1052" t="inlineStr">
        <is>
          <t xml:space="preserve">Attic</t>
        </is>
      </c>
      <c r="K1052" t="inlineStr">
        <is>
          <t xml:space="preserve">ES</t>
        </is>
      </c>
      <c r="L1052"/>
      <c r="M1052" t="inlineStr">
        <is>
          <t xml:space="preserve">Marbella</t>
        </is>
      </c>
      <c r="N1052" t="inlineStr">
        <is>
          <t xml:space="preserve">Marbella</t>
        </is>
      </c>
      <c r="O1052" t="inlineStr">
        <is>
          <t xml:space="preserve">Guadalmina Alta</t>
        </is>
      </c>
      <c r="P1052"/>
      <c r="Q1052"/>
      <c r="R1052"/>
      <c r="S1052">
        <v>650000</v>
      </c>
      <c r="T1052"/>
      <c r="U1052">
        <f>IFERROR((S1052-T1052)/T1052,"")</f>
      </c>
      <c r="V1052">
        <v>4</v>
      </c>
      <c r="W1052" t="inlineStr">
        <is>
          <t xml:space="preserve">203.00</t>
        </is>
      </c>
      <c r="X1052"/>
      <c r="Y1052"/>
      <c r="Z1052">
        <f>IFERROR(S1052/W1052,"")</f>
      </c>
      <c r="AA1052">
        <f>IFERROR(INDEX(04_Area_Stats!$C$5:$C$7,MATCH(N1052,04_Area_Stats!$A$5:$A$7,0)),"")</f>
      </c>
      <c r="AB1052">
        <f>IFERROR((Z1052-AA1052)/AA1052,"")</f>
      </c>
      <c r="AC1052">
        <v>3</v>
      </c>
      <c r="AD1052">
        <v>3</v>
      </c>
      <c r="AE1052"/>
      <c r="AF1052"/>
      <c r="AG1052"/>
      <c r="AH1052"/>
      <c r="AI1052"/>
      <c r="AJ1052"/>
      <c r="AK1052"/>
      <c r="AL1052"/>
      <c r="AM1052"/>
      <c r="AN1052"/>
      <c r="AO1052"/>
      <c r="AP1052"/>
      <c r="AQ1052"/>
      <c r="AR1052"/>
      <c r="AS1052"/>
      <c r="AT1052">
        <f>IFERROR(INDEX(04_Area_Stats!$E$5:$E$7,MATCH(N1052,04_Area_Stats!$A$5:$A$7,0)),"")</f>
      </c>
      <c r="AU1052">
        <f>IFERROR(ROUND(W1052*AT1052,0),"")</f>
      </c>
      <c r="AV1052">
        <f>IFERROR(AU1052*12/S1052,"")</f>
      </c>
      <c r="AW1052">
        <f>IFERROR(ROUND(100*(03_Assumptions!$B$18*MIN(AV1052/03_Assumptions!$B$13,1)+03_Assumptions!$B$19*MIN(MAX(-AB1052/0.25,0),1)+03_Assumptions!$B$20*IFERROR(INDEX(03_Assumptions!$B$28:$B$33,MATCH(AG1052,03_Assumptions!$A$28:$A$33,0)),0.5)+03_Assumptions!$B$21*MIN(V1052/180,1)+03_Assumptions!$B$22*(COUNTIF(AI1052:AQ1052,"Y")/9)),0),"")</f>
      </c>
      <c r="AX1052"/>
      <c r="AY1052"/>
      <c r="AZ1052"/>
      <c r="BA1052" t="inlineStr">
        <is>
          <t xml:space="preserve">https://images.habimg.com/imgh/22179-1411/espectacular-amplio-atico-duplex-en-primera-linea-de-golf-anclad-marbella_646a0f02-e187-4b20-aeca-38d5d32afdd4.jpg</t>
        </is>
      </c>
      <c r="BB1052"/>
      <c r="BC1052">
        <v>1</v>
      </c>
      <c r="BD1052"/>
      <c r="BE1052">
        <v>0</v>
      </c>
      <c r="BF1052"/>
      <c r="BG1052"/>
      <c r="BH1052"/>
      <c r="BI1052"/>
      <c r="BJ1052"/>
      <c r="BK1052"/>
      <c r="BL1052" t="inlineStr">
        <is>
          <t xml:space="preserve">Begränsad information tillgänglig; beskrivningen innehåller endast platsbeskrivningen (Marbella - Guadalmina Alta) med portaltiteln avbruten mitt i meningen.</t>
        </is>
      </c>
      <c r="BM1052"/>
      <c r="BN1052"/>
    </row>
    <row r="1053">
      <c r="A1053" t="inlineStr">
        <is>
          <t xml:space="preserve">HTC-55126000000674</t>
        </is>
      </c>
      <c r="B1053" t="inlineStr">
        <is>
          <t xml:space="preserve">Habitaclia</t>
        </is>
      </c>
      <c r="C1053" t="inlineStr">
        <is>
          <t xml:space="preserve">55126000000674</t>
        </is>
      </c>
      <c r="D1053" t="inlineStr">
        <is>
          <t xml:space="preserve">https://www.habitaclia.com/comprar-piso-lomas_de_marbella_alto_de_los_monteros-marbella-i55126000000674.htm</t>
        </is>
      </c>
      <c r="E1053" t="inlineStr">
        <is>
          <t xml:space="preserve">2026-08-28</t>
        </is>
      </c>
      <c r="F1053" t="inlineStr">
        <is>
          <t xml:space="preserve">2026-08-31</t>
        </is>
      </c>
      <c r="G1053" t="inlineStr">
        <is>
          <t xml:space="preserve">New</t>
        </is>
      </c>
      <c r="H1053" t="inlineStr">
        <is>
          <t xml:space="preserve">Piso en Lomas de marbella</t>
        </is>
      </c>
      <c r="I1053" t="inlineStr">
        <is>
          <t xml:space="preserve">Sale</t>
        </is>
      </c>
      <c r="J1053" t="inlineStr">
        <is>
          <t xml:space="preserve">Apartment</t>
        </is>
      </c>
      <c r="K1053" t="inlineStr">
        <is>
          <t xml:space="preserve">ES</t>
        </is>
      </c>
      <c r="L1053"/>
      <c r="M1053" t="inlineStr">
        <is>
          <t xml:space="preserve">Marbella</t>
        </is>
      </c>
      <c r="N1053" t="inlineStr">
        <is>
          <t xml:space="preserve">Marbella</t>
        </is>
      </c>
      <c r="O1053" t="inlineStr">
        <is>
          <t xml:space="preserve">Alto de los Monteros</t>
        </is>
      </c>
      <c r="P1053"/>
      <c r="Q1053"/>
      <c r="R1053"/>
      <c r="S1053">
        <v>509000</v>
      </c>
      <c r="T1053"/>
      <c r="U1053">
        <f>IFERROR((S1053-T1053)/T1053,"")</f>
      </c>
      <c r="V1053">
        <v>4</v>
      </c>
      <c r="W1053" t="inlineStr">
        <is>
          <t xml:space="preserve">113.00</t>
        </is>
      </c>
      <c r="X1053"/>
      <c r="Y1053"/>
      <c r="Z1053">
        <f>IFERROR(S1053/W1053,"")</f>
      </c>
      <c r="AA1053">
        <f>IFERROR(INDEX(04_Area_Stats!$C$5:$C$7,MATCH(N1053,04_Area_Stats!$A$5:$A$7,0)),"")</f>
      </c>
      <c r="AB1053">
        <f>IFERROR((Z1053-AA1053)/AA1053,"")</f>
      </c>
      <c r="AC1053">
        <v>2</v>
      </c>
      <c r="AD1053">
        <v>2</v>
      </c>
      <c r="AE1053"/>
      <c r="AF1053"/>
      <c r="AG1053"/>
      <c r="AH1053"/>
      <c r="AI1053"/>
      <c r="AJ1053"/>
      <c r="AK1053"/>
      <c r="AL1053"/>
      <c r="AM1053"/>
      <c r="AN1053"/>
      <c r="AO1053"/>
      <c r="AP1053"/>
      <c r="AQ1053"/>
      <c r="AR1053"/>
      <c r="AS1053"/>
      <c r="AT1053">
        <f>IFERROR(INDEX(04_Area_Stats!$E$5:$E$7,MATCH(N1053,04_Area_Stats!$A$5:$A$7,0)),"")</f>
      </c>
      <c r="AU1053">
        <f>IFERROR(ROUND(W1053*AT1053,0),"")</f>
      </c>
      <c r="AV1053">
        <f>IFERROR(AU1053*12/S1053,"")</f>
      </c>
      <c r="AW1053">
        <f>IFERROR(ROUND(100*(03_Assumptions!$B$18*MIN(AV1053/03_Assumptions!$B$13,1)+03_Assumptions!$B$19*MIN(MAX(-AB1053/0.25,0),1)+03_Assumptions!$B$20*IFERROR(INDEX(03_Assumptions!$B$28:$B$33,MATCH(AG1053,03_Assumptions!$A$28:$A$33,0)),0.5)+03_Assumptions!$B$21*MIN(V1053/180,1)+03_Assumptions!$B$22*(COUNTIF(AI1053:AQ1053,"Y")/9)),0),"")</f>
      </c>
      <c r="AX1053"/>
      <c r="AY1053"/>
      <c r="AZ1053"/>
      <c r="BA1053" t="inlineStr">
        <is>
          <t xml:space="preserve">https://images.habimg.com/imgh/55126-674/lomas-de-marbella-piso-marbella_0abc1a8c-1d4c-494e-b2a0-120f456c02bf.jpg</t>
        </is>
      </c>
      <c r="BB1053"/>
      <c r="BC1053">
        <v>1</v>
      </c>
      <c r="BD1053"/>
      <c r="BE1053">
        <v>0</v>
      </c>
      <c r="BF1053"/>
      <c r="BG1053"/>
      <c r="BH1053"/>
      <c r="BI1053"/>
      <c r="BJ1053"/>
      <c r="BK1053"/>
      <c r="BL1053" t="inlineStr">
        <is>
          <t xml:space="preserve">Lägenhet i Marbella, Alto de los Monteros. Mycket lite information finns tillgänglig i annonsen.</t>
        </is>
      </c>
      <c r="BM1053"/>
      <c r="BN1053"/>
    </row>
    <row r="1054">
      <c r="A1054" t="inlineStr">
        <is>
          <t xml:space="preserve">PIS-65080609685_524671</t>
        </is>
      </c>
      <c r="B1054" t="inlineStr">
        <is>
          <t xml:space="preserve">Pisos</t>
        </is>
      </c>
      <c r="C1054" t="inlineStr">
        <is>
          <t xml:space="preserve">65080609685_524671</t>
        </is>
      </c>
      <c r="D1054" t="inlineStr">
        <is>
          <t xml:space="preserve">https://www.pisos.com/alquilar/piso-goya28006-65080609685_524671/</t>
        </is>
      </c>
      <c r="E1054" t="inlineStr">
        <is>
          <t xml:space="preserve">2026-08-28</t>
        </is>
      </c>
      <c r="F1054" t="inlineStr">
        <is>
          <t xml:space="preserve">2026-08-31</t>
        </is>
      </c>
      <c r="G1054" t="inlineStr">
        <is>
          <t xml:space="preserve">New</t>
        </is>
      </c>
      <c r="H1054" t="inlineStr">
        <is>
          <t xml:space="preserve">Piso en calle de Alcalá</t>
        </is>
      </c>
      <c r="I1054" t="inlineStr">
        <is>
          <t xml:space="preserve">Rent</t>
        </is>
      </c>
      <c r="J1054" t="inlineStr">
        <is>
          <t xml:space="preserve">Pisos</t>
        </is>
      </c>
      <c r="K1054" t="inlineStr">
        <is>
          <t xml:space="preserve">ES</t>
        </is>
      </c>
      <c r="L1054"/>
      <c r="M1054"/>
      <c r="N1054" t="inlineStr">
        <is>
          <t xml:space="preserve">Madrid</t>
        </is>
      </c>
      <c r="O1054"/>
      <c r="P1054"/>
      <c r="Q1054"/>
      <c r="R1054"/>
      <c r="S1054">
        <v>8500</v>
      </c>
      <c r="T1054"/>
      <c r="U1054">
        <f>IFERROR((S1054-T1054)/T1054,"")</f>
      </c>
      <c r="V1054">
        <v>4</v>
      </c>
      <c r="W1054" t="inlineStr">
        <is>
          <t xml:space="preserve">170.00</t>
        </is>
      </c>
      <c r="X1054"/>
      <c r="Y1054"/>
      <c r="Z1054">
        <f>IFERROR(S1054/W1054,"")</f>
      </c>
      <c r="AA1054">
        <f>IFERROR(INDEX(04_Area_Stats!$C$5:$C$7,MATCH(N1054,04_Area_Stats!$A$5:$A$7,0)),"")</f>
      </c>
      <c r="AB1054">
        <f>IFERROR((Z1054-AA1054)/AA1054,"")</f>
      </c>
      <c r="AC1054">
        <v>3</v>
      </c>
      <c r="AD1054">
        <v>3</v>
      </c>
      <c r="AE1054"/>
      <c r="AF1054"/>
      <c r="AG1054"/>
      <c r="AH1054"/>
      <c r="AI1054"/>
      <c r="AJ1054"/>
      <c r="AK1054"/>
      <c r="AL1054"/>
      <c r="AM1054"/>
      <c r="AN1054"/>
      <c r="AO1054"/>
      <c r="AP1054"/>
      <c r="AQ1054"/>
      <c r="AR1054"/>
      <c r="AS1054"/>
      <c r="AT1054">
        <f>IFERROR(INDEX(04_Area_Stats!$E$5:$E$7,MATCH(N1054,04_Area_Stats!$A$5:$A$7,0)),"")</f>
      </c>
      <c r="AU1054">
        <f>IFERROR(ROUND(W1054*AT1054,0),"")</f>
      </c>
      <c r="AV1054">
        <f>IFERROR(AU1054*12/S1054,"")</f>
      </c>
      <c r="AW1054">
        <f>IFERROR(ROUND(100*(03_Assumptions!$B$18*MIN(AV1054/03_Assumptions!$B$13,1)+03_Assumptions!$B$19*MIN(MAX(-AB1054/0.25,0),1)+03_Assumptions!$B$20*IFERROR(INDEX(03_Assumptions!$B$28:$B$33,MATCH(AG1054,03_Assumptions!$A$28:$A$33,0)),0.5)+03_Assumptions!$B$21*MIN(V1054/180,1)+03_Assumptions!$B$22*(COUNTIF(AI1054:AQ1054,"Y")/9)),0),"")</f>
      </c>
      <c r="AX1054"/>
      <c r="AY1054"/>
      <c r="AZ1054"/>
      <c r="BA1054" t="inlineStr">
        <is>
          <t xml:space="preserve">https://fotos.imghs.net/mm-wp/524671/65080609685.524671/524671_65080609685_c01f6d45-5f06-4967-8d6a-827a60cc94a5.jpg</t>
        </is>
      </c>
      <c r="BB1054"/>
      <c r="BC1054">
        <v>1</v>
      </c>
      <c r="BD1054"/>
      <c r="BE1054">
        <v>0</v>
      </c>
      <c r="BF1054"/>
      <c r="BG1054"/>
      <c r="BH1054"/>
      <c r="BI1054"/>
      <c r="BJ1054"/>
      <c r="BK1054"/>
      <c r="BL1054" t="inlineStr">
        <is>
          <t xml:space="preserve">Mycket begränsad information tillgänglig: en lägenhet i Salamanca-området (Goya-området) i Madrid med minimala detaljer tillgiven.</t>
        </is>
      </c>
      <c r="BM1054"/>
      <c r="BN1054"/>
    </row>
    <row r="1055">
      <c r="A1055" t="inlineStr">
        <is>
          <t xml:space="preserve">PIS-65072508446_519513</t>
        </is>
      </c>
      <c r="B1055" t="inlineStr">
        <is>
          <t xml:space="preserve">Pisos</t>
        </is>
      </c>
      <c r="C1055" t="inlineStr">
        <is>
          <t xml:space="preserve">65072508446_519513</t>
        </is>
      </c>
      <c r="D1055" t="inlineStr">
        <is>
          <t xml:space="preserve">https://www.pisos.com/alquilar/piso-chamberi_almagro28010-65072508446_519513/</t>
        </is>
      </c>
      <c r="E1055" t="inlineStr">
        <is>
          <t xml:space="preserve">2026-08-28</t>
        </is>
      </c>
      <c r="F1055" t="inlineStr">
        <is>
          <t xml:space="preserve">2026-08-31</t>
        </is>
      </c>
      <c r="G1055" t="inlineStr">
        <is>
          <t xml:space="preserve">New</t>
        </is>
      </c>
      <c r="H1055" t="inlineStr">
        <is>
          <t xml:space="preserve">Piso en calle de Ponzano, 1</t>
        </is>
      </c>
      <c r="I1055" t="inlineStr">
        <is>
          <t xml:space="preserve">Rent</t>
        </is>
      </c>
      <c r="J1055" t="inlineStr">
        <is>
          <t xml:space="preserve">Pisos</t>
        </is>
      </c>
      <c r="K1055" t="inlineStr">
        <is>
          <t xml:space="preserve">ES</t>
        </is>
      </c>
      <c r="L1055"/>
      <c r="M1055"/>
      <c r="N1055" t="inlineStr">
        <is>
          <t xml:space="preserve">Madrid</t>
        </is>
      </c>
      <c r="O1055"/>
      <c r="P1055"/>
      <c r="Q1055"/>
      <c r="R1055"/>
      <c r="S1055">
        <v>1750</v>
      </c>
      <c r="T1055"/>
      <c r="U1055">
        <f>IFERROR((S1055-T1055)/T1055,"")</f>
      </c>
      <c r="V1055">
        <v>4</v>
      </c>
      <c r="W1055" t="inlineStr">
        <is>
          <t xml:space="preserve">85.00</t>
        </is>
      </c>
      <c r="X1055"/>
      <c r="Y1055"/>
      <c r="Z1055">
        <f>IFERROR(S1055/W1055,"")</f>
      </c>
      <c r="AA1055">
        <f>IFERROR(INDEX(04_Area_Stats!$C$5:$C$7,MATCH(N1055,04_Area_Stats!$A$5:$A$7,0)),"")</f>
      </c>
      <c r="AB1055">
        <f>IFERROR((Z1055-AA1055)/AA1055,"")</f>
      </c>
      <c r="AC1055">
        <v>1</v>
      </c>
      <c r="AD1055">
        <v>1</v>
      </c>
      <c r="AE1055"/>
      <c r="AF1055"/>
      <c r="AG1055"/>
      <c r="AH1055"/>
      <c r="AI1055"/>
      <c r="AJ1055"/>
      <c r="AK1055"/>
      <c r="AL1055"/>
      <c r="AM1055"/>
      <c r="AN1055"/>
      <c r="AO1055"/>
      <c r="AP1055"/>
      <c r="AQ1055"/>
      <c r="AR1055"/>
      <c r="AS1055"/>
      <c r="AT1055">
        <f>IFERROR(INDEX(04_Area_Stats!$E$5:$E$7,MATCH(N1055,04_Area_Stats!$A$5:$A$7,0)),"")</f>
      </c>
      <c r="AU1055">
        <f>IFERROR(ROUND(W1055*AT1055,0),"")</f>
      </c>
      <c r="AV1055">
        <f>IFERROR(AU1055*12/S1055,"")</f>
      </c>
      <c r="AW1055">
        <f>IFERROR(ROUND(100*(03_Assumptions!$B$18*MIN(AV1055/03_Assumptions!$B$13,1)+03_Assumptions!$B$19*MIN(MAX(-AB1055/0.25,0),1)+03_Assumptions!$B$20*IFERROR(INDEX(03_Assumptions!$B$28:$B$33,MATCH(AG1055,03_Assumptions!$A$28:$A$33,0)),0.5)+03_Assumptions!$B$21*MIN(V1055/180,1)+03_Assumptions!$B$22*(COUNTIF(AI1055:AQ1055,"Y")/9)),0),"")</f>
      </c>
      <c r="AX1055"/>
      <c r="AY1055"/>
      <c r="AZ1055"/>
      <c r="BA1055" t="inlineStr">
        <is>
          <t xml:space="preserve">https://fotos.imghs.net/mm-wp/519513/65072508446.519513/519513_65072508446_d9180b76-0b0c-4aaa-8407-554a4e5c7dd9.jpg</t>
        </is>
      </c>
      <c r="BB1055"/>
      <c r="BC1055">
        <v>1</v>
      </c>
      <c r="BD1055"/>
      <c r="BE1055">
        <v>0</v>
      </c>
      <c r="BF1055"/>
      <c r="BG1055"/>
      <c r="BH1055"/>
      <c r="BI1055"/>
      <c r="BJ1055"/>
      <c r="BK1055"/>
      <c r="BL1055" t="inlineStr">
        <is>
          <t xml:space="preserve">Lägenhet till uthyrning belägen på calle de Ponzano i Almagro-området (Chamberí-distriktet, Madrid). Listningsbeskrivningen innehåller otillräcklig information för att fastställa fastighetens huvudsakliga egenskaper.</t>
        </is>
      </c>
      <c r="BM1055"/>
      <c r="BN1055"/>
    </row>
    <row r="1056">
      <c r="A1056" t="inlineStr">
        <is>
          <t xml:space="preserve">PIS-20026385030_992099</t>
        </is>
      </c>
      <c r="B1056" t="inlineStr">
        <is>
          <t xml:space="preserve">Pisos</t>
        </is>
      </c>
      <c r="C1056" t="inlineStr">
        <is>
          <t xml:space="preserve">20026385030_992099</t>
        </is>
      </c>
      <c r="D1056" t="inlineStr">
        <is>
          <t xml:space="preserve">https://www.pisos.com/alquilar/piso-sol_barrio28012-20026385030_992099/</t>
        </is>
      </c>
      <c r="E1056" t="inlineStr">
        <is>
          <t xml:space="preserve">2026-08-28</t>
        </is>
      </c>
      <c r="F1056" t="inlineStr">
        <is>
          <t xml:space="preserve">2026-08-31</t>
        </is>
      </c>
      <c r="G1056" t="inlineStr">
        <is>
          <t xml:space="preserve">New</t>
        </is>
      </c>
      <c r="H1056" t="inlineStr">
        <is>
          <t xml:space="preserve">Piso en calle Mayor, 45</t>
        </is>
      </c>
      <c r="I1056" t="inlineStr">
        <is>
          <t xml:space="preserve">Rent</t>
        </is>
      </c>
      <c r="J1056" t="inlineStr">
        <is>
          <t xml:space="preserve">Pisos</t>
        </is>
      </c>
      <c r="K1056" t="inlineStr">
        <is>
          <t xml:space="preserve">ES</t>
        </is>
      </c>
      <c r="L1056"/>
      <c r="M1056"/>
      <c r="N1056" t="inlineStr">
        <is>
          <t xml:space="preserve">Madrid</t>
        </is>
      </c>
      <c r="O1056"/>
      <c r="P1056"/>
      <c r="Q1056"/>
      <c r="R1056"/>
      <c r="S1056">
        <v>2550</v>
      </c>
      <c r="T1056"/>
      <c r="U1056">
        <f>IFERROR((S1056-T1056)/T1056,"")</f>
      </c>
      <c r="V1056">
        <v>4</v>
      </c>
      <c r="W1056" t="inlineStr">
        <is>
          <t xml:space="preserve">107.00</t>
        </is>
      </c>
      <c r="X1056"/>
      <c r="Y1056"/>
      <c r="Z1056">
        <f>IFERROR(S1056/W1056,"")</f>
      </c>
      <c r="AA1056">
        <f>IFERROR(INDEX(04_Area_Stats!$C$5:$C$7,MATCH(N1056,04_Area_Stats!$A$5:$A$7,0)),"")</f>
      </c>
      <c r="AB1056">
        <f>IFERROR((Z1056-AA1056)/AA1056,"")</f>
      </c>
      <c r="AC1056">
        <v>2</v>
      </c>
      <c r="AD1056">
        <v>2</v>
      </c>
      <c r="AE1056"/>
      <c r="AF1056"/>
      <c r="AG1056"/>
      <c r="AH1056"/>
      <c r="AI1056"/>
      <c r="AJ1056"/>
      <c r="AK1056"/>
      <c r="AL1056"/>
      <c r="AM1056"/>
      <c r="AN1056"/>
      <c r="AO1056"/>
      <c r="AP1056"/>
      <c r="AQ1056"/>
      <c r="AR1056"/>
      <c r="AS1056"/>
      <c r="AT1056">
        <f>IFERROR(INDEX(04_Area_Stats!$E$5:$E$7,MATCH(N1056,04_Area_Stats!$A$5:$A$7,0)),"")</f>
      </c>
      <c r="AU1056">
        <f>IFERROR(ROUND(W1056*AT1056,0),"")</f>
      </c>
      <c r="AV1056">
        <f>IFERROR(AU1056*12/S1056,"")</f>
      </c>
      <c r="AW1056">
        <f>IFERROR(ROUND(100*(03_Assumptions!$B$18*MIN(AV1056/03_Assumptions!$B$13,1)+03_Assumptions!$B$19*MIN(MAX(-AB1056/0.25,0),1)+03_Assumptions!$B$20*IFERROR(INDEX(03_Assumptions!$B$28:$B$33,MATCH(AG1056,03_Assumptions!$A$28:$A$33,0)),0.5)+03_Assumptions!$B$21*MIN(V1056/180,1)+03_Assumptions!$B$22*(COUNTIF(AI1056:AQ1056,"Y")/9)),0),"")</f>
      </c>
      <c r="AX1056"/>
      <c r="AY1056"/>
      <c r="AZ1056"/>
      <c r="BA1056" t="inlineStr">
        <is>
          <t xml:space="preserve">https://fotos.imghs.net/mm-wp/992099/20026385030.992099/992099_20026385030_93625828-8de7-46f1-a818-7562beee8140.jpg</t>
        </is>
      </c>
      <c r="BB1056"/>
      <c r="BC1056">
        <v>1</v>
      </c>
      <c r="BD1056"/>
      <c r="BE1056">
        <v>0</v>
      </c>
      <c r="BF1056"/>
      <c r="BG1056"/>
      <c r="BH1056"/>
      <c r="BI1056"/>
      <c r="BJ1056"/>
      <c r="BK1056"/>
      <c r="BL1056" t="inlineStr">
        <is>
          <t xml:space="preserve">Mycket begränsad information finns tillgänglig för denna hyresannons. Endast läget (Sol, Centro-distriktet, Madrid) anges, utan detaljer om storlek, faciliteter eller hyresvillkor.</t>
        </is>
      </c>
      <c r="BM1056"/>
      <c r="BN1056"/>
    </row>
    <row r="1057">
      <c r="A1057" t="inlineStr">
        <is>
          <t xml:space="preserve">PIS-61736325297_280500</t>
        </is>
      </c>
      <c r="B1057" t="inlineStr">
        <is>
          <t xml:space="preserve">Pisos</t>
        </is>
      </c>
      <c r="C1057" t="inlineStr">
        <is>
          <t xml:space="preserve">61736325297_280500</t>
        </is>
      </c>
      <c r="D1057" t="inlineStr">
        <is>
          <t xml:space="preserve">https://www.pisos.com/alquilar/piso-somosaguas_humera_los_angeles-61736325297_280500/</t>
        </is>
      </c>
      <c r="E1057" t="inlineStr">
        <is>
          <t xml:space="preserve">2026-08-28</t>
        </is>
      </c>
      <c r="F1057" t="inlineStr">
        <is>
          <t xml:space="preserve">2026-08-31</t>
        </is>
      </c>
      <c r="G1057" t="inlineStr">
        <is>
          <t xml:space="preserve">New</t>
        </is>
      </c>
      <c r="H1057" t="inlineStr">
        <is>
          <t xml:space="preserve">Piso en calle Tramontana</t>
        </is>
      </c>
      <c r="I1057" t="inlineStr">
        <is>
          <t xml:space="preserve">Rent</t>
        </is>
      </c>
      <c r="J1057" t="inlineStr">
        <is>
          <t xml:space="preserve">Pisos</t>
        </is>
      </c>
      <c r="K1057" t="inlineStr">
        <is>
          <t xml:space="preserve">ES</t>
        </is>
      </c>
      <c r="L1057"/>
      <c r="M1057"/>
      <c r="N1057" t="inlineStr">
        <is>
          <t xml:space="preserve">Madrid</t>
        </is>
      </c>
      <c r="O1057"/>
      <c r="P1057"/>
      <c r="Q1057"/>
      <c r="R1057"/>
      <c r="S1057">
        <v>3000</v>
      </c>
      <c r="T1057"/>
      <c r="U1057">
        <f>IFERROR((S1057-T1057)/T1057,"")</f>
      </c>
      <c r="V1057">
        <v>4</v>
      </c>
      <c r="W1057" t="inlineStr">
        <is>
          <t xml:space="preserve">190.00</t>
        </is>
      </c>
      <c r="X1057"/>
      <c r="Y1057"/>
      <c r="Z1057">
        <f>IFERROR(S1057/W1057,"")</f>
      </c>
      <c r="AA1057">
        <f>IFERROR(INDEX(04_Area_Stats!$C$5:$C$7,MATCH(N1057,04_Area_Stats!$A$5:$A$7,0)),"")</f>
      </c>
      <c r="AB1057">
        <f>IFERROR((Z1057-AA1057)/AA1057,"")</f>
      </c>
      <c r="AC1057">
        <v>3</v>
      </c>
      <c r="AD1057">
        <v>3</v>
      </c>
      <c r="AE1057"/>
      <c r="AF1057"/>
      <c r="AG1057"/>
      <c r="AH1057"/>
      <c r="AI1057"/>
      <c r="AJ1057"/>
      <c r="AK1057"/>
      <c r="AL1057"/>
      <c r="AM1057"/>
      <c r="AN1057"/>
      <c r="AO1057"/>
      <c r="AP1057"/>
      <c r="AQ1057"/>
      <c r="AR1057"/>
      <c r="AS1057"/>
      <c r="AT1057">
        <f>IFERROR(INDEX(04_Area_Stats!$E$5:$E$7,MATCH(N1057,04_Area_Stats!$A$5:$A$7,0)),"")</f>
      </c>
      <c r="AU1057">
        <f>IFERROR(ROUND(W1057*AT1057,0),"")</f>
      </c>
      <c r="AV1057">
        <f>IFERROR(AU1057*12/S1057,"")</f>
      </c>
      <c r="AW1057">
        <f>IFERROR(ROUND(100*(03_Assumptions!$B$18*MIN(AV1057/03_Assumptions!$B$13,1)+03_Assumptions!$B$19*MIN(MAX(-AB1057/0.25,0),1)+03_Assumptions!$B$20*IFERROR(INDEX(03_Assumptions!$B$28:$B$33,MATCH(AG1057,03_Assumptions!$A$28:$A$33,0)),0.5)+03_Assumptions!$B$21*MIN(V1057/180,1)+03_Assumptions!$B$22*(COUNTIF(AI1057:AQ1057,"Y")/9)),0),"")</f>
      </c>
      <c r="AX1057"/>
      <c r="AY1057"/>
      <c r="AZ1057"/>
      <c r="BA1057" t="inlineStr">
        <is>
          <t xml:space="preserve">https://fotos.imghs.net/mm-wp/2805/61736325297.280500/2805_61736325297_96b323c3-cb7b-4878-8235-b317c3f1e5df.jpg</t>
        </is>
      </c>
      <c r="BB1057"/>
      <c r="BC1057">
        <v>1</v>
      </c>
      <c r="BD1057"/>
      <c r="BE1057">
        <v>0</v>
      </c>
      <c r="BF1057"/>
      <c r="BG1057"/>
      <c r="BH1057"/>
      <c r="BI1057"/>
      <c r="BJ1057"/>
      <c r="BK1057"/>
      <c r="BL1057" t="inlineStr">
        <is>
          <t xml:space="preserve">Begränsad information; detta verkar vara endast en platsreferens.</t>
        </is>
      </c>
      <c r="BM1057"/>
      <c r="BN1057"/>
    </row>
    <row r="1058">
      <c r="A1058" t="inlineStr">
        <is>
          <t xml:space="preserve">PIS-66685161150_106100</t>
        </is>
      </c>
      <c r="B1058" t="inlineStr">
        <is>
          <t xml:space="preserve">Pisos</t>
        </is>
      </c>
      <c r="C1058" t="inlineStr">
        <is>
          <t xml:space="preserve">66685161150_106100</t>
        </is>
      </c>
      <c r="D1058" t="inlineStr">
        <is>
          <t xml:space="preserve">https://www.pisos.com/alquilar/piso-virgen_del_cortijo_manoteras28050-66685161150_106100/</t>
        </is>
      </c>
      <c r="E1058" t="inlineStr">
        <is>
          <t xml:space="preserve">2026-08-28</t>
        </is>
      </c>
      <c r="F1058" t="inlineStr">
        <is>
          <t xml:space="preserve">2026-08-31</t>
        </is>
      </c>
      <c r="G1058" t="inlineStr">
        <is>
          <t xml:space="preserve">New</t>
        </is>
      </c>
      <c r="H1058" t="inlineStr">
        <is>
          <t xml:space="preserve">Piso en calle de Dulce Chacón</t>
        </is>
      </c>
      <c r="I1058" t="inlineStr">
        <is>
          <t xml:space="preserve">Rent</t>
        </is>
      </c>
      <c r="J1058" t="inlineStr">
        <is>
          <t xml:space="preserve">Pisos</t>
        </is>
      </c>
      <c r="K1058" t="inlineStr">
        <is>
          <t xml:space="preserve">ES</t>
        </is>
      </c>
      <c r="L1058"/>
      <c r="M1058"/>
      <c r="N1058" t="inlineStr">
        <is>
          <t xml:space="preserve">Madrid</t>
        </is>
      </c>
      <c r="O1058"/>
      <c r="P1058"/>
      <c r="Q1058"/>
      <c r="R1058"/>
      <c r="S1058">
        <v>1390</v>
      </c>
      <c r="T1058"/>
      <c r="U1058">
        <f>IFERROR((S1058-T1058)/T1058,"")</f>
      </c>
      <c r="V1058">
        <v>4</v>
      </c>
      <c r="W1058" t="inlineStr">
        <is>
          <t xml:space="preserve">50.00</t>
        </is>
      </c>
      <c r="X1058"/>
      <c r="Y1058"/>
      <c r="Z1058">
        <f>IFERROR(S1058/W1058,"")</f>
      </c>
      <c r="AA1058">
        <f>IFERROR(INDEX(04_Area_Stats!$C$5:$C$7,MATCH(N1058,04_Area_Stats!$A$5:$A$7,0)),"")</f>
      </c>
      <c r="AB1058">
        <f>IFERROR((Z1058-AA1058)/AA1058,"")</f>
      </c>
      <c r="AC1058">
        <v>1</v>
      </c>
      <c r="AD1058">
        <v>1</v>
      </c>
      <c r="AE1058"/>
      <c r="AF1058"/>
      <c r="AG1058"/>
      <c r="AH1058"/>
      <c r="AI1058"/>
      <c r="AJ1058"/>
      <c r="AK1058"/>
      <c r="AL1058"/>
      <c r="AM1058"/>
      <c r="AN1058"/>
      <c r="AO1058"/>
      <c r="AP1058"/>
      <c r="AQ1058"/>
      <c r="AR1058"/>
      <c r="AS1058"/>
      <c r="AT1058">
        <f>IFERROR(INDEX(04_Area_Stats!$E$5:$E$7,MATCH(N1058,04_Area_Stats!$A$5:$A$7,0)),"")</f>
      </c>
      <c r="AU1058">
        <f>IFERROR(ROUND(W1058*AT1058,0),"")</f>
      </c>
      <c r="AV1058">
        <f>IFERROR(AU1058*12/S1058,"")</f>
      </c>
      <c r="AW1058">
        <f>IFERROR(ROUND(100*(03_Assumptions!$B$18*MIN(AV1058/03_Assumptions!$B$13,1)+03_Assumptions!$B$19*MIN(MAX(-AB1058/0.25,0),1)+03_Assumptions!$B$20*IFERROR(INDEX(03_Assumptions!$B$28:$B$33,MATCH(AG1058,03_Assumptions!$A$28:$A$33,0)),0.5)+03_Assumptions!$B$21*MIN(V1058/180,1)+03_Assumptions!$B$22*(COUNTIF(AI1058:AQ1058,"Y")/9)),0),"")</f>
      </c>
      <c r="AX1058"/>
      <c r="AY1058"/>
      <c r="AZ1058"/>
      <c r="BA1058" t="inlineStr">
        <is>
          <t xml:space="preserve">https://fotos.imghs.net/mm-wp/1061/3230323630383237/3db8c160-7e37-40e9-a17d-bf386572a1cb.jpg</t>
        </is>
      </c>
      <c r="BB1058"/>
      <c r="BC1058">
        <v>1</v>
      </c>
      <c r="BD1058"/>
      <c r="BE1058">
        <v>0</v>
      </c>
      <c r="BF1058"/>
      <c r="BG1058"/>
      <c r="BH1058"/>
      <c r="BI1058"/>
      <c r="BJ1058"/>
      <c r="BK1058"/>
      <c r="BL1058" t="inlineStr">
        <is>
          <t xml:space="preserve">En lägenhet på uthyrning belägen i bostadsområdet Virgen del Cortijo-Manoteras i Madrids Hortaleza-distrikt. Nästan ingen beskrivande information finns tillgänglig utöver platsen.</t>
        </is>
      </c>
      <c r="BM1058"/>
      <c r="BN1058"/>
    </row>
    <row r="1059">
      <c r="A1059" t="inlineStr">
        <is>
          <t xml:space="preserve">IDL-112399585</t>
        </is>
      </c>
      <c r="B1059" t="inlineStr">
        <is>
          <t xml:space="preserve">Idealista</t>
        </is>
      </c>
      <c r="C1059" t="inlineStr">
        <is>
          <t xml:space="preserve">112399585</t>
        </is>
      </c>
      <c r="D1059" t="inlineStr">
        <is>
          <t xml:space="preserve">https://www.idealista.com/inmueble/112399585/</t>
        </is>
      </c>
      <c r="E1059" t="inlineStr">
        <is>
          <t xml:space="preserve">2026-08-28</t>
        </is>
      </c>
      <c r="F1059" t="inlineStr">
        <is>
          <t xml:space="preserve">2026-08-31</t>
        </is>
      </c>
      <c r="G1059" t="inlineStr">
        <is>
          <t xml:space="preserve">New</t>
        </is>
      </c>
      <c r="H1059" t="inlineStr">
        <is>
          <t xml:space="preserve">Detached house in Nueva Andalucía, Marbella</t>
        </is>
      </c>
      <c r="I1059" t="inlineStr">
        <is>
          <t xml:space="preserve">Sale</t>
        </is>
      </c>
      <c r="J1059" t="inlineStr">
        <is>
          <t xml:space="preserve">Chalet</t>
        </is>
      </c>
      <c r="K1059" t="inlineStr">
        <is>
          <t xml:space="preserve">ES</t>
        </is>
      </c>
      <c r="L1059"/>
      <c r="M1059" t="inlineStr">
        <is>
          <t xml:space="preserve">Málaga</t>
        </is>
      </c>
      <c r="N1059" t="inlineStr">
        <is>
          <t xml:space="preserve">Marbella</t>
        </is>
      </c>
      <c r="O1059" t="inlineStr">
        <is>
          <t xml:space="preserve">Nueva Andalucía</t>
        </is>
      </c>
      <c r="P1059"/>
      <c r="Q1059" t="inlineStr">
        <is>
          <t xml:space="preserve">36.4996018</t>
        </is>
      </c>
      <c r="R1059" t="inlineStr">
        <is>
          <t xml:space="preserve">-4.9619508</t>
        </is>
      </c>
      <c r="S1059">
        <v>4850000</v>
      </c>
      <c r="T1059"/>
      <c r="U1059">
        <f>IFERROR((S1059-T1059)/T1059,"")</f>
      </c>
      <c r="V1059">
        <v>4</v>
      </c>
      <c r="W1059" t="inlineStr">
        <is>
          <t xml:space="preserve">400.00</t>
        </is>
      </c>
      <c r="X1059"/>
      <c r="Y1059"/>
      <c r="Z1059">
        <f>IFERROR(S1059/W1059,"")</f>
      </c>
      <c r="AA1059">
        <f>IFERROR(INDEX(04_Area_Stats!$C$5:$C$7,MATCH(N1059,04_Area_Stats!$A$5:$A$7,0)),"")</f>
      </c>
      <c r="AB1059">
        <f>IFERROR((Z1059-AA1059)/AA1059,"")</f>
      </c>
      <c r="AC1059">
        <v>5</v>
      </c>
      <c r="AD1059">
        <v>6</v>
      </c>
      <c r="AE1059"/>
      <c r="AF1059"/>
      <c r="AG1059" t="inlineStr">
        <is>
          <t xml:space="preserve">Renovated</t>
        </is>
      </c>
      <c r="AH1059"/>
      <c r="AI1059"/>
      <c r="AJ1059" t="inlineStr">
        <is>
          <t xml:space="preserve">Y</t>
        </is>
      </c>
      <c r="AK1059" t="inlineStr">
        <is>
          <t xml:space="preserve">Y</t>
        </is>
      </c>
      <c r="AL1059" t="inlineStr">
        <is>
          <t xml:space="preserve">Y</t>
        </is>
      </c>
      <c r="AM1059" t="inlineStr">
        <is>
          <t xml:space="preserve">Y</t>
        </is>
      </c>
      <c r="AN1059" t="inlineStr">
        <is>
          <t xml:space="preserve">Y</t>
        </is>
      </c>
      <c r="AO1059"/>
      <c r="AP1059" t="inlineStr">
        <is>
          <t xml:space="preserve">Y</t>
        </is>
      </c>
      <c r="AQ1059"/>
      <c r="AR1059"/>
      <c r="AS1059"/>
      <c r="AT1059">
        <f>IFERROR(INDEX(04_Area_Stats!$E$5:$E$7,MATCH(N1059,04_Area_Stats!$A$5:$A$7,0)),"")</f>
      </c>
      <c r="AU1059">
        <f>IFERROR(ROUND(W1059*AT1059,0),"")</f>
      </c>
      <c r="AV1059">
        <f>IFERROR(AU1059*12/S1059,"")</f>
      </c>
      <c r="AW1059">
        <f>IFERROR(ROUND(100*(03_Assumptions!$B$18*MIN(AV1059/03_Assumptions!$B$13,1)+03_Assumptions!$B$19*MIN(MAX(-AB1059/0.25,0),1)+03_Assumptions!$B$20*IFERROR(INDEX(03_Assumptions!$B$28:$B$33,MATCH(AG1059,03_Assumptions!$A$28:$A$33,0)),0.5)+03_Assumptions!$B$21*MIN(V1059/180,1)+03_Assumptions!$B$22*(COUNTIF(AI1059:AQ1059,"Y")/9)),0),"")</f>
      </c>
      <c r="AX1059"/>
      <c r="AY1059"/>
      <c r="AZ1059"/>
      <c r="BA1059" t="inlineStr">
        <is>
          <t xml:space="preserve">https://img4.idealista.com/s/v1/yLv6QcFaPGY-ndqtd3fIzjn3dwgl4inLwTKbMiVSd6Ml4khBqGDIaJvI4s5m5JvBdz73dx4Gd6MldwYIoz4LJQyjJYDI9Zuoyw?Expires=1788122378&amp;Signature=MEUCIFl4mi6rR5ApQ8sNwiMfGFiQJZBWL7Iyq-ZAOKS7Vf7zAiEA0X5lBYKQlSYkeOlWA~8vz4AgoAcL84SUZcJURfPHeRo_&amp;Key-Pair-Id=K20EOYVFELHOX5</t>
        </is>
      </c>
      <c r="BB1059"/>
      <c r="BC1059">
        <v>1</v>
      </c>
      <c r="BD1059"/>
      <c r="BE1059">
        <v>0</v>
      </c>
      <c r="BF1059"/>
      <c r="BG1059"/>
      <c r="BH1059"/>
      <c r="BI1059"/>
      <c r="BJ1059"/>
      <c r="BK1059"/>
      <c r="BL1059" t="inlineStr">
        <is>
          <t xml:space="preserve">En vackert renoverad fristående villa i Nueva Andalucía, Marbella, fördelad på tre nivåer med utmärkta kvalitetsfinish. Det särskilt utmärkande är dess exceptionella utomhusboende med privat pool, landskapsplanerad trädgård, utomhus gym, grill och relaxzone.</t>
        </is>
      </c>
      <c r="BM1059" t="inlineStr">
        <is>
          <t xml:space="preserve">condition</t>
        </is>
      </c>
      <c r="BN1059"/>
    </row>
    <row r="1060">
      <c r="A1060" t="inlineStr">
        <is>
          <t xml:space="preserve">HTC-39921000000936</t>
        </is>
      </c>
      <c r="B1060" t="inlineStr">
        <is>
          <t xml:space="preserve">Habitaclia</t>
        </is>
      </c>
      <c r="C1060" t="inlineStr">
        <is>
          <t xml:space="preserve">39921000000936</t>
        </is>
      </c>
      <c r="D1060" t="inlineStr">
        <is>
          <t xml:space="preserve">https://www.habitaclia.com/comprar-piso-en_exclusiva_urbanizacion_de_lujo_en_venta_en_san_juan_baut_san_juan_bautista-madrid-i39921000000936.htm</t>
        </is>
      </c>
      <c r="E1060" t="inlineStr">
        <is>
          <t xml:space="preserve">2026-08-28</t>
        </is>
      </c>
      <c r="F1060" t="inlineStr">
        <is>
          <t xml:space="preserve">2026-08-31</t>
        </is>
      </c>
      <c r="G1060" t="inlineStr">
        <is>
          <t xml:space="preserve">New</t>
        </is>
      </c>
      <c r="H1060" t="inlineStr">
        <is>
          <t xml:space="preserve">Piso Calle de rafael bergamín. Piso en exclusiva urbanización de lujo en venta en san juan baut</t>
        </is>
      </c>
      <c r="I1060" t="inlineStr">
        <is>
          <t xml:space="preserve">Sale</t>
        </is>
      </c>
      <c r="J1060" t="inlineStr">
        <is>
          <t xml:space="preserve">Apartment</t>
        </is>
      </c>
      <c r="K1060" t="inlineStr">
        <is>
          <t xml:space="preserve">ES</t>
        </is>
      </c>
      <c r="L1060"/>
      <c r="M1060" t="inlineStr">
        <is>
          <t xml:space="preserve">Madrid</t>
        </is>
      </c>
      <c r="N1060" t="inlineStr">
        <is>
          <t xml:space="preserve">Madrid</t>
        </is>
      </c>
      <c r="O1060" t="inlineStr">
        <is>
          <t xml:space="preserve">San Juan Bautista</t>
        </is>
      </c>
      <c r="P1060"/>
      <c r="Q1060"/>
      <c r="R1060"/>
      <c r="S1060">
        <v>745000</v>
      </c>
      <c r="T1060"/>
      <c r="U1060">
        <f>IFERROR((S1060-T1060)/T1060,"")</f>
      </c>
      <c r="V1060">
        <v>4</v>
      </c>
      <c r="W1060" t="inlineStr">
        <is>
          <t xml:space="preserve">118.00</t>
        </is>
      </c>
      <c r="X1060"/>
      <c r="Y1060"/>
      <c r="Z1060">
        <f>IFERROR(S1060/W1060,"")</f>
      </c>
      <c r="AA1060">
        <f>IFERROR(INDEX(04_Area_Stats!$C$5:$C$7,MATCH(N1060,04_Area_Stats!$A$5:$A$7,0)),"")</f>
      </c>
      <c r="AB1060">
        <f>IFERROR((Z1060-AA1060)/AA1060,"")</f>
      </c>
      <c r="AC1060">
        <v>3</v>
      </c>
      <c r="AD1060">
        <v>2</v>
      </c>
      <c r="AE1060"/>
      <c r="AF1060"/>
      <c r="AG1060"/>
      <c r="AH1060"/>
      <c r="AI1060"/>
      <c r="AJ1060"/>
      <c r="AK1060"/>
      <c r="AL1060"/>
      <c r="AM1060"/>
      <c r="AN1060"/>
      <c r="AO1060"/>
      <c r="AP1060"/>
      <c r="AQ1060"/>
      <c r="AR1060"/>
      <c r="AS1060"/>
      <c r="AT1060">
        <f>IFERROR(INDEX(04_Area_Stats!$E$5:$E$7,MATCH(N1060,04_Area_Stats!$A$5:$A$7,0)),"")</f>
      </c>
      <c r="AU1060">
        <f>IFERROR(ROUND(W1060*AT1060,0),"")</f>
      </c>
      <c r="AV1060">
        <f>IFERROR(AU1060*12/S1060,"")</f>
      </c>
      <c r="AW1060">
        <f>IFERROR(ROUND(100*(03_Assumptions!$B$18*MIN(AV1060/03_Assumptions!$B$13,1)+03_Assumptions!$B$19*MIN(MAX(-AB1060/0.25,0),1)+03_Assumptions!$B$20*IFERROR(INDEX(03_Assumptions!$B$28:$B$33,MATCH(AG1060,03_Assumptions!$A$28:$A$33,0)),0.5)+03_Assumptions!$B$21*MIN(V1060/180,1)+03_Assumptions!$B$22*(COUNTIF(AI1060:AQ1060,"Y")/9)),0),"")</f>
      </c>
      <c r="AX1060"/>
      <c r="AY1060"/>
      <c r="AZ1060"/>
      <c r="BA1060" t="inlineStr">
        <is>
          <t xml:space="preserve">https://images.habimg.com/imgh/39921-936/piso-en-exclusiva-urbanizacion-de-lujo-en-venta-en-san-juan-baut-madrid_219d7d37-a201-4197-be84-98c4b43332c9.jpg</t>
        </is>
      </c>
      <c r="BB1060"/>
      <c r="BC1060">
        <v>1</v>
      </c>
      <c r="BD1060"/>
      <c r="BE1060">
        <v>0</v>
      </c>
      <c r="BF1060"/>
      <c r="BG1060"/>
      <c r="BH1060"/>
      <c r="BI1060"/>
      <c r="BJ1060"/>
      <c r="BK1060"/>
      <c r="BL1060" t="inlineStr">
        <is>
          <t xml:space="preserve">Minimal information tillgänglig. Endast platsdetaljer är tillgängna: en lägenhet på Rafael Bergamín-gatan i San Juan Bautista, Madrid, beskriven som belägen i en exklusiv lyxurbanisering.</t>
        </is>
      </c>
      <c r="BM1060"/>
      <c r="BN1060"/>
    </row>
    <row r="1061">
      <c r="A1061" t="inlineStr">
        <is>
          <t xml:space="preserve">HTC-56743000000042</t>
        </is>
      </c>
      <c r="B1061" t="inlineStr">
        <is>
          <t xml:space="preserve">Habitaclia</t>
        </is>
      </c>
      <c r="C1061" t="inlineStr">
        <is>
          <t xml:space="preserve">56743000000042</t>
        </is>
      </c>
      <c r="D1061" t="inlineStr">
        <is>
          <t xml:space="preserve">https://www.habitaclia.com/comprar-atico-en_venta_reformado_amueblado_con_terraza_y_trastero_en_go_goya-madrid-i56743000000042.htm</t>
        </is>
      </c>
      <c r="E1061" t="inlineStr">
        <is>
          <t xml:space="preserve">2026-08-28</t>
        </is>
      </c>
      <c r="F1061" t="inlineStr">
        <is>
          <t xml:space="preserve">2026-08-31</t>
        </is>
      </c>
      <c r="G1061" t="inlineStr">
        <is>
          <t xml:space="preserve">New</t>
        </is>
      </c>
      <c r="H1061" t="inlineStr">
        <is>
          <t xml:space="preserve">Ático Alcalá. Ático en venta reformado, amueblado con terraza y trastero en go</t>
        </is>
      </c>
      <c r="I1061" t="inlineStr">
        <is>
          <t xml:space="preserve">Sale</t>
        </is>
      </c>
      <c r="J1061" t="inlineStr">
        <is>
          <t xml:space="preserve">Attic</t>
        </is>
      </c>
      <c r="K1061" t="inlineStr">
        <is>
          <t xml:space="preserve">ES</t>
        </is>
      </c>
      <c r="L1061"/>
      <c r="M1061" t="inlineStr">
        <is>
          <t xml:space="preserve">Madrid</t>
        </is>
      </c>
      <c r="N1061" t="inlineStr">
        <is>
          <t xml:space="preserve">Madrid</t>
        </is>
      </c>
      <c r="O1061" t="inlineStr">
        <is>
          <t xml:space="preserve">Goya</t>
        </is>
      </c>
      <c r="P1061"/>
      <c r="Q1061"/>
      <c r="R1061"/>
      <c r="S1061">
        <v>1620000</v>
      </c>
      <c r="T1061"/>
      <c r="U1061">
        <f>IFERROR((S1061-T1061)/T1061,"")</f>
      </c>
      <c r="V1061">
        <v>4</v>
      </c>
      <c r="W1061" t="inlineStr">
        <is>
          <t xml:space="preserve">130.00</t>
        </is>
      </c>
      <c r="X1061"/>
      <c r="Y1061"/>
      <c r="Z1061">
        <f>IFERROR(S1061/W1061,"")</f>
      </c>
      <c r="AA1061">
        <f>IFERROR(INDEX(04_Area_Stats!$C$5:$C$7,MATCH(N1061,04_Area_Stats!$A$5:$A$7,0)),"")</f>
      </c>
      <c r="AB1061">
        <f>IFERROR((Z1061-AA1061)/AA1061,"")</f>
      </c>
      <c r="AC1061">
        <v>3</v>
      </c>
      <c r="AD1061">
        <v>2</v>
      </c>
      <c r="AE1061"/>
      <c r="AF1061"/>
      <c r="AG1061"/>
      <c r="AH1061"/>
      <c r="AI1061"/>
      <c r="AJ1061"/>
      <c r="AK1061"/>
      <c r="AL1061"/>
      <c r="AM1061"/>
      <c r="AN1061"/>
      <c r="AO1061"/>
      <c r="AP1061"/>
      <c r="AQ1061"/>
      <c r="AR1061"/>
      <c r="AS1061"/>
      <c r="AT1061">
        <f>IFERROR(INDEX(04_Area_Stats!$E$5:$E$7,MATCH(N1061,04_Area_Stats!$A$5:$A$7,0)),"")</f>
      </c>
      <c r="AU1061">
        <f>IFERROR(ROUND(W1061*AT1061,0),"")</f>
      </c>
      <c r="AV1061">
        <f>IFERROR(AU1061*12/S1061,"")</f>
      </c>
      <c r="AW1061">
        <f>IFERROR(ROUND(100*(03_Assumptions!$B$18*MIN(AV1061/03_Assumptions!$B$13,1)+03_Assumptions!$B$19*MIN(MAX(-AB1061/0.25,0),1)+03_Assumptions!$B$20*IFERROR(INDEX(03_Assumptions!$B$28:$B$33,MATCH(AG1061,03_Assumptions!$A$28:$A$33,0)),0.5)+03_Assumptions!$B$21*MIN(V1061/180,1)+03_Assumptions!$B$22*(COUNTIF(AI1061:AQ1061,"Y")/9)),0),"")</f>
      </c>
      <c r="AX1061"/>
      <c r="AY1061"/>
      <c r="AZ1061"/>
      <c r="BA1061" t="inlineStr">
        <is>
          <t xml:space="preserve">https://images.habimg.com/imgh/56743-42/atico-en-venta-reformado-amueblado-con-terraza-y-trastero-en-go-madrid_f8a5ccd4-ccf2-4012-9584-ba97c261b3ff.jpg</t>
        </is>
      </c>
      <c r="BB1061"/>
      <c r="BC1061">
        <v>1</v>
      </c>
      <c r="BD1061"/>
      <c r="BE1061">
        <v>0</v>
      </c>
      <c r="BF1061"/>
      <c r="BG1061"/>
      <c r="BH1061"/>
      <c r="BI1061"/>
      <c r="BJ1061"/>
      <c r="BK1061"/>
      <c r="BL1061" t="inlineStr">
        <is>
          <t xml:space="preserve">Mycket begränsad information tillgänglig: endast en platsreferens (Madrid - Goya-området) anges i annonsen. Inga egenskapsdetaljer såsom storlek, rum, skick eller bekvämligheter ingår i beskrivningen.</t>
        </is>
      </c>
      <c r="BM1061"/>
      <c r="BN1061"/>
    </row>
    <row r="1062">
      <c r="A1062" t="inlineStr">
        <is>
          <t xml:space="preserve">HTC-56743000000045</t>
        </is>
      </c>
      <c r="B1062" t="inlineStr">
        <is>
          <t xml:space="preserve">Habitaclia</t>
        </is>
      </c>
      <c r="C1062" t="inlineStr">
        <is>
          <t xml:space="preserve">56743000000045</t>
        </is>
      </c>
      <c r="D1062" t="inlineStr">
        <is>
          <t xml:space="preserve">https://www.habitaclia.com/comprar-piso-en_venta_exterior_con_6_balcones_a_la_calle_en_palacio_palacio-madrid-i56743000000045.htm</t>
        </is>
      </c>
      <c r="E1062" t="inlineStr">
        <is>
          <t xml:space="preserve">2026-08-28</t>
        </is>
      </c>
      <c r="F1062" t="inlineStr">
        <is>
          <t xml:space="preserve">2026-08-31</t>
        </is>
      </c>
      <c r="G1062" t="inlineStr">
        <is>
          <t xml:space="preserve">New</t>
        </is>
      </c>
      <c r="H1062" t="inlineStr">
        <is>
          <t xml:space="preserve">Piso Cuesta de santo domingo. Piso en venta exterior con 6 balcones a la calle en palacio</t>
        </is>
      </c>
      <c r="I1062" t="inlineStr">
        <is>
          <t xml:space="preserve">Sale</t>
        </is>
      </c>
      <c r="J1062" t="inlineStr">
        <is>
          <t xml:space="preserve">Apartment</t>
        </is>
      </c>
      <c r="K1062" t="inlineStr">
        <is>
          <t xml:space="preserve">ES</t>
        </is>
      </c>
      <c r="L1062"/>
      <c r="M1062" t="inlineStr">
        <is>
          <t xml:space="preserve">Madrid</t>
        </is>
      </c>
      <c r="N1062" t="inlineStr">
        <is>
          <t xml:space="preserve">Madrid</t>
        </is>
      </c>
      <c r="O1062" t="inlineStr">
        <is>
          <t xml:space="preserve">Palacio</t>
        </is>
      </c>
      <c r="P1062"/>
      <c r="Q1062"/>
      <c r="R1062"/>
      <c r="S1062">
        <v>1295000</v>
      </c>
      <c r="T1062"/>
      <c r="U1062">
        <f>IFERROR((S1062-T1062)/T1062,"")</f>
      </c>
      <c r="V1062">
        <v>4</v>
      </c>
      <c r="W1062" t="inlineStr">
        <is>
          <t xml:space="preserve">115.00</t>
        </is>
      </c>
      <c r="X1062"/>
      <c r="Y1062"/>
      <c r="Z1062">
        <f>IFERROR(S1062/W1062,"")</f>
      </c>
      <c r="AA1062">
        <f>IFERROR(INDEX(04_Area_Stats!$C$5:$C$7,MATCH(N1062,04_Area_Stats!$A$5:$A$7,0)),"")</f>
      </c>
      <c r="AB1062">
        <f>IFERROR((Z1062-AA1062)/AA1062,"")</f>
      </c>
      <c r="AC1062">
        <v>2</v>
      </c>
      <c r="AD1062">
        <v>3</v>
      </c>
      <c r="AE1062"/>
      <c r="AF1062"/>
      <c r="AG1062"/>
      <c r="AH1062"/>
      <c r="AI1062"/>
      <c r="AJ1062"/>
      <c r="AK1062"/>
      <c r="AL1062"/>
      <c r="AM1062"/>
      <c r="AN1062"/>
      <c r="AO1062"/>
      <c r="AP1062"/>
      <c r="AQ1062"/>
      <c r="AR1062"/>
      <c r="AS1062"/>
      <c r="AT1062">
        <f>IFERROR(INDEX(04_Area_Stats!$E$5:$E$7,MATCH(N1062,04_Area_Stats!$A$5:$A$7,0)),"")</f>
      </c>
      <c r="AU1062">
        <f>IFERROR(ROUND(W1062*AT1062,0),"")</f>
      </c>
      <c r="AV1062">
        <f>IFERROR(AU1062*12/S1062,"")</f>
      </c>
      <c r="AW1062">
        <f>IFERROR(ROUND(100*(03_Assumptions!$B$18*MIN(AV1062/03_Assumptions!$B$13,1)+03_Assumptions!$B$19*MIN(MAX(-AB1062/0.25,0),1)+03_Assumptions!$B$20*IFERROR(INDEX(03_Assumptions!$B$28:$B$33,MATCH(AG1062,03_Assumptions!$A$28:$A$33,0)),0.5)+03_Assumptions!$B$21*MIN(V1062/180,1)+03_Assumptions!$B$22*(COUNTIF(AI1062:AQ1062,"Y")/9)),0),"")</f>
      </c>
      <c r="AX1062"/>
      <c r="AY1062"/>
      <c r="AZ1062"/>
      <c r="BA1062" t="inlineStr">
        <is>
          <t xml:space="preserve">https://images.habimg.com/imgh/56743-45/piso-en-venta-exterior-con-6-balcones-a-la-calle-en-palacio-madrid_0c474f5a-494a-46fc-9dd6-c6d248c52d10.jpg</t>
        </is>
      </c>
      <c r="BB1062"/>
      <c r="BC1062">
        <v>1</v>
      </c>
      <c r="BD1062"/>
      <c r="BE1062">
        <v>0</v>
      </c>
      <c r="BF1062"/>
      <c r="BG1062"/>
      <c r="BH1062"/>
      <c r="BI1062"/>
      <c r="BJ1062"/>
      <c r="BK1062"/>
      <c r="BL1062"/>
      <c r="BM1062"/>
      <c r="BN1062"/>
    </row>
    <row r="1063">
      <c r="A1063" t="inlineStr">
        <is>
          <t xml:space="preserve">HTC-16408000001406</t>
        </is>
      </c>
      <c r="B1063" t="inlineStr">
        <is>
          <t xml:space="preserve">Habitaclia</t>
        </is>
      </c>
      <c r="C1063" t="inlineStr">
        <is>
          <t xml:space="preserve">16408000001406</t>
        </is>
      </c>
      <c r="D1063" t="inlineStr">
        <is>
          <t xml:space="preserve">https://www.habitaclia.com/comprar-piso-exclusivo_de_210_m2_en_zona_palacio_palacio-madrid-i16408000001406.htm</t>
        </is>
      </c>
      <c r="E1063" t="inlineStr">
        <is>
          <t xml:space="preserve">2026-08-28</t>
        </is>
      </c>
      <c r="F1063" t="inlineStr">
        <is>
          <t xml:space="preserve">2026-08-31</t>
        </is>
      </c>
      <c r="G1063" t="inlineStr">
        <is>
          <t xml:space="preserve">New</t>
        </is>
      </c>
      <c r="H1063" t="inlineStr">
        <is>
          <t xml:space="preserve">Piso Calle de santiago. Exclusivo piso de 210 m² en zona palacio</t>
        </is>
      </c>
      <c r="I1063" t="inlineStr">
        <is>
          <t xml:space="preserve">Sale</t>
        </is>
      </c>
      <c r="J1063" t="inlineStr">
        <is>
          <t xml:space="preserve">Apartment</t>
        </is>
      </c>
      <c r="K1063" t="inlineStr">
        <is>
          <t xml:space="preserve">ES</t>
        </is>
      </c>
      <c r="L1063"/>
      <c r="M1063" t="inlineStr">
        <is>
          <t xml:space="preserve">Madrid</t>
        </is>
      </c>
      <c r="N1063" t="inlineStr">
        <is>
          <t xml:space="preserve">Madrid</t>
        </is>
      </c>
      <c r="O1063" t="inlineStr">
        <is>
          <t xml:space="preserve">Palacio</t>
        </is>
      </c>
      <c r="P1063"/>
      <c r="Q1063"/>
      <c r="R1063"/>
      <c r="S1063">
        <v>1950000</v>
      </c>
      <c r="T1063"/>
      <c r="U1063">
        <f>IFERROR((S1063-T1063)/T1063,"")</f>
      </c>
      <c r="V1063">
        <v>4</v>
      </c>
      <c r="W1063" t="inlineStr">
        <is>
          <t xml:space="preserve">210.00</t>
        </is>
      </c>
      <c r="X1063"/>
      <c r="Y1063"/>
      <c r="Z1063">
        <f>IFERROR(S1063/W1063,"")</f>
      </c>
      <c r="AA1063">
        <f>IFERROR(INDEX(04_Area_Stats!$C$5:$C$7,MATCH(N1063,04_Area_Stats!$A$5:$A$7,0)),"")</f>
      </c>
      <c r="AB1063">
        <f>IFERROR((Z1063-AA1063)/AA1063,"")</f>
      </c>
      <c r="AC1063">
        <v>6</v>
      </c>
      <c r="AD1063">
        <v>2</v>
      </c>
      <c r="AE1063"/>
      <c r="AF1063"/>
      <c r="AG1063"/>
      <c r="AH1063"/>
      <c r="AI1063"/>
      <c r="AJ1063"/>
      <c r="AK1063"/>
      <c r="AL1063"/>
      <c r="AM1063"/>
      <c r="AN1063"/>
      <c r="AO1063"/>
      <c r="AP1063"/>
      <c r="AQ1063"/>
      <c r="AR1063"/>
      <c r="AS1063"/>
      <c r="AT1063">
        <f>IFERROR(INDEX(04_Area_Stats!$E$5:$E$7,MATCH(N1063,04_Area_Stats!$A$5:$A$7,0)),"")</f>
      </c>
      <c r="AU1063">
        <f>IFERROR(ROUND(W1063*AT1063,0),"")</f>
      </c>
      <c r="AV1063">
        <f>IFERROR(AU1063*12/S1063,"")</f>
      </c>
      <c r="AW1063">
        <f>IFERROR(ROUND(100*(03_Assumptions!$B$18*MIN(AV1063/03_Assumptions!$B$13,1)+03_Assumptions!$B$19*MIN(MAX(-AB1063/0.25,0),1)+03_Assumptions!$B$20*IFERROR(INDEX(03_Assumptions!$B$28:$B$33,MATCH(AG1063,03_Assumptions!$A$28:$A$33,0)),0.5)+03_Assumptions!$B$21*MIN(V1063/180,1)+03_Assumptions!$B$22*(COUNTIF(AI1063:AQ1063,"Y")/9)),0),"")</f>
      </c>
      <c r="AX1063"/>
      <c r="AY1063"/>
      <c r="AZ1063"/>
      <c r="BA1063" t="inlineStr">
        <is>
          <t xml:space="preserve">https://images.habimg.com/imgh/16408-1406/exclusivo-piso-de-210-m2-en-zona-palacio-madrid_f70a3434-0c33-44d8-aade-fcfb5eb06e25.jpg</t>
        </is>
      </c>
      <c r="BB1063"/>
      <c r="BC1063">
        <v>1</v>
      </c>
      <c r="BD1063"/>
      <c r="BE1063">
        <v>0</v>
      </c>
      <c r="BF1063"/>
      <c r="BG1063"/>
      <c r="BH1063"/>
      <c r="BI1063"/>
      <c r="BJ1063"/>
      <c r="BK1063"/>
      <c r="BL1063" t="inlineStr">
        <is>
          <t xml:space="preserve">Mycket liten information är tillgänglig för denna 210 m² stor lägenhet i Madrids Palacio-område förutom dess storlek. Inga detaljer om skick, layout, bekvämligheter eller pris tillhandahålls.</t>
        </is>
      </c>
      <c r="BM1063"/>
      <c r="BN1063"/>
    </row>
    <row r="1064">
      <c r="A1064" t="inlineStr">
        <is>
          <t xml:space="preserve">HTC-39921000000608</t>
        </is>
      </c>
      <c r="B1064" t="inlineStr">
        <is>
          <t xml:space="preserve">Habitaclia</t>
        </is>
      </c>
      <c r="C1064" t="inlineStr">
        <is>
          <t xml:space="preserve">39921000000608</t>
        </is>
      </c>
      <c r="D1064" t="inlineStr">
        <is>
          <t xml:space="preserve">https://www.habitaclia.com/comprar-piso-exterior_en_venta_totalmente_reformado_en_goya_goya-madrid-i39921000000608.htm</t>
        </is>
      </c>
      <c r="E1064" t="inlineStr">
        <is>
          <t xml:space="preserve">2026-08-28</t>
        </is>
      </c>
      <c r="F1064" t="inlineStr">
        <is>
          <t xml:space="preserve">2026-08-31</t>
        </is>
      </c>
      <c r="G1064" t="inlineStr">
        <is>
          <t xml:space="preserve">New</t>
        </is>
      </c>
      <c r="H1064" t="inlineStr">
        <is>
          <t xml:space="preserve">Piso Calle de las mártires concepcionistas. Piso exterior en venta totalmente reformado en goya, madrid</t>
        </is>
      </c>
      <c r="I1064" t="inlineStr">
        <is>
          <t xml:space="preserve">Sale</t>
        </is>
      </c>
      <c r="J1064" t="inlineStr">
        <is>
          <t xml:space="preserve">Apartment</t>
        </is>
      </c>
      <c r="K1064" t="inlineStr">
        <is>
          <t xml:space="preserve">ES</t>
        </is>
      </c>
      <c r="L1064"/>
      <c r="M1064" t="inlineStr">
        <is>
          <t xml:space="preserve">Madrid</t>
        </is>
      </c>
      <c r="N1064" t="inlineStr">
        <is>
          <t xml:space="preserve">Madrid</t>
        </is>
      </c>
      <c r="O1064" t="inlineStr">
        <is>
          <t xml:space="preserve">Goya</t>
        </is>
      </c>
      <c r="P1064"/>
      <c r="Q1064"/>
      <c r="R1064"/>
      <c r="S1064">
        <v>2495000</v>
      </c>
      <c r="T1064"/>
      <c r="U1064">
        <f>IFERROR((S1064-T1064)/T1064,"")</f>
      </c>
      <c r="V1064">
        <v>4</v>
      </c>
      <c r="W1064" t="inlineStr">
        <is>
          <t xml:space="preserve">286.00</t>
        </is>
      </c>
      <c r="X1064"/>
      <c r="Y1064"/>
      <c r="Z1064">
        <f>IFERROR(S1064/W1064,"")</f>
      </c>
      <c r="AA1064">
        <f>IFERROR(INDEX(04_Area_Stats!$C$5:$C$7,MATCH(N1064,04_Area_Stats!$A$5:$A$7,0)),"")</f>
      </c>
      <c r="AB1064">
        <f>IFERROR((Z1064-AA1064)/AA1064,"")</f>
      </c>
      <c r="AC1064">
        <v>4</v>
      </c>
      <c r="AD1064">
        <v>5</v>
      </c>
      <c r="AE1064"/>
      <c r="AF1064"/>
      <c r="AG1064"/>
      <c r="AH1064"/>
      <c r="AI1064"/>
      <c r="AJ1064"/>
      <c r="AK1064"/>
      <c r="AL1064"/>
      <c r="AM1064"/>
      <c r="AN1064"/>
      <c r="AO1064"/>
      <c r="AP1064"/>
      <c r="AQ1064"/>
      <c r="AR1064"/>
      <c r="AS1064"/>
      <c r="AT1064">
        <f>IFERROR(INDEX(04_Area_Stats!$E$5:$E$7,MATCH(N1064,04_Area_Stats!$A$5:$A$7,0)),"")</f>
      </c>
      <c r="AU1064">
        <f>IFERROR(ROUND(W1064*AT1064,0),"")</f>
      </c>
      <c r="AV1064">
        <f>IFERROR(AU1064*12/S1064,"")</f>
      </c>
      <c r="AW1064">
        <f>IFERROR(ROUND(100*(03_Assumptions!$B$18*MIN(AV1064/03_Assumptions!$B$13,1)+03_Assumptions!$B$19*MIN(MAX(-AB1064/0.25,0),1)+03_Assumptions!$B$20*IFERROR(INDEX(03_Assumptions!$B$28:$B$33,MATCH(AG1064,03_Assumptions!$A$28:$A$33,0)),0.5)+03_Assumptions!$B$21*MIN(V1064/180,1)+03_Assumptions!$B$22*(COUNTIF(AI1064:AQ1064,"Y")/9)),0),"")</f>
      </c>
      <c r="AX1064"/>
      <c r="AY1064"/>
      <c r="AZ1064"/>
      <c r="BA1064" t="inlineStr">
        <is>
          <t xml:space="preserve">https://images.habimg.com/imgh/39921-608/piso-exterior-en-venta-totalmente-reformado-en-goya-madrid-madrid_61897a0a-ba82-413b-b469-def665e983a6.jpg</t>
        </is>
      </c>
      <c r="BB1064"/>
      <c r="BC1064">
        <v>1</v>
      </c>
      <c r="BD1064"/>
      <c r="BE1064">
        <v>0</v>
      </c>
      <c r="BF1064"/>
      <c r="BG1064"/>
      <c r="BH1064"/>
      <c r="BI1064"/>
      <c r="BJ1064"/>
      <c r="BK1064"/>
      <c r="BL1064" t="inlineStr">
        <is>
          <t xml:space="preserve">Mycket begränsad information tillgänglig — endast platsen (Madrid, Goya-området på Calle de las Mártires Concepcionistas) är angiven. Inga egenskapsspecifikationer, egenskaper, pris eller andra detaljer är upplysta.</t>
        </is>
      </c>
      <c r="BM1064"/>
      <c r="BN1064"/>
    </row>
    <row r="1065">
      <c r="A1065" t="inlineStr">
        <is>
          <t xml:space="preserve">FTC-188320149</t>
        </is>
      </c>
      <c r="B1065" t="inlineStr">
        <is>
          <t xml:space="preserve">Fotocasa</t>
        </is>
      </c>
      <c r="C1065" t="inlineStr">
        <is>
          <t xml:space="preserve">188320149</t>
        </is>
      </c>
      <c r="D1065" t="inlineStr">
        <is>
          <t xml:space="preserve">https://www.fotocasa.es/es/alquiler/vivienda/madrid-capital/aire-acondicionado-calefaccion-patio-amueblado/188320149/d?from=list&amp;multimedia=image&amp;isGalleryOpen=true&amp;isZoomGalleryOpen=true</t>
        </is>
      </c>
      <c r="E1065" t="inlineStr">
        <is>
          <t xml:space="preserve">2026-08-28</t>
        </is>
      </c>
      <c r="F1065" t="inlineStr">
        <is>
          <t xml:space="preserve">2026-08-28</t>
        </is>
      </c>
      <c r="G1065" t="inlineStr">
        <is>
          <t xml:space="preserve">New</t>
        </is>
      </c>
      <c r="H1065" t="inlineStr">
        <is>
          <t xml:space="preserve">Piso en Calle del General Oráa, 20, Castellana</t>
        </is>
      </c>
      <c r="I1065" t="inlineStr">
        <is>
          <t xml:space="preserve">Rent</t>
        </is>
      </c>
      <c r="J1065" t="inlineStr">
        <is>
          <t xml:space="preserve">Vivienda</t>
        </is>
      </c>
      <c r="K1065" t="inlineStr">
        <is>
          <t xml:space="preserve">ES</t>
        </is>
      </c>
      <c r="L1065"/>
      <c r="M1065"/>
      <c r="N1065" t="inlineStr">
        <is>
          <t xml:space="preserve">Madrid Capital</t>
        </is>
      </c>
      <c r="O1065"/>
      <c r="P1065"/>
      <c r="Q1065"/>
      <c r="R1065"/>
      <c r="S1065">
        <v>1590</v>
      </c>
      <c r="T1065"/>
      <c r="U1065">
        <f>IFERROR((S1065-T1065)/T1065,"")</f>
      </c>
      <c r="V1065">
        <v>4</v>
      </c>
      <c r="W1065" t="inlineStr">
        <is>
          <t xml:space="preserve">60.00</t>
        </is>
      </c>
      <c r="X1065"/>
      <c r="Y1065"/>
      <c r="Z1065">
        <f>IFERROR(S1065/W1065,"")</f>
      </c>
      <c r="AA1065">
        <f>IFERROR(INDEX(04_Area_Stats!$C$5:$C$7,MATCH(N1065,04_Area_Stats!$A$5:$A$7,0)),"")</f>
      </c>
      <c r="AB1065">
        <f>IFERROR((Z1065-AA1065)/AA1065,"")</f>
      </c>
      <c r="AC1065">
        <v>1</v>
      </c>
      <c r="AD1065">
        <v>1</v>
      </c>
      <c r="AE1065"/>
      <c r="AF1065"/>
      <c r="AG1065"/>
      <c r="AH1065"/>
      <c r="AI1065"/>
      <c r="AJ1065"/>
      <c r="AK1065"/>
      <c r="AL1065"/>
      <c r="AM1065"/>
      <c r="AN1065"/>
      <c r="AO1065"/>
      <c r="AP1065" t="inlineStr">
        <is>
          <t xml:space="preserve">Y</t>
        </is>
      </c>
      <c r="AQ1065"/>
      <c r="AR1065"/>
      <c r="AS1065"/>
      <c r="AT1065">
        <f>IFERROR(INDEX(04_Area_Stats!$E$5:$E$7,MATCH(N1065,04_Area_Stats!$A$5:$A$7,0)),"")</f>
      </c>
      <c r="AU1065">
        <f>IFERROR(ROUND(W1065*AT1065,0),"")</f>
      </c>
      <c r="AV1065">
        <f>IFERROR(AU1065*12/S1065,"")</f>
      </c>
      <c r="AW1065">
        <f>IFERROR(ROUND(100*(03_Assumptions!$B$18*MIN(AV1065/03_Assumptions!$B$13,1)+03_Assumptions!$B$19*MIN(MAX(-AB1065/0.25,0),1)+03_Assumptions!$B$20*IFERROR(INDEX(03_Assumptions!$B$28:$B$33,MATCH(AG1065,03_Assumptions!$A$28:$A$33,0)),0.5)+03_Assumptions!$B$21*MIN(V1065/180,1)+03_Assumptions!$B$22*(COUNTIF(AI1065:AQ1065,"Y")/9)),0),"")</f>
      </c>
      <c r="AX1065"/>
      <c r="AY1065"/>
      <c r="AZ1065"/>
      <c r="BA1065" t="inlineStr">
        <is>
          <t xml:space="preserve">https://static.fotocasa.es/images/ads/2bf3c377-d67a-457e-ae9b-d14b8c14f8f0?rule=original</t>
        </is>
      </c>
      <c r="BB1065"/>
      <c r="BC1065">
        <v>1</v>
      </c>
      <c r="BD1065"/>
      <c r="BE1065">
        <v>0</v>
      </c>
      <c r="BF1065"/>
      <c r="BG1065"/>
      <c r="BH1065"/>
      <c r="BI1065"/>
      <c r="BJ1065"/>
      <c r="BK1065"/>
      <c r="BL1065"/>
      <c r="BM1065"/>
      <c r="BN1065"/>
    </row>
    <row r="1066">
      <c r="A1066" t="inlineStr">
        <is>
          <t xml:space="preserve">FTC-190157183</t>
        </is>
      </c>
      <c r="B1066" t="inlineStr">
        <is>
          <t xml:space="preserve">Fotocasa</t>
        </is>
      </c>
      <c r="C1066" t="inlineStr">
        <is>
          <t xml:space="preserve">190157183</t>
        </is>
      </c>
      <c r="D1066" t="inlineStr">
        <is>
          <t xml:space="preserve">https://www.fotocasa.es/es/alquiler/vivienda/madrid-capital/calefaccion-ascensor-amueblado/190157183/d?from=list&amp;multimedia=image&amp;isGalleryOpen=true&amp;isZoomGalleryOpen=true</t>
        </is>
      </c>
      <c r="E1066" t="inlineStr">
        <is>
          <t xml:space="preserve">2026-08-28</t>
        </is>
      </c>
      <c r="F1066" t="inlineStr">
        <is>
          <t xml:space="preserve">2026-08-28</t>
        </is>
      </c>
      <c r="G1066" t="inlineStr">
        <is>
          <t xml:space="preserve">New</t>
        </is>
      </c>
      <c r="H1066" t="inlineStr">
        <is>
          <t xml:space="preserve">Piso con ascensor en Calle de Gaztambide, Gaztambide</t>
        </is>
      </c>
      <c r="I1066" t="inlineStr">
        <is>
          <t xml:space="preserve">Rent</t>
        </is>
      </c>
      <c r="J1066" t="inlineStr">
        <is>
          <t xml:space="preserve">Vivienda</t>
        </is>
      </c>
      <c r="K1066" t="inlineStr">
        <is>
          <t xml:space="preserve">ES</t>
        </is>
      </c>
      <c r="L1066"/>
      <c r="M1066"/>
      <c r="N1066" t="inlineStr">
        <is>
          <t xml:space="preserve">Madrid Capital</t>
        </is>
      </c>
      <c r="O1066"/>
      <c r="P1066"/>
      <c r="Q1066"/>
      <c r="R1066"/>
      <c r="S1066">
        <v>2700</v>
      </c>
      <c r="T1066"/>
      <c r="U1066">
        <f>IFERROR((S1066-T1066)/T1066,"")</f>
      </c>
      <c r="V1066">
        <v>4</v>
      </c>
      <c r="W1066" t="inlineStr">
        <is>
          <t xml:space="preserve">115.00</t>
        </is>
      </c>
      <c r="X1066"/>
      <c r="Y1066"/>
      <c r="Z1066">
        <f>IFERROR(S1066/W1066,"")</f>
      </c>
      <c r="AA1066">
        <f>IFERROR(INDEX(04_Area_Stats!$C$5:$C$7,MATCH(N1066,04_Area_Stats!$A$5:$A$7,0)),"")</f>
      </c>
      <c r="AB1066">
        <f>IFERROR((Z1066-AA1066)/AA1066,"")</f>
      </c>
      <c r="AC1066">
        <v>4</v>
      </c>
      <c r="AD1066">
        <v>1</v>
      </c>
      <c r="AE1066"/>
      <c r="AF1066"/>
      <c r="AG1066"/>
      <c r="AH1066"/>
      <c r="AI1066" t="inlineStr">
        <is>
          <t xml:space="preserve">Y</t>
        </is>
      </c>
      <c r="AJ1066"/>
      <c r="AK1066"/>
      <c r="AL1066"/>
      <c r="AM1066"/>
      <c r="AN1066"/>
      <c r="AO1066"/>
      <c r="AP1066"/>
      <c r="AQ1066"/>
      <c r="AR1066"/>
      <c r="AS1066"/>
      <c r="AT1066">
        <f>IFERROR(INDEX(04_Area_Stats!$E$5:$E$7,MATCH(N1066,04_Area_Stats!$A$5:$A$7,0)),"")</f>
      </c>
      <c r="AU1066">
        <f>IFERROR(ROUND(W1066*AT1066,0),"")</f>
      </c>
      <c r="AV1066">
        <f>IFERROR(AU1066*12/S1066,"")</f>
      </c>
      <c r="AW1066">
        <f>IFERROR(ROUND(100*(03_Assumptions!$B$18*MIN(AV1066/03_Assumptions!$B$13,1)+03_Assumptions!$B$19*MIN(MAX(-AB1066/0.25,0),1)+03_Assumptions!$B$20*IFERROR(INDEX(03_Assumptions!$B$28:$B$33,MATCH(AG1066,03_Assumptions!$A$28:$A$33,0)),0.5)+03_Assumptions!$B$21*MIN(V1066/180,1)+03_Assumptions!$B$22*(COUNTIF(AI1066:AQ1066,"Y")/9)),0),"")</f>
      </c>
      <c r="AX1066"/>
      <c r="AY1066"/>
      <c r="AZ1066"/>
      <c r="BA1066" t="inlineStr">
        <is>
          <t xml:space="preserve">https://static.fotocasa.es/images/ads/188f61da-c5ff-4b4e-b428-1ab0684912cf?rule=original</t>
        </is>
      </c>
      <c r="BB1066"/>
      <c r="BC1066">
        <v>1</v>
      </c>
      <c r="BD1066"/>
      <c r="BE1066">
        <v>0</v>
      </c>
      <c r="BF1066"/>
      <c r="BG1066"/>
      <c r="BH1066"/>
      <c r="BI1066"/>
      <c r="BJ1066"/>
      <c r="BK1066"/>
      <c r="BL1066"/>
      <c r="BM1066"/>
      <c r="BN1066"/>
    </row>
    <row r="1067">
      <c r="A1067" t="inlineStr">
        <is>
          <t xml:space="preserve">FTC-187588896</t>
        </is>
      </c>
      <c r="B1067" t="inlineStr">
        <is>
          <t xml:space="preserve">Fotocasa</t>
        </is>
      </c>
      <c r="C1067" t="inlineStr">
        <is>
          <t xml:space="preserve">187588896</t>
        </is>
      </c>
      <c r="D1067" t="inlineStr">
        <is>
          <t xml:space="preserve">https://www.fotocasa.es/es/alquiler/vivienda/madrid-capital/aire-acondicionado-calefaccion-ascensor-amueblado-television-internet-piscina/187588896/d?from=list&amp;multimedia=image&amp;isGalleryOpen=true&amp;isZoomGalleryOpen=true</t>
        </is>
      </c>
      <c r="E1067" t="inlineStr">
        <is>
          <t xml:space="preserve">2026-08-28</t>
        </is>
      </c>
      <c r="F1067" t="inlineStr">
        <is>
          <t xml:space="preserve">2026-08-28</t>
        </is>
      </c>
      <c r="G1067" t="inlineStr">
        <is>
          <t xml:space="preserve">New</t>
        </is>
      </c>
      <c r="H1067" t="inlineStr">
        <is>
          <t xml:space="preserve">Piso en Calle de la Ribera de Curtidores, 34, Acacias</t>
        </is>
      </c>
      <c r="I1067" t="inlineStr">
        <is>
          <t xml:space="preserve">Rent</t>
        </is>
      </c>
      <c r="J1067" t="inlineStr">
        <is>
          <t xml:space="preserve">Vivienda</t>
        </is>
      </c>
      <c r="K1067" t="inlineStr">
        <is>
          <t xml:space="preserve">ES</t>
        </is>
      </c>
      <c r="L1067"/>
      <c r="M1067"/>
      <c r="N1067" t="inlineStr">
        <is>
          <t xml:space="preserve">Madrid Capital</t>
        </is>
      </c>
      <c r="O1067"/>
      <c r="P1067"/>
      <c r="Q1067"/>
      <c r="R1067"/>
      <c r="S1067">
        <v>2500</v>
      </c>
      <c r="T1067"/>
      <c r="U1067">
        <f>IFERROR((S1067-T1067)/T1067,"")</f>
      </c>
      <c r="V1067">
        <v>4</v>
      </c>
      <c r="W1067" t="inlineStr">
        <is>
          <t xml:space="preserve">94.00</t>
        </is>
      </c>
      <c r="X1067"/>
      <c r="Y1067"/>
      <c r="Z1067">
        <f>IFERROR(S1067/W1067,"")</f>
      </c>
      <c r="AA1067">
        <f>IFERROR(INDEX(04_Area_Stats!$C$5:$C$7,MATCH(N1067,04_Area_Stats!$A$5:$A$7,0)),"")</f>
      </c>
      <c r="AB1067">
        <f>IFERROR((Z1067-AA1067)/AA1067,"")</f>
      </c>
      <c r="AC1067">
        <v>2</v>
      </c>
      <c r="AD1067">
        <v>2</v>
      </c>
      <c r="AE1067"/>
      <c r="AF1067"/>
      <c r="AG1067"/>
      <c r="AH1067"/>
      <c r="AI1067" t="inlineStr">
        <is>
          <t xml:space="preserve">Y</t>
        </is>
      </c>
      <c r="AJ1067"/>
      <c r="AK1067"/>
      <c r="AL1067"/>
      <c r="AM1067"/>
      <c r="AN1067"/>
      <c r="AO1067"/>
      <c r="AP1067" t="inlineStr">
        <is>
          <t xml:space="preserve">Y</t>
        </is>
      </c>
      <c r="AQ1067"/>
      <c r="AR1067"/>
      <c r="AS1067"/>
      <c r="AT1067">
        <f>IFERROR(INDEX(04_Area_Stats!$E$5:$E$7,MATCH(N1067,04_Area_Stats!$A$5:$A$7,0)),"")</f>
      </c>
      <c r="AU1067">
        <f>IFERROR(ROUND(W1067*AT1067,0),"")</f>
      </c>
      <c r="AV1067">
        <f>IFERROR(AU1067*12/S1067,"")</f>
      </c>
      <c r="AW1067">
        <f>IFERROR(ROUND(100*(03_Assumptions!$B$18*MIN(AV1067/03_Assumptions!$B$13,1)+03_Assumptions!$B$19*MIN(MAX(-AB1067/0.25,0),1)+03_Assumptions!$B$20*IFERROR(INDEX(03_Assumptions!$B$28:$B$33,MATCH(AG1067,03_Assumptions!$A$28:$A$33,0)),0.5)+03_Assumptions!$B$21*MIN(V1067/180,1)+03_Assumptions!$B$22*(COUNTIF(AI1067:AQ1067,"Y")/9)),0),"")</f>
      </c>
      <c r="AX1067"/>
      <c r="AY1067"/>
      <c r="AZ1067"/>
      <c r="BA1067" t="inlineStr">
        <is>
          <t xml:space="preserve">https://static.fotocasa.es/images/ads/81f8d40d-9d07-4136-bae7-76fba43af42a?rule=original</t>
        </is>
      </c>
      <c r="BB1067"/>
      <c r="BC1067">
        <v>1</v>
      </c>
      <c r="BD1067"/>
      <c r="BE1067">
        <v>0</v>
      </c>
      <c r="BF1067"/>
      <c r="BG1067"/>
      <c r="BH1067"/>
      <c r="BI1067"/>
      <c r="BJ1067"/>
      <c r="BK1067"/>
      <c r="BL1067"/>
      <c r="BM1067"/>
      <c r="BN1067"/>
    </row>
    <row r="1068">
      <c r="A1068" t="inlineStr">
        <is>
          <t xml:space="preserve">FTC-187678593</t>
        </is>
      </c>
      <c r="B1068" t="inlineStr">
        <is>
          <t xml:space="preserve">Fotocasa</t>
        </is>
      </c>
      <c r="C1068" t="inlineStr">
        <is>
          <t xml:space="preserve">187678593</t>
        </is>
      </c>
      <c r="D1068" t="inlineStr">
        <is>
          <t xml:space="preserve">https://www.fotocasa.es/es/alquiler/vivienda/madrid-capital/aire-acondicionado-parking-terraza-zona-comunitaria-ascensor-se-aceptan-mascotas-piscina-no-amueblado/187678593/d?from=list&amp;multimedia=image&amp;isGalleryOpen=true&amp;isZoomGalleryOpen=true</t>
        </is>
      </c>
      <c r="E1068" t="inlineStr">
        <is>
          <t xml:space="preserve">2026-08-28</t>
        </is>
      </c>
      <c r="F1068" t="inlineStr">
        <is>
          <t xml:space="preserve">2026-08-28</t>
        </is>
      </c>
      <c r="G1068" t="inlineStr">
        <is>
          <t xml:space="preserve">New</t>
        </is>
      </c>
      <c r="H1068" t="inlineStr">
        <is>
          <t xml:space="preserve">Piso en Calle de Juan Ignacio Luca de Tena, 28, Salvador</t>
        </is>
      </c>
      <c r="I1068" t="inlineStr">
        <is>
          <t xml:space="preserve">Rent</t>
        </is>
      </c>
      <c r="J1068" t="inlineStr">
        <is>
          <t xml:space="preserve">Vivienda</t>
        </is>
      </c>
      <c r="K1068" t="inlineStr">
        <is>
          <t xml:space="preserve">ES</t>
        </is>
      </c>
      <c r="L1068"/>
      <c r="M1068"/>
      <c r="N1068" t="inlineStr">
        <is>
          <t xml:space="preserve">Madrid Capital</t>
        </is>
      </c>
      <c r="O1068"/>
      <c r="P1068"/>
      <c r="Q1068"/>
      <c r="R1068"/>
      <c r="S1068">
        <v>1825</v>
      </c>
      <c r="T1068"/>
      <c r="U1068">
        <f>IFERROR((S1068-T1068)/T1068,"")</f>
      </c>
      <c r="V1068">
        <v>4</v>
      </c>
      <c r="W1068" t="inlineStr">
        <is>
          <t xml:space="preserve">81.00</t>
        </is>
      </c>
      <c r="X1068"/>
      <c r="Y1068"/>
      <c r="Z1068">
        <f>IFERROR(S1068/W1068,"")</f>
      </c>
      <c r="AA1068">
        <f>IFERROR(INDEX(04_Area_Stats!$C$5:$C$7,MATCH(N1068,04_Area_Stats!$A$5:$A$7,0)),"")</f>
      </c>
      <c r="AB1068">
        <f>IFERROR((Z1068-AA1068)/AA1068,"")</f>
      </c>
      <c r="AC1068">
        <v>2</v>
      </c>
      <c r="AD1068">
        <v>2</v>
      </c>
      <c r="AE1068"/>
      <c r="AF1068"/>
      <c r="AG1068"/>
      <c r="AH1068"/>
      <c r="AI1068" t="inlineStr">
        <is>
          <t xml:space="preserve">Y</t>
        </is>
      </c>
      <c r="AJ1068" t="inlineStr">
        <is>
          <t xml:space="preserve">Y</t>
        </is>
      </c>
      <c r="AK1068"/>
      <c r="AL1068"/>
      <c r="AM1068" t="inlineStr">
        <is>
          <t xml:space="preserve">Y</t>
        </is>
      </c>
      <c r="AN1068"/>
      <c r="AO1068"/>
      <c r="AP1068" t="inlineStr">
        <is>
          <t xml:space="preserve">Y</t>
        </is>
      </c>
      <c r="AQ1068"/>
      <c r="AR1068"/>
      <c r="AS1068"/>
      <c r="AT1068">
        <f>IFERROR(INDEX(04_Area_Stats!$E$5:$E$7,MATCH(N1068,04_Area_Stats!$A$5:$A$7,0)),"")</f>
      </c>
      <c r="AU1068">
        <f>IFERROR(ROUND(W1068*AT1068,0),"")</f>
      </c>
      <c r="AV1068">
        <f>IFERROR(AU1068*12/S1068,"")</f>
      </c>
      <c r="AW1068">
        <f>IFERROR(ROUND(100*(03_Assumptions!$B$18*MIN(AV1068/03_Assumptions!$B$13,1)+03_Assumptions!$B$19*MIN(MAX(-AB1068/0.25,0),1)+03_Assumptions!$B$20*IFERROR(INDEX(03_Assumptions!$B$28:$B$33,MATCH(AG1068,03_Assumptions!$A$28:$A$33,0)),0.5)+03_Assumptions!$B$21*MIN(V1068/180,1)+03_Assumptions!$B$22*(COUNTIF(AI1068:AQ1068,"Y")/9)),0),"")</f>
      </c>
      <c r="AX1068"/>
      <c r="AY1068"/>
      <c r="AZ1068"/>
      <c r="BA1068" t="inlineStr">
        <is>
          <t xml:space="preserve">https://static.fotocasa.es/images/ads/a9c056e6-1842-440e-b66b-98a434028091?rule=original</t>
        </is>
      </c>
      <c r="BB1068"/>
      <c r="BC1068">
        <v>1</v>
      </c>
      <c r="BD1068"/>
      <c r="BE1068">
        <v>0</v>
      </c>
      <c r="BF1068"/>
      <c r="BG1068"/>
      <c r="BH1068"/>
      <c r="BI1068"/>
      <c r="BJ1068"/>
      <c r="BK1068"/>
      <c r="BL1068"/>
      <c r="BM1068"/>
      <c r="BN1068"/>
    </row>
    <row r="1069">
      <c r="A1069" t="inlineStr">
        <is>
          <t xml:space="preserve">FTC-184124742</t>
        </is>
      </c>
      <c r="B1069" t="inlineStr">
        <is>
          <t xml:space="preserve">Fotocasa</t>
        </is>
      </c>
      <c r="C1069" t="inlineStr">
        <is>
          <t xml:space="preserve">184124742</t>
        </is>
      </c>
      <c r="D1069" t="inlineStr">
        <is>
          <t xml:space="preserve">https://www.fotocasa.es/es/alquiler/vivienda/madrid-capital/aire-acondicionado-calefaccion-ascensor-patio-amueblado-se-aceptan-mascotas/184124742/d</t>
        </is>
      </c>
      <c r="E1069" t="inlineStr">
        <is>
          <t xml:space="preserve">2026-08-28</t>
        </is>
      </c>
      <c r="F1069" t="inlineStr">
        <is>
          <t xml:space="preserve">2026-08-28</t>
        </is>
      </c>
      <c r="G1069" t="inlineStr">
        <is>
          <t xml:space="preserve">New</t>
        </is>
      </c>
      <c r="H1069" t="inlineStr">
        <is>
          <t xml:space="preserve">Apartamento con ascensor en Ponzano, Ríos Rosas - Nuevos Ministerios</t>
        </is>
      </c>
      <c r="I1069" t="inlineStr">
        <is>
          <t xml:space="preserve">Rent</t>
        </is>
      </c>
      <c r="J1069" t="inlineStr">
        <is>
          <t xml:space="preserve">Vivienda</t>
        </is>
      </c>
      <c r="K1069" t="inlineStr">
        <is>
          <t xml:space="preserve">ES</t>
        </is>
      </c>
      <c r="L1069"/>
      <c r="M1069"/>
      <c r="N1069" t="inlineStr">
        <is>
          <t xml:space="preserve">Madrid Capital</t>
        </is>
      </c>
      <c r="O1069"/>
      <c r="P1069"/>
      <c r="Q1069"/>
      <c r="R1069"/>
      <c r="S1069">
        <v>2600</v>
      </c>
      <c r="T1069"/>
      <c r="U1069">
        <f>IFERROR((S1069-T1069)/T1069,"")</f>
      </c>
      <c r="V1069">
        <v>4</v>
      </c>
      <c r="W1069" t="inlineStr">
        <is>
          <t xml:space="preserve">50.00</t>
        </is>
      </c>
      <c r="X1069"/>
      <c r="Y1069"/>
      <c r="Z1069">
        <f>IFERROR(S1069/W1069,"")</f>
      </c>
      <c r="AA1069">
        <f>IFERROR(INDEX(04_Area_Stats!$C$5:$C$7,MATCH(N1069,04_Area_Stats!$A$5:$A$7,0)),"")</f>
      </c>
      <c r="AB1069">
        <f>IFERROR((Z1069-AA1069)/AA1069,"")</f>
      </c>
      <c r="AC1069"/>
      <c r="AD1069">
        <v>1</v>
      </c>
      <c r="AE1069"/>
      <c r="AF1069"/>
      <c r="AG1069"/>
      <c r="AH1069"/>
      <c r="AI1069" t="inlineStr">
        <is>
          <t xml:space="preserve">Y</t>
        </is>
      </c>
      <c r="AJ1069"/>
      <c r="AK1069"/>
      <c r="AL1069"/>
      <c r="AM1069"/>
      <c r="AN1069"/>
      <c r="AO1069"/>
      <c r="AP1069" t="inlineStr">
        <is>
          <t xml:space="preserve">Y</t>
        </is>
      </c>
      <c r="AQ1069"/>
      <c r="AR1069"/>
      <c r="AS1069"/>
      <c r="AT1069">
        <f>IFERROR(INDEX(04_Area_Stats!$E$5:$E$7,MATCH(N1069,04_Area_Stats!$A$5:$A$7,0)),"")</f>
      </c>
      <c r="AU1069">
        <f>IFERROR(ROUND(W1069*AT1069,0),"")</f>
      </c>
      <c r="AV1069">
        <f>IFERROR(AU1069*12/S1069,"")</f>
      </c>
      <c r="AW1069">
        <f>IFERROR(ROUND(100*(03_Assumptions!$B$18*MIN(AV1069/03_Assumptions!$B$13,1)+03_Assumptions!$B$19*MIN(MAX(-AB1069/0.25,0),1)+03_Assumptions!$B$20*IFERROR(INDEX(03_Assumptions!$B$28:$B$33,MATCH(AG1069,03_Assumptions!$A$28:$A$33,0)),0.5)+03_Assumptions!$B$21*MIN(V1069/180,1)+03_Assumptions!$B$22*(COUNTIF(AI1069:AQ1069,"Y")/9)),0),"")</f>
      </c>
      <c r="AX1069"/>
      <c r="AY1069"/>
      <c r="AZ1069"/>
      <c r="BA1069" t="inlineStr">
        <is>
          <t xml:space="preserve">https://static.fotocasa.es/images/ads/c393ce7b-7989-4a6c-be30-1c29417442ed?rule=original</t>
        </is>
      </c>
      <c r="BB1069"/>
      <c r="BC1069">
        <v>1</v>
      </c>
      <c r="BD1069"/>
      <c r="BE1069">
        <v>0</v>
      </c>
      <c r="BF1069"/>
      <c r="BG1069"/>
      <c r="BH1069"/>
      <c r="BI1069"/>
      <c r="BJ1069"/>
      <c r="BK1069"/>
      <c r="BL1069"/>
      <c r="BM1069"/>
      <c r="BN1069"/>
    </row>
    <row r="1070">
      <c r="A1070" t="inlineStr">
        <is>
          <t xml:space="preserve">IDL-112395874</t>
        </is>
      </c>
      <c r="B1070" t="inlineStr">
        <is>
          <t xml:space="preserve">Idealista</t>
        </is>
      </c>
      <c r="C1070" t="inlineStr">
        <is>
          <t xml:space="preserve">112395874</t>
        </is>
      </c>
      <c r="D1070" t="inlineStr">
        <is>
          <t xml:space="preserve">https://www.idealista.com/inmueble/112395874/</t>
        </is>
      </c>
      <c r="E1070" t="inlineStr">
        <is>
          <t xml:space="preserve">2026-08-28</t>
        </is>
      </c>
      <c r="F1070" t="inlineStr">
        <is>
          <t xml:space="preserve">2026-08-31</t>
        </is>
      </c>
      <c r="G1070" t="inlineStr">
        <is>
          <t xml:space="preserve">New</t>
        </is>
      </c>
      <c r="H1070" t="inlineStr">
        <is>
          <t xml:space="preserve">Duplex in Marbesa, Marbella</t>
        </is>
      </c>
      <c r="I1070" t="inlineStr">
        <is>
          <t xml:space="preserve">Sale</t>
        </is>
      </c>
      <c r="J1070" t="inlineStr">
        <is>
          <t xml:space="preserve">Duplex</t>
        </is>
      </c>
      <c r="K1070" t="inlineStr">
        <is>
          <t xml:space="preserve">ES</t>
        </is>
      </c>
      <c r="L1070"/>
      <c r="M1070" t="inlineStr">
        <is>
          <t xml:space="preserve">Málaga</t>
        </is>
      </c>
      <c r="N1070" t="inlineStr">
        <is>
          <t xml:space="preserve">Marbella</t>
        </is>
      </c>
      <c r="O1070" t="inlineStr">
        <is>
          <t xml:space="preserve">Cabopino</t>
        </is>
      </c>
      <c r="P1070"/>
      <c r="Q1070" t="inlineStr">
        <is>
          <t xml:space="preserve">36.4897300</t>
        </is>
      </c>
      <c r="R1070" t="inlineStr">
        <is>
          <t xml:space="preserve">-4.7652088</t>
        </is>
      </c>
      <c r="S1070">
        <v>765000</v>
      </c>
      <c r="T1070"/>
      <c r="U1070">
        <f>IFERROR((S1070-T1070)/T1070,"")</f>
      </c>
      <c r="V1070">
        <v>4</v>
      </c>
      <c r="W1070" t="inlineStr">
        <is>
          <t xml:space="preserve">173.00</t>
        </is>
      </c>
      <c r="X1070"/>
      <c r="Y1070"/>
      <c r="Z1070">
        <f>IFERROR(S1070/W1070,"")</f>
      </c>
      <c r="AA1070">
        <f>IFERROR(INDEX(04_Area_Stats!$C$5:$C$7,MATCH(N1070,04_Area_Stats!$A$5:$A$7,0)),"")</f>
      </c>
      <c r="AB1070">
        <f>IFERROR((Z1070-AA1070)/AA1070,"")</f>
      </c>
      <c r="AC1070">
        <v>3</v>
      </c>
      <c r="AD1070">
        <v>2</v>
      </c>
      <c r="AE1070"/>
      <c r="AF1070"/>
      <c r="AG1070"/>
      <c r="AH1070"/>
      <c r="AI1070" t="inlineStr">
        <is>
          <t xml:space="preserve">Y</t>
        </is>
      </c>
      <c r="AJ1070"/>
      <c r="AK1070" t="inlineStr">
        <is>
          <t xml:space="preserve">Y</t>
        </is>
      </c>
      <c r="AL1070" t="inlineStr">
        <is>
          <t xml:space="preserve">Y</t>
        </is>
      </c>
      <c r="AM1070" t="inlineStr">
        <is>
          <t xml:space="preserve">Y</t>
        </is>
      </c>
      <c r="AN1070"/>
      <c r="AO1070"/>
      <c r="AP1070" t="inlineStr">
        <is>
          <t xml:space="preserve">Y</t>
        </is>
      </c>
      <c r="AQ1070"/>
      <c r="AR1070"/>
      <c r="AS1070"/>
      <c r="AT1070">
        <f>IFERROR(INDEX(04_Area_Stats!$E$5:$E$7,MATCH(N1070,04_Area_Stats!$A$5:$A$7,0)),"")</f>
      </c>
      <c r="AU1070">
        <f>IFERROR(ROUND(W1070*AT1070,0),"")</f>
      </c>
      <c r="AV1070">
        <f>IFERROR(AU1070*12/S1070,"")</f>
      </c>
      <c r="AW1070">
        <f>IFERROR(ROUND(100*(03_Assumptions!$B$18*MIN(AV1070/03_Assumptions!$B$13,1)+03_Assumptions!$B$19*MIN(MAX(-AB1070/0.25,0),1)+03_Assumptions!$B$20*IFERROR(INDEX(03_Assumptions!$B$28:$B$33,MATCH(AG1070,03_Assumptions!$A$28:$A$33,0)),0.5)+03_Assumptions!$B$21*MIN(V1070/180,1)+03_Assumptions!$B$22*(COUNTIF(AI1070:AQ1070,"Y")/9)),0),"")</f>
      </c>
      <c r="AX1070"/>
      <c r="AY1070"/>
      <c r="AZ1070"/>
      <c r="BA1070" t="inlineStr">
        <is>
          <t xml:space="preserve">https://img4.idealista.com/s/v1/yLv6QcFaPGY-ndqtd3fIzjn3dwgl4inLwTKbMiVSd6Ml4khBqGDIaJvI4s5m5JvBdx4MdwiodyV6dwYIoz6jJQw-JQbI9Zuoyw?Expires=1788122378&amp;Signature=MEUCIQCXKLkASed5fNuRRytmroIhdv6Z9hDPnjMMK3XcyetrUwIgehHehH0RZp4y8YlOHWv36R54M6EUxZaRnYCRNUqzr3c_&amp;Key-Pair-Id=K20EOYVFELHOX5</t>
        </is>
      </c>
      <c r="BB1070"/>
      <c r="BC1070">
        <v>1</v>
      </c>
      <c r="BD1070"/>
      <c r="BE1070">
        <v>0</v>
      </c>
      <c r="BF1070"/>
      <c r="BG1070"/>
      <c r="BH1070"/>
      <c r="BI1070"/>
      <c r="BJ1070"/>
      <c r="BK1070"/>
      <c r="BL1070"/>
      <c r="BM1070"/>
      <c r="BN1070"/>
    </row>
    <row r="1071">
      <c r="A1071" t="inlineStr">
        <is>
          <t xml:space="preserve">IDL-112191915</t>
        </is>
      </c>
      <c r="B1071" t="inlineStr">
        <is>
          <t xml:space="preserve">Idealista</t>
        </is>
      </c>
      <c r="C1071" t="inlineStr">
        <is>
          <t xml:space="preserve">112191915</t>
        </is>
      </c>
      <c r="D1071" t="inlineStr">
        <is>
          <t xml:space="preserve">https://www.idealista.com/inmueble/112191915/</t>
        </is>
      </c>
      <c r="E1071" t="inlineStr">
        <is>
          <t xml:space="preserve">2026-08-28</t>
        </is>
      </c>
      <c r="F1071" t="inlineStr">
        <is>
          <t xml:space="preserve">2026-08-31</t>
        </is>
      </c>
      <c r="G1071" t="inlineStr">
        <is>
          <t xml:space="preserve">New</t>
        </is>
      </c>
      <c r="H1071" t="inlineStr">
        <is>
          <t xml:space="preserve">Detached house in Nueva Andalucía, Marbella</t>
        </is>
      </c>
      <c r="I1071" t="inlineStr">
        <is>
          <t xml:space="preserve">Sale</t>
        </is>
      </c>
      <c r="J1071" t="inlineStr">
        <is>
          <t xml:space="preserve">Chalet</t>
        </is>
      </c>
      <c r="K1071" t="inlineStr">
        <is>
          <t xml:space="preserve">ES</t>
        </is>
      </c>
      <c r="L1071"/>
      <c r="M1071" t="inlineStr">
        <is>
          <t xml:space="preserve">Málaga</t>
        </is>
      </c>
      <c r="N1071" t="inlineStr">
        <is>
          <t xml:space="preserve">Marbella</t>
        </is>
      </c>
      <c r="O1071" t="inlineStr">
        <is>
          <t xml:space="preserve">Nueva Andalucía</t>
        </is>
      </c>
      <c r="P1071"/>
      <c r="Q1071" t="inlineStr">
        <is>
          <t xml:space="preserve">36.4971180</t>
        </is>
      </c>
      <c r="R1071" t="inlineStr">
        <is>
          <t xml:space="preserve">-4.9620730</t>
        </is>
      </c>
      <c r="S1071">
        <v>1375000</v>
      </c>
      <c r="T1071"/>
      <c r="U1071">
        <f>IFERROR((S1071-T1071)/T1071,"")</f>
      </c>
      <c r="V1071">
        <v>4</v>
      </c>
      <c r="W1071" t="inlineStr">
        <is>
          <t xml:space="preserve">277.00</t>
        </is>
      </c>
      <c r="X1071"/>
      <c r="Y1071"/>
      <c r="Z1071">
        <f>IFERROR(S1071/W1071,"")</f>
      </c>
      <c r="AA1071">
        <f>IFERROR(INDEX(04_Area_Stats!$C$5:$C$7,MATCH(N1071,04_Area_Stats!$A$5:$A$7,0)),"")</f>
      </c>
      <c r="AB1071">
        <f>IFERROR((Z1071-AA1071)/AA1071,"")</f>
      </c>
      <c r="AC1071">
        <v>2</v>
      </c>
      <c r="AD1071">
        <v>2</v>
      </c>
      <c r="AE1071"/>
      <c r="AF1071"/>
      <c r="AG1071" t="inlineStr">
        <is>
          <t xml:space="preserve">To renovate</t>
        </is>
      </c>
      <c r="AH1071"/>
      <c r="AI1071"/>
      <c r="AJ1071" t="inlineStr">
        <is>
          <t xml:space="preserve">Y</t>
        </is>
      </c>
      <c r="AK1071" t="inlineStr">
        <is>
          <t xml:space="preserve">Y</t>
        </is>
      </c>
      <c r="AL1071" t="inlineStr">
        <is>
          <t xml:space="preserve">Y</t>
        </is>
      </c>
      <c r="AM1071" t="inlineStr">
        <is>
          <t xml:space="preserve">Y</t>
        </is>
      </c>
      <c r="AN1071"/>
      <c r="AO1071"/>
      <c r="AP1071" t="inlineStr">
        <is>
          <t xml:space="preserve">N</t>
        </is>
      </c>
      <c r="AQ1071"/>
      <c r="AR1071"/>
      <c r="AS1071"/>
      <c r="AT1071">
        <f>IFERROR(INDEX(04_Area_Stats!$E$5:$E$7,MATCH(N1071,04_Area_Stats!$A$5:$A$7,0)),"")</f>
      </c>
      <c r="AU1071">
        <f>IFERROR(ROUND(W1071*AT1071,0),"")</f>
      </c>
      <c r="AV1071">
        <f>IFERROR(AU1071*12/S1071,"")</f>
      </c>
      <c r="AW1071">
        <f>IFERROR(ROUND(100*(03_Assumptions!$B$18*MIN(AV1071/03_Assumptions!$B$13,1)+03_Assumptions!$B$19*MIN(MAX(-AB1071/0.25,0),1)+03_Assumptions!$B$20*IFERROR(INDEX(03_Assumptions!$B$28:$B$33,MATCH(AG1071,03_Assumptions!$A$28:$A$33,0)),0.5)+03_Assumptions!$B$21*MIN(V1071/180,1)+03_Assumptions!$B$22*(COUNTIF(AI1071:AQ1071,"Y")/9)),0),"")</f>
      </c>
      <c r="AX1071"/>
      <c r="AY1071"/>
      <c r="AZ1071"/>
      <c r="BA1071" t="inlineStr">
        <is>
          <t xml:space="preserve">https://img4.idealista.com/s/v1/yLv6QcFaPGY-ndqtd3fIzjn3dwgl4inLwTKbMiVSd6Ml4khBqGDIaJvI4s5m5JvBd3oGd9qbd6gLdwYIoz4MDD73Cz7I9Zuoyw?Expires=1788122378&amp;Signature=MEYCIQDe~5jZ3XKYk8NQkAGP9jRfSASzO5BE5011lK-9N3iuJQIhAK28WJuzl7t~QxK69XiQP1iDwgrXZUHW8QZO7IGzCbIf&amp;Key-Pair-Id=K20EOYVFELHOX5</t>
        </is>
      </c>
      <c r="BB1071"/>
      <c r="BC1071">
        <v>1</v>
      </c>
      <c r="BD1071"/>
      <c r="BE1071">
        <v>0</v>
      </c>
      <c r="BF1071"/>
      <c r="BG1071"/>
      <c r="BH1071"/>
      <c r="BI1071" t="inlineStr">
        <is>
          <t xml:space="preserve">rare opportunity to transform an existing property into a spectacular contemporary villa in an unbeatable location</t>
        </is>
      </c>
      <c r="BJ1071" t="inlineStr">
        <is>
          <t xml:space="preserve">FULL</t>
        </is>
      </c>
      <c r="BK1071" t="inlineStr">
        <is>
          <t xml:space="preserve">Subject to the relevant planning permissions</t>
        </is>
      </c>
      <c r="BL1071" t="inlineStr">
        <is>
          <t xml:space="preserve">En fristående villa på en 500 m² tomt i Nueva Andalucía, Marbella, som kräver totalrenovering för att omvandlas till ett modernt hem. Belägen nära Puerto Banús och förstklassiga golfbanor erbjuder fastigheten exceptionell potential förutsatt att bygglov erhålls.</t>
        </is>
      </c>
      <c r="BM1071" t="inlineStr">
        <is>
          <t xml:space="preserve">condition, terrace, parking</t>
        </is>
      </c>
      <c r="BN1071"/>
    </row>
    <row r="1072">
      <c r="A1072" t="inlineStr">
        <is>
          <t xml:space="preserve">IDL-112395359</t>
        </is>
      </c>
      <c r="B1072" t="inlineStr">
        <is>
          <t xml:space="preserve">Idealista</t>
        </is>
      </c>
      <c r="C1072" t="inlineStr">
        <is>
          <t xml:space="preserve">112395359</t>
        </is>
      </c>
      <c r="D1072" t="inlineStr">
        <is>
          <t xml:space="preserve">https://www.idealista.com/inmueble/112395359/</t>
        </is>
      </c>
      <c r="E1072" t="inlineStr">
        <is>
          <t xml:space="preserve">2026-08-28</t>
        </is>
      </c>
      <c r="F1072" t="inlineStr">
        <is>
          <t xml:space="preserve">2026-08-31</t>
        </is>
      </c>
      <c r="G1072" t="inlineStr">
        <is>
          <t xml:space="preserve">New</t>
        </is>
      </c>
      <c r="H1072" t="inlineStr">
        <is>
          <t xml:space="preserve">Terraced house in Rodeo Alto-Guadaiza-La Campana, Marbella</t>
        </is>
      </c>
      <c r="I1072" t="inlineStr">
        <is>
          <t xml:space="preserve">Sale</t>
        </is>
      </c>
      <c r="J1072" t="inlineStr">
        <is>
          <t xml:space="preserve">Chalet</t>
        </is>
      </c>
      <c r="K1072" t="inlineStr">
        <is>
          <t xml:space="preserve">ES</t>
        </is>
      </c>
      <c r="L1072"/>
      <c r="M1072" t="inlineStr">
        <is>
          <t xml:space="preserve">Málaga</t>
        </is>
      </c>
      <c r="N1072" t="inlineStr">
        <is>
          <t xml:space="preserve">Marbella</t>
        </is>
      </c>
      <c r="O1072" t="inlineStr">
        <is>
          <t xml:space="preserve">Nueva Andalucía</t>
        </is>
      </c>
      <c r="P1072"/>
      <c r="Q1072" t="inlineStr">
        <is>
          <t xml:space="preserve">36.4918267</t>
        </is>
      </c>
      <c r="R1072" t="inlineStr">
        <is>
          <t xml:space="preserve">-4.9744219</t>
        </is>
      </c>
      <c r="S1072">
        <v>1395000</v>
      </c>
      <c r="T1072"/>
      <c r="U1072">
        <f>IFERROR((S1072-T1072)/T1072,"")</f>
      </c>
      <c r="V1072">
        <v>4</v>
      </c>
      <c r="W1072" t="inlineStr">
        <is>
          <t xml:space="preserve">124.00</t>
        </is>
      </c>
      <c r="X1072"/>
      <c r="Y1072"/>
      <c r="Z1072">
        <f>IFERROR(S1072/W1072,"")</f>
      </c>
      <c r="AA1072">
        <f>IFERROR(INDEX(04_Area_Stats!$C$5:$C$7,MATCH(N1072,04_Area_Stats!$A$5:$A$7,0)),"")</f>
      </c>
      <c r="AB1072">
        <f>IFERROR((Z1072-AA1072)/AA1072,"")</f>
      </c>
      <c r="AC1072">
        <v>3</v>
      </c>
      <c r="AD1072">
        <v>3</v>
      </c>
      <c r="AE1072" t="inlineStr">
        <is>
          <t xml:space="preserve">Two floors</t>
        </is>
      </c>
      <c r="AF1072"/>
      <c r="AG1072" t="inlineStr">
        <is>
          <t xml:space="preserve">Renovated</t>
        </is>
      </c>
      <c r="AH1072"/>
      <c r="AI1072"/>
      <c r="AJ1072" t="inlineStr">
        <is>
          <t xml:space="preserve">Y</t>
        </is>
      </c>
      <c r="AK1072" t="inlineStr">
        <is>
          <t xml:space="preserve">Y</t>
        </is>
      </c>
      <c r="AL1072" t="inlineStr">
        <is>
          <t xml:space="preserve">Y</t>
        </is>
      </c>
      <c r="AM1072"/>
      <c r="AN1072"/>
      <c r="AO1072"/>
      <c r="AP1072"/>
      <c r="AQ1072"/>
      <c r="AR1072"/>
      <c r="AS1072"/>
      <c r="AT1072">
        <f>IFERROR(INDEX(04_Area_Stats!$E$5:$E$7,MATCH(N1072,04_Area_Stats!$A$5:$A$7,0)),"")</f>
      </c>
      <c r="AU1072">
        <f>IFERROR(ROUND(W1072*AT1072,0),"")</f>
      </c>
      <c r="AV1072">
        <f>IFERROR(AU1072*12/S1072,"")</f>
      </c>
      <c r="AW1072">
        <f>IFERROR(ROUND(100*(03_Assumptions!$B$18*MIN(AV1072/03_Assumptions!$B$13,1)+03_Assumptions!$B$19*MIN(MAX(-AB1072/0.25,0),1)+03_Assumptions!$B$20*IFERROR(INDEX(03_Assumptions!$B$28:$B$33,MATCH(AG1072,03_Assumptions!$A$28:$A$33,0)),0.5)+03_Assumptions!$B$21*MIN(V1072/180,1)+03_Assumptions!$B$22*(COUNTIF(AI1072:AQ1072,"Y")/9)),0),"")</f>
      </c>
      <c r="AX1072"/>
      <c r="AY1072"/>
      <c r="AZ1072"/>
      <c r="BA1072" t="inlineStr">
        <is>
          <t xml:space="preserve">https://img4.idealista.com/s/v1/yLv6QcFaPGY-ndqtd3fIzjn3dwgl4inLwTKbMiVSd6Ml4khBqGDIaJvI4s5m5JvBdwa1d84ldwwedwYIoz4MgCU-JT7I9Zuoyw?Expires=1788122378&amp;Signature=MEUCIERJFayWk6bFiFJNt8wV6GET08iipqWVcKi8dWCd1R6vAiEAox5tfoDBOCpjBh1tDC0v42J1NGc7QJIY-aQ4sGrnxEA_&amp;Key-Pair-Id=K20EOYVFELHOX5</t>
        </is>
      </c>
      <c r="BB1072"/>
      <c r="BC1072">
        <v>1</v>
      </c>
      <c r="BD1072"/>
      <c r="BE1072">
        <v>0</v>
      </c>
      <c r="BF1072"/>
      <c r="BG1072"/>
      <c r="BH1072"/>
      <c r="BI1072"/>
      <c r="BJ1072" t="inlineStr">
        <is>
          <t xml:space="preserve">COSMETIC</t>
        </is>
      </c>
      <c r="BK1072"/>
      <c r="BL1072" t="inlineStr">
        <is>
          <t xml:space="preserve">En stilfull renoverad radhusvilla med tre sovrum i Nueva Andalucía med minimalistisk design och moderna bekvämligheter inklusive privat pool och terrass. Perfekt belägen inom gångavstånd till Puerto Banús och stranden, idealisk för året runt-boende eller semestervistelse.</t>
        </is>
      </c>
      <c r="BM1072" t="inlineStr">
        <is>
          <t xml:space="preserve">floor, condition, terrace, pool, garden</t>
        </is>
      </c>
      <c r="BN1072"/>
    </row>
    <row r="1073">
      <c r="A1073" t="inlineStr">
        <is>
          <t xml:space="preserve">IDL-112396762</t>
        </is>
      </c>
      <c r="B1073" t="inlineStr">
        <is>
          <t xml:space="preserve">Idealista</t>
        </is>
      </c>
      <c r="C1073" t="inlineStr">
        <is>
          <t xml:space="preserve">112396762</t>
        </is>
      </c>
      <c r="D1073" t="inlineStr">
        <is>
          <t xml:space="preserve">https://www.idealista.com/inmueble/112396762/</t>
        </is>
      </c>
      <c r="E1073" t="inlineStr">
        <is>
          <t xml:space="preserve">2026-08-28</t>
        </is>
      </c>
      <c r="F1073" t="inlineStr">
        <is>
          <t xml:space="preserve">2026-08-31</t>
        </is>
      </c>
      <c r="G1073" t="inlineStr">
        <is>
          <t xml:space="preserve">New</t>
        </is>
      </c>
      <c r="H1073" t="inlineStr">
        <is>
          <t xml:space="preserve">Flat / apartment in Calle Ribera, Puerto Banús, Marbella</t>
        </is>
      </c>
      <c r="I1073" t="inlineStr">
        <is>
          <t xml:space="preserve">Sale</t>
        </is>
      </c>
      <c r="J1073" t="inlineStr">
        <is>
          <t xml:space="preserve">Flat</t>
        </is>
      </c>
      <c r="K1073" t="inlineStr">
        <is>
          <t xml:space="preserve">ES</t>
        </is>
      </c>
      <c r="L1073"/>
      <c r="M1073" t="inlineStr">
        <is>
          <t xml:space="preserve">Málaga</t>
        </is>
      </c>
      <c r="N1073" t="inlineStr">
        <is>
          <t xml:space="preserve">Marbella</t>
        </is>
      </c>
      <c r="O1073" t="inlineStr">
        <is>
          <t xml:space="preserve">Nueva Andalucía</t>
        </is>
      </c>
      <c r="P1073"/>
      <c r="Q1073" t="inlineStr">
        <is>
          <t xml:space="preserve">36.4864927</t>
        </is>
      </c>
      <c r="R1073" t="inlineStr">
        <is>
          <t xml:space="preserve">-4.9543120</t>
        </is>
      </c>
      <c r="S1073">
        <v>1245000</v>
      </c>
      <c r="T1073"/>
      <c r="U1073">
        <f>IFERROR((S1073-T1073)/T1073,"")</f>
      </c>
      <c r="V1073">
        <v>4</v>
      </c>
      <c r="W1073" t="inlineStr">
        <is>
          <t xml:space="preserve">88.00</t>
        </is>
      </c>
      <c r="X1073"/>
      <c r="Y1073"/>
      <c r="Z1073">
        <f>IFERROR(S1073/W1073,"")</f>
      </c>
      <c r="AA1073">
        <f>IFERROR(INDEX(04_Area_Stats!$C$5:$C$7,MATCH(N1073,04_Area_Stats!$A$5:$A$7,0)),"")</f>
      </c>
      <c r="AB1073">
        <f>IFERROR((Z1073-AA1073)/AA1073,"")</f>
      </c>
      <c r="AC1073">
        <v>2</v>
      </c>
      <c r="AD1073">
        <v>1</v>
      </c>
      <c r="AE1073"/>
      <c r="AF1073"/>
      <c r="AG1073" t="inlineStr">
        <is>
          <t xml:space="preserve">Renovated</t>
        </is>
      </c>
      <c r="AH1073"/>
      <c r="AI1073" t="inlineStr">
        <is>
          <t xml:space="preserve">N</t>
        </is>
      </c>
      <c r="AJ1073" t="inlineStr">
        <is>
          <t xml:space="preserve">Y</t>
        </is>
      </c>
      <c r="AK1073" t="inlineStr">
        <is>
          <t xml:space="preserve">N</t>
        </is>
      </c>
      <c r="AL1073" t="inlineStr">
        <is>
          <t xml:space="preserve">N</t>
        </is>
      </c>
      <c r="AM1073"/>
      <c r="AN1073"/>
      <c r="AO1073" t="inlineStr">
        <is>
          <t xml:space="preserve">Y</t>
        </is>
      </c>
      <c r="AP1073" t="inlineStr">
        <is>
          <t xml:space="preserve">Y</t>
        </is>
      </c>
      <c r="AQ1073"/>
      <c r="AR1073"/>
      <c r="AS1073"/>
      <c r="AT1073">
        <f>IFERROR(INDEX(04_Area_Stats!$E$5:$E$7,MATCH(N1073,04_Area_Stats!$A$5:$A$7,0)),"")</f>
      </c>
      <c r="AU1073">
        <f>IFERROR(ROUND(W1073*AT1073,0),"")</f>
      </c>
      <c r="AV1073">
        <f>IFERROR(AU1073*12/S1073,"")</f>
      </c>
      <c r="AW1073">
        <f>IFERROR(ROUND(100*(03_Assumptions!$B$18*MIN(AV1073/03_Assumptions!$B$13,1)+03_Assumptions!$B$19*MIN(MAX(-AB1073/0.25,0),1)+03_Assumptions!$B$20*IFERROR(INDEX(03_Assumptions!$B$28:$B$33,MATCH(AG1073,03_Assumptions!$A$28:$A$33,0)),0.5)+03_Assumptions!$B$21*MIN(V1073/180,1)+03_Assumptions!$B$22*(COUNTIF(AI1073:AQ1073,"Y")/9)),0),"")</f>
      </c>
      <c r="AX1073"/>
      <c r="AY1073"/>
      <c r="AZ1073"/>
      <c r="BA1073" t="inlineStr">
        <is>
          <t xml:space="preserve">https://img4.idealista.com/s/v1/yLv6QcFaPGY-ndqtd3fIzjn3dwgl4inLwTKbMiVSd6Ml4khBqGDIaJvI4s5m5JvBd84-dwbad9qjdwYIoz6j9wYleqPI9Zuoyw?Expires=1788122378&amp;Signature=MEUCIFcFYE-AOc8waPC2W0CWzSIhgJ4iaozDoGyMofFlUtqAAiEA1CA1fFyFsLkpPQl3L63ZuLXhOtuLTv0wHRkaYy5xeTE_&amp;Key-Pair-Id=K20EOYVFELHOX5</t>
        </is>
      </c>
      <c r="BB1073"/>
      <c r="BC1073">
        <v>1</v>
      </c>
      <c r="BD1073"/>
      <c r="BE1073">
        <v>0</v>
      </c>
      <c r="BF1073"/>
      <c r="BG1073"/>
      <c r="BH1073"/>
      <c r="BI1073"/>
      <c r="BJ1073"/>
      <c r="BK1073"/>
      <c r="BL1073" t="inlineStr">
        <is>
          <t xml:space="preserve">En raffinerad tvårumslägenhet i Puerto Banús med 88 m² öppen planering, designkök och utsikt över hamnen från en privat terrass. Det väl utformat, minimalistiska interiöret prioriterar bekvämlighet och läge framför isolering, perfekt för den som söker lyx genom enkel tillgång till restauranger och vattenkajer.</t>
        </is>
      </c>
      <c r="BM1073" t="inlineStr">
        <is>
          <t xml:space="preserve">condition</t>
        </is>
      </c>
      <c r="BN1073"/>
    </row>
    <row r="1074">
      <c r="A1074" t="inlineStr">
        <is>
          <t xml:space="preserve">IDL-112388573</t>
        </is>
      </c>
      <c r="B1074" t="inlineStr">
        <is>
          <t xml:space="preserve">Idealista</t>
        </is>
      </c>
      <c r="C1074" t="inlineStr">
        <is>
          <t xml:space="preserve">112388573</t>
        </is>
      </c>
      <c r="D1074" t="inlineStr">
        <is>
          <t xml:space="preserve">https://www.idealista.com/inmueble/112388573/</t>
        </is>
      </c>
      <c r="E1074" t="inlineStr">
        <is>
          <t xml:space="preserve">2026-08-28</t>
        </is>
      </c>
      <c r="F1074" t="inlineStr">
        <is>
          <t xml:space="preserve">2026-08-31</t>
        </is>
      </c>
      <c r="G1074" t="inlineStr">
        <is>
          <t xml:space="preserve">New</t>
        </is>
      </c>
      <c r="H1074" t="inlineStr">
        <is>
          <t xml:space="preserve">Flat / apartment in Urbanización Golf Río Real, Rio Real, Marbella</t>
        </is>
      </c>
      <c r="I1074" t="inlineStr">
        <is>
          <t xml:space="preserve">Sale</t>
        </is>
      </c>
      <c r="J1074" t="inlineStr">
        <is>
          <t xml:space="preserve">Flat</t>
        </is>
      </c>
      <c r="K1074" t="inlineStr">
        <is>
          <t xml:space="preserve">ES</t>
        </is>
      </c>
      <c r="L1074"/>
      <c r="M1074" t="inlineStr">
        <is>
          <t xml:space="preserve">Málaga</t>
        </is>
      </c>
      <c r="N1074" t="inlineStr">
        <is>
          <t xml:space="preserve">Marbella</t>
        </is>
      </c>
      <c r="O1074" t="inlineStr">
        <is>
          <t xml:space="preserve">Rio Real-Los Monteros</t>
        </is>
      </c>
      <c r="P1074"/>
      <c r="Q1074" t="inlineStr">
        <is>
          <t xml:space="preserve">36.5155855</t>
        </is>
      </c>
      <c r="R1074" t="inlineStr">
        <is>
          <t xml:space="preserve">-4.8476649</t>
        </is>
      </c>
      <c r="S1074">
        <v>2450000</v>
      </c>
      <c r="T1074"/>
      <c r="U1074">
        <f>IFERROR((S1074-T1074)/T1074,"")</f>
      </c>
      <c r="V1074">
        <v>4</v>
      </c>
      <c r="W1074" t="inlineStr">
        <is>
          <t xml:space="preserve">190.00</t>
        </is>
      </c>
      <c r="X1074"/>
      <c r="Y1074"/>
      <c r="Z1074">
        <f>IFERROR(S1074/W1074,"")</f>
      </c>
      <c r="AA1074">
        <f>IFERROR(INDEX(04_Area_Stats!$C$5:$C$7,MATCH(N1074,04_Area_Stats!$A$5:$A$7,0)),"")</f>
      </c>
      <c r="AB1074">
        <f>IFERROR((Z1074-AA1074)/AA1074,"")</f>
      </c>
      <c r="AC1074">
        <v>3</v>
      </c>
      <c r="AD1074">
        <v>2</v>
      </c>
      <c r="AE1074" t="inlineStr">
        <is>
          <t xml:space="preserve">1</t>
        </is>
      </c>
      <c r="AF1074"/>
      <c r="AG1074" t="inlineStr">
        <is>
          <t xml:space="preserve">Renovated</t>
        </is>
      </c>
      <c r="AH1074"/>
      <c r="AI1074" t="inlineStr">
        <is>
          <t xml:space="preserve">Y</t>
        </is>
      </c>
      <c r="AJ1074" t="inlineStr">
        <is>
          <t xml:space="preserve">Y</t>
        </is>
      </c>
      <c r="AK1074" t="inlineStr">
        <is>
          <t xml:space="preserve">N</t>
        </is>
      </c>
      <c r="AL1074" t="inlineStr">
        <is>
          <t xml:space="preserve">Y</t>
        </is>
      </c>
      <c r="AM1074" t="inlineStr">
        <is>
          <t xml:space="preserve">Y</t>
        </is>
      </c>
      <c r="AN1074" t="inlineStr">
        <is>
          <t xml:space="preserve">Y</t>
        </is>
      </c>
      <c r="AO1074" t="inlineStr">
        <is>
          <t xml:space="preserve">Y</t>
        </is>
      </c>
      <c r="AP1074" t="inlineStr">
        <is>
          <t xml:space="preserve">Y</t>
        </is>
      </c>
      <c r="AQ1074" t="inlineStr">
        <is>
          <t xml:space="preserve">Y</t>
        </is>
      </c>
      <c r="AR1074"/>
      <c r="AS1074"/>
      <c r="AT1074">
        <f>IFERROR(INDEX(04_Area_Stats!$E$5:$E$7,MATCH(N1074,04_Area_Stats!$A$5:$A$7,0)),"")</f>
      </c>
      <c r="AU1074">
        <f>IFERROR(ROUND(W1074*AT1074,0),"")</f>
      </c>
      <c r="AV1074">
        <f>IFERROR(AU1074*12/S1074,"")</f>
      </c>
      <c r="AW1074">
        <f>IFERROR(ROUND(100*(03_Assumptions!$B$18*MIN(AV1074/03_Assumptions!$B$13,1)+03_Assumptions!$B$19*MIN(MAX(-AB1074/0.25,0),1)+03_Assumptions!$B$20*IFERROR(INDEX(03_Assumptions!$B$28:$B$33,MATCH(AG1074,03_Assumptions!$A$28:$A$33,0)),0.5)+03_Assumptions!$B$21*MIN(V1074/180,1)+03_Assumptions!$B$22*(COUNTIF(AI1074:AQ1074,"Y")/9)),0),"")</f>
      </c>
      <c r="AX1074"/>
      <c r="AY1074"/>
      <c r="AZ1074"/>
      <c r="BA1074" t="inlineStr">
        <is>
          <t xml:space="preserve">https://img4.idealista.com/s/v1/yLv6QcFaPGY-ndqtd3fIzjn3dwgl4inLwTKbMiVSd6Ml4khBqGDIaJvI4s5m5JvBd_eodx6bdwsLdwYIoz4MPoCjCIDI9Zuoyw?Expires=1788122378&amp;Signature=MEYCIQC5sBvV1~uZAr-Mhp4HtIirGq8Mx1wo~agimddPzw3fIwIhAIetF01zy5Sq8Aj6mlocHPcTO1YE89~x~fiWTH3Bl0TK&amp;Key-Pair-Id=K20EOYVFELHOX5</t>
        </is>
      </c>
      <c r="BB1074"/>
      <c r="BC1074">
        <v>1</v>
      </c>
      <c r="BD1074"/>
      <c r="BE1074">
        <v>0</v>
      </c>
      <c r="BF1074"/>
      <c r="BG1074"/>
      <c r="BH1074"/>
      <c r="BI1074"/>
      <c r="BJ1074"/>
      <c r="BK1074"/>
      <c r="BL1074" t="inlineStr">
        <is>
          <t xml:space="preserve">En lyx 3-sovrum, 2-badrum lägenhet helt renoverad enligt högsta standard i det exklusiva strandsamhället Palm Beach, Marbella. Med en fantastisk 40 m2 terrass mot sydväst med vyer över Medelhavet, premiumbekvämligheter inklusive golvvärme och högsta teknik, och direkt strandaccess endast 5 minuter från centrum, detta är en exceptionell kustsägendom.</t>
        </is>
      </c>
      <c r="BM1074" t="inlineStr">
        <is>
          <t xml:space="preserve">condition, furnished</t>
        </is>
      </c>
      <c r="BN1074"/>
    </row>
    <row r="1075">
      <c r="A1075" t="inlineStr">
        <is>
          <t xml:space="preserve">IDL-111386249</t>
        </is>
      </c>
      <c r="B1075" t="inlineStr">
        <is>
          <t xml:space="preserve">Idealista</t>
        </is>
      </c>
      <c r="C1075" t="inlineStr">
        <is>
          <t xml:space="preserve">111386249</t>
        </is>
      </c>
      <c r="D1075" t="inlineStr">
        <is>
          <t xml:space="preserve">https://www.idealista.com/inmueble/111386249/</t>
        </is>
      </c>
      <c r="E1075" t="inlineStr">
        <is>
          <t xml:space="preserve">2026-08-28</t>
        </is>
      </c>
      <c r="F1075" t="inlineStr">
        <is>
          <t xml:space="preserve">2026-08-31</t>
        </is>
      </c>
      <c r="G1075" t="inlineStr">
        <is>
          <t xml:space="preserve">New</t>
        </is>
      </c>
      <c r="H1075" t="inlineStr">
        <is>
          <t xml:space="preserve">Flat / apartment in Calle Ramón Areces, 2, Puerto Banús, Marbella</t>
        </is>
      </c>
      <c r="I1075" t="inlineStr">
        <is>
          <t xml:space="preserve">Sale</t>
        </is>
      </c>
      <c r="J1075" t="inlineStr">
        <is>
          <t xml:space="preserve">Flat</t>
        </is>
      </c>
      <c r="K1075" t="inlineStr">
        <is>
          <t xml:space="preserve">ES</t>
        </is>
      </c>
      <c r="L1075"/>
      <c r="M1075" t="inlineStr">
        <is>
          <t xml:space="preserve">Málaga</t>
        </is>
      </c>
      <c r="N1075" t="inlineStr">
        <is>
          <t xml:space="preserve">Marbella</t>
        </is>
      </c>
      <c r="O1075" t="inlineStr">
        <is>
          <t xml:space="preserve">Nueva Andalucía</t>
        </is>
      </c>
      <c r="P1075"/>
      <c r="Q1075" t="inlineStr">
        <is>
          <t xml:space="preserve">36.4910177</t>
        </is>
      </c>
      <c r="R1075" t="inlineStr">
        <is>
          <t xml:space="preserve">-4.9517961</t>
        </is>
      </c>
      <c r="S1075">
        <v>599000</v>
      </c>
      <c r="T1075"/>
      <c r="U1075">
        <f>IFERROR((S1075-T1075)/T1075,"")</f>
      </c>
      <c r="V1075">
        <v>4</v>
      </c>
      <c r="W1075" t="inlineStr">
        <is>
          <t xml:space="preserve">102.00</t>
        </is>
      </c>
      <c r="X1075"/>
      <c r="Y1075"/>
      <c r="Z1075">
        <f>IFERROR(S1075/W1075,"")</f>
      </c>
      <c r="AA1075">
        <f>IFERROR(INDEX(04_Area_Stats!$C$5:$C$7,MATCH(N1075,04_Area_Stats!$A$5:$A$7,0)),"")</f>
      </c>
      <c r="AB1075">
        <f>IFERROR((Z1075-AA1075)/AA1075,"")</f>
      </c>
      <c r="AC1075">
        <v>2</v>
      </c>
      <c r="AD1075">
        <v>2</v>
      </c>
      <c r="AE1075" t="inlineStr">
        <is>
          <t xml:space="preserve">6</t>
        </is>
      </c>
      <c r="AF1075"/>
      <c r="AG1075" t="inlineStr">
        <is>
          <t xml:space="preserve">Renovated</t>
        </is>
      </c>
      <c r="AH1075"/>
      <c r="AI1075" t="inlineStr">
        <is>
          <t xml:space="preserve">Y</t>
        </is>
      </c>
      <c r="AJ1075" t="inlineStr">
        <is>
          <t xml:space="preserve">Y</t>
        </is>
      </c>
      <c r="AK1075" t="inlineStr">
        <is>
          <t xml:space="preserve">N</t>
        </is>
      </c>
      <c r="AL1075" t="inlineStr">
        <is>
          <t xml:space="preserve">Y</t>
        </is>
      </c>
      <c r="AM1075" t="inlineStr">
        <is>
          <t xml:space="preserve">Y</t>
        </is>
      </c>
      <c r="AN1075" t="inlineStr">
        <is>
          <t xml:space="preserve">N</t>
        </is>
      </c>
      <c r="AO1075" t="inlineStr">
        <is>
          <t xml:space="preserve">Y</t>
        </is>
      </c>
      <c r="AP1075" t="inlineStr">
        <is>
          <t xml:space="preserve">N</t>
        </is>
      </c>
      <c r="AQ1075"/>
      <c r="AR1075"/>
      <c r="AS1075"/>
      <c r="AT1075">
        <f>IFERROR(INDEX(04_Area_Stats!$E$5:$E$7,MATCH(N1075,04_Area_Stats!$A$5:$A$7,0)),"")</f>
      </c>
      <c r="AU1075">
        <f>IFERROR(ROUND(W1075*AT1075,0),"")</f>
      </c>
      <c r="AV1075">
        <f>IFERROR(AU1075*12/S1075,"")</f>
      </c>
      <c r="AW1075">
        <f>IFERROR(ROUND(100*(03_Assumptions!$B$18*MIN(AV1075/03_Assumptions!$B$13,1)+03_Assumptions!$B$19*MIN(MAX(-AB1075/0.25,0),1)+03_Assumptions!$B$20*IFERROR(INDEX(03_Assumptions!$B$28:$B$33,MATCH(AG1075,03_Assumptions!$A$28:$A$33,0)),0.5)+03_Assumptions!$B$21*MIN(V1075/180,1)+03_Assumptions!$B$22*(COUNTIF(AI1075:AQ1075,"Y")/9)),0),"")</f>
      </c>
      <c r="AX1075"/>
      <c r="AY1075"/>
      <c r="AZ1075"/>
      <c r="BA1075" t="inlineStr">
        <is>
          <t xml:space="preserve">https://img4.idealista.com/s/v1/yLv6QcFaPGY-ndqtd3fIzjn3dwgl4inLwTKbMiVSd6Ml4khBqGDIaJvI4s5m5JvBd5sldwYGdz7adwYICPcGDD73owjI9Zuoyw?Expires=1788122378&amp;Signature=MEYCIQC3rg3oqMCVoXQdWlqHmGiZo3AG~PhokFOnkof1TFIFMgIhAJ6AgVhNIxC3dN4ic1SrWGH0zuG~gcTHVD0XKP4FCvWq&amp;Key-Pair-Id=K20EOYVFELHOX5</t>
        </is>
      </c>
      <c r="BB1075"/>
      <c r="BC1075">
        <v>1</v>
      </c>
      <c r="BD1075"/>
      <c r="BE1075">
        <v>0</v>
      </c>
      <c r="BF1075"/>
      <c r="BG1075"/>
      <c r="BH1075"/>
      <c r="BI1075"/>
      <c r="BJ1075"/>
      <c r="BK1075"/>
      <c r="BL1075" t="inlineStr">
        <is>
          <t xml:space="preserve">En lyxig 2-sovrumslägenhet med 2 badrum (102 m²) på 6:e våningen i Marina Banús med utmärkt skick och sydvästlig utsikt över Medelhavet. Fastigheten erbjuder premiumbekvämligheter inklusive privat terrass, luftkonditionering, parkeringsplats och tillgång till ett exklusivt bostadskomplex med gemensam pool och 24-timmarsövervakning.</t>
        </is>
      </c>
      <c r="BM1075" t="inlineStr">
        <is>
          <t xml:space="preserve">condition</t>
        </is>
      </c>
      <c r="BN1075"/>
    </row>
    <row r="1076">
      <c r="A1076" t="inlineStr">
        <is>
          <t xml:space="preserve">IDL-112392318</t>
        </is>
      </c>
      <c r="B1076" t="inlineStr">
        <is>
          <t xml:space="preserve">Idealista</t>
        </is>
      </c>
      <c r="C1076" t="inlineStr">
        <is>
          <t xml:space="preserve">112392318</t>
        </is>
      </c>
      <c r="D1076" t="inlineStr">
        <is>
          <t xml:space="preserve">https://www.idealista.com/obra-nueva/112392318/</t>
        </is>
      </c>
      <c r="E1076" t="inlineStr">
        <is>
          <t xml:space="preserve">2026-08-28</t>
        </is>
      </c>
      <c r="F1076" t="inlineStr">
        <is>
          <t xml:space="preserve">2026-08-31</t>
        </is>
      </c>
      <c r="G1076" t="inlineStr">
        <is>
          <t xml:space="preserve">New</t>
        </is>
      </c>
      <c r="H1076" t="inlineStr">
        <is>
          <t xml:space="preserve">Flat / apartment in Rodeo Alto-Guadaiza-La Campana, Marbella</t>
        </is>
      </c>
      <c r="I1076" t="inlineStr">
        <is>
          <t xml:space="preserve">Sale</t>
        </is>
      </c>
      <c r="J1076" t="inlineStr">
        <is>
          <t xml:space="preserve">Flat</t>
        </is>
      </c>
      <c r="K1076" t="inlineStr">
        <is>
          <t xml:space="preserve">ES</t>
        </is>
      </c>
      <c r="L1076"/>
      <c r="M1076" t="inlineStr">
        <is>
          <t xml:space="preserve">Málaga</t>
        </is>
      </c>
      <c r="N1076" t="inlineStr">
        <is>
          <t xml:space="preserve">Marbella</t>
        </is>
      </c>
      <c r="O1076" t="inlineStr">
        <is>
          <t xml:space="preserve">Nueva Andalucía</t>
        </is>
      </c>
      <c r="P1076"/>
      <c r="Q1076" t="inlineStr">
        <is>
          <t xml:space="preserve">36.4995549</t>
        </is>
      </c>
      <c r="R1076" t="inlineStr">
        <is>
          <t xml:space="preserve">-4.9797161</t>
        </is>
      </c>
      <c r="S1076">
        <v>505000</v>
      </c>
      <c r="T1076"/>
      <c r="U1076">
        <f>IFERROR((S1076-T1076)/T1076,"")</f>
      </c>
      <c r="V1076">
        <v>4</v>
      </c>
      <c r="W1076" t="inlineStr">
        <is>
          <t xml:space="preserve">91.00</t>
        </is>
      </c>
      <c r="X1076"/>
      <c r="Y1076"/>
      <c r="Z1076">
        <f>IFERROR(S1076/W1076,"")</f>
      </c>
      <c r="AA1076">
        <f>IFERROR(INDEX(04_Area_Stats!$C$5:$C$7,MATCH(N1076,04_Area_Stats!$A$5:$A$7,0)),"")</f>
      </c>
      <c r="AB1076">
        <f>IFERROR((Z1076-AA1076)/AA1076,"")</f>
      </c>
      <c r="AC1076">
        <v>2</v>
      </c>
      <c r="AD1076">
        <v>2</v>
      </c>
      <c r="AE1076" t="inlineStr">
        <is>
          <t xml:space="preserve">2</t>
        </is>
      </c>
      <c r="AF1076"/>
      <c r="AG1076" t="inlineStr">
        <is>
          <t xml:space="preserve">New build</t>
        </is>
      </c>
      <c r="AH1076"/>
      <c r="AI1076" t="inlineStr">
        <is>
          <t xml:space="preserve">Y</t>
        </is>
      </c>
      <c r="AJ1076" t="inlineStr">
        <is>
          <t xml:space="preserve">Y</t>
        </is>
      </c>
      <c r="AK1076" t="inlineStr">
        <is>
          <t xml:space="preserve">N</t>
        </is>
      </c>
      <c r="AL1076" t="inlineStr">
        <is>
          <t xml:space="preserve">Y</t>
        </is>
      </c>
      <c r="AM1076"/>
      <c r="AN1076" t="inlineStr">
        <is>
          <t xml:space="preserve">N</t>
        </is>
      </c>
      <c r="AO1076"/>
      <c r="AP1076" t="inlineStr">
        <is>
          <t xml:space="preserve">N</t>
        </is>
      </c>
      <c r="AQ1076"/>
      <c r="AR1076"/>
      <c r="AS1076"/>
      <c r="AT1076">
        <f>IFERROR(INDEX(04_Area_Stats!$E$5:$E$7,MATCH(N1076,04_Area_Stats!$A$5:$A$7,0)),"")</f>
      </c>
      <c r="AU1076">
        <f>IFERROR(ROUND(W1076*AT1076,0),"")</f>
      </c>
      <c r="AV1076">
        <f>IFERROR(AU1076*12/S1076,"")</f>
      </c>
      <c r="AW1076">
        <f>IFERROR(ROUND(100*(03_Assumptions!$B$18*MIN(AV1076/03_Assumptions!$B$13,1)+03_Assumptions!$B$19*MIN(MAX(-AB1076/0.25,0),1)+03_Assumptions!$B$20*IFERROR(INDEX(03_Assumptions!$B$28:$B$33,MATCH(AG1076,03_Assumptions!$A$28:$A$33,0)),0.5)+03_Assumptions!$B$21*MIN(V1076/180,1)+03_Assumptions!$B$22*(COUNTIF(AI1076:AQ1076,"Y")/9)),0),"")</f>
      </c>
      <c r="AX1076"/>
      <c r="AY1076"/>
      <c r="AZ1076"/>
      <c r="BA1076" t="inlineStr">
        <is>
          <t xml:space="preserve">https://img4.idealista.com/s/v1/yLv6QcFaPGY-ndqtd3fIzjn3dwgl4inLwTKbMiVSd6Ml4khBqGDIaJvI4s5m5JvBd_f3d856d6OAdwYIBoAICHo-JT7I9Zuoyw?Expires=1788033955&amp;Signature=MEUCIHpqL1e4DH0069fbxgfHGkGsx4nfB~xwv8SPI4KmgnqzAiEA-bMUlpHsblsSg6ThZFYn4RHr~y~spu8xu6p4QYdgVuc_&amp;Key-Pair-Id=K20EOYVFELHOX5</t>
        </is>
      </c>
      <c r="BB1076"/>
      <c r="BC1076">
        <v>1</v>
      </c>
      <c r="BD1076"/>
      <c r="BE1076">
        <v>0</v>
      </c>
      <c r="BF1076"/>
      <c r="BG1076"/>
      <c r="BH1076"/>
      <c r="BI1076"/>
      <c r="BJ1076"/>
      <c r="BK1076"/>
      <c r="BL1076" t="inlineStr">
        <is>
          <t xml:space="preserve">Nybyggd lägenhetskomplex i La Nueva Andalucía, Marbella, 5 minuter från Puerto Banús med 2–4 sovrum och modern arkitektur. Egendomen har en panoramabad, gym och är inflyttningsklar, även om specifika lägenhetsinformation inte anges.</t>
        </is>
      </c>
      <c r="BM1076" t="inlineStr">
        <is>
          <t xml:space="preserve">condition</t>
        </is>
      </c>
      <c r="BN1076"/>
    </row>
    <row r="1077">
      <c r="A1077" t="inlineStr">
        <is>
          <t xml:space="preserve">IDL-112392320</t>
        </is>
      </c>
      <c r="B1077" t="inlineStr">
        <is>
          <t xml:space="preserve">Idealista</t>
        </is>
      </c>
      <c r="C1077" t="inlineStr">
        <is>
          <t xml:space="preserve">112392320</t>
        </is>
      </c>
      <c r="D1077" t="inlineStr">
        <is>
          <t xml:space="preserve">https://www.idealista.com/obra-nueva/112392320/</t>
        </is>
      </c>
      <c r="E1077" t="inlineStr">
        <is>
          <t xml:space="preserve">2026-08-28</t>
        </is>
      </c>
      <c r="F1077" t="inlineStr">
        <is>
          <t xml:space="preserve">2026-08-31</t>
        </is>
      </c>
      <c r="G1077" t="inlineStr">
        <is>
          <t xml:space="preserve">New</t>
        </is>
      </c>
      <c r="H1077" t="inlineStr">
        <is>
          <t xml:space="preserve">Flat / apartment in Rodeo Alto-Guadaiza-La Campana, Marbella</t>
        </is>
      </c>
      <c r="I1077" t="inlineStr">
        <is>
          <t xml:space="preserve">Sale</t>
        </is>
      </c>
      <c r="J1077" t="inlineStr">
        <is>
          <t xml:space="preserve">Flat</t>
        </is>
      </c>
      <c r="K1077" t="inlineStr">
        <is>
          <t xml:space="preserve">ES</t>
        </is>
      </c>
      <c r="L1077"/>
      <c r="M1077" t="inlineStr">
        <is>
          <t xml:space="preserve">Málaga</t>
        </is>
      </c>
      <c r="N1077" t="inlineStr">
        <is>
          <t xml:space="preserve">Marbella</t>
        </is>
      </c>
      <c r="O1077" t="inlineStr">
        <is>
          <t xml:space="preserve">Nueva Andalucía</t>
        </is>
      </c>
      <c r="P1077"/>
      <c r="Q1077" t="inlineStr">
        <is>
          <t xml:space="preserve">36.4999738</t>
        </is>
      </c>
      <c r="R1077" t="inlineStr">
        <is>
          <t xml:space="preserve">-4.9809930</t>
        </is>
      </c>
      <c r="S1077">
        <v>565000</v>
      </c>
      <c r="T1077"/>
      <c r="U1077">
        <f>IFERROR((S1077-T1077)/T1077,"")</f>
      </c>
      <c r="V1077">
        <v>4</v>
      </c>
      <c r="W1077" t="inlineStr">
        <is>
          <t xml:space="preserve">96.00</t>
        </is>
      </c>
      <c r="X1077"/>
      <c r="Y1077"/>
      <c r="Z1077">
        <f>IFERROR(S1077/W1077,"")</f>
      </c>
      <c r="AA1077">
        <f>IFERROR(INDEX(04_Area_Stats!$C$5:$C$7,MATCH(N1077,04_Area_Stats!$A$5:$A$7,0)),"")</f>
      </c>
      <c r="AB1077">
        <f>IFERROR((Z1077-AA1077)/AA1077,"")</f>
      </c>
      <c r="AC1077">
        <v>2</v>
      </c>
      <c r="AD1077">
        <v>2</v>
      </c>
      <c r="AE1077" t="inlineStr">
        <is>
          <t xml:space="preserve">5</t>
        </is>
      </c>
      <c r="AF1077"/>
      <c r="AG1077"/>
      <c r="AH1077"/>
      <c r="AI1077" t="inlineStr">
        <is>
          <t xml:space="preserve">Y</t>
        </is>
      </c>
      <c r="AJ1077" t="inlineStr">
        <is>
          <t xml:space="preserve">Y</t>
        </is>
      </c>
      <c r="AK1077" t="inlineStr">
        <is>
          <t xml:space="preserve">N</t>
        </is>
      </c>
      <c r="AL1077" t="inlineStr">
        <is>
          <t xml:space="preserve">Y</t>
        </is>
      </c>
      <c r="AM1077"/>
      <c r="AN1077" t="inlineStr">
        <is>
          <t xml:space="preserve">N</t>
        </is>
      </c>
      <c r="AO1077"/>
      <c r="AP1077" t="inlineStr">
        <is>
          <t xml:space="preserve">N</t>
        </is>
      </c>
      <c r="AQ1077"/>
      <c r="AR1077"/>
      <c r="AS1077"/>
      <c r="AT1077">
        <f>IFERROR(INDEX(04_Area_Stats!$E$5:$E$7,MATCH(N1077,04_Area_Stats!$A$5:$A$7,0)),"")</f>
      </c>
      <c r="AU1077">
        <f>IFERROR(ROUND(W1077*AT1077,0),"")</f>
      </c>
      <c r="AV1077">
        <f>IFERROR(AU1077*12/S1077,"")</f>
      </c>
      <c r="AW1077">
        <f>IFERROR(ROUND(100*(03_Assumptions!$B$18*MIN(AV1077/03_Assumptions!$B$13,1)+03_Assumptions!$B$19*MIN(MAX(-AB1077/0.25,0),1)+03_Assumptions!$B$20*IFERROR(INDEX(03_Assumptions!$B$28:$B$33,MATCH(AG1077,03_Assumptions!$A$28:$A$33,0)),0.5)+03_Assumptions!$B$21*MIN(V1077/180,1)+03_Assumptions!$B$22*(COUNTIF(AI1077:AQ1077,"Y")/9)),0),"")</f>
      </c>
      <c r="AX1077"/>
      <c r="AY1077"/>
      <c r="AZ1077"/>
      <c r="BA1077" t="inlineStr">
        <is>
          <t xml:space="preserve">https://img4.idealista.com/s/v1/yLv6QcFaPGY-ndqtd3fIzjn3dwgl4inLwTKbMiVSd6Ml4khBqGDIaJvI4s5m5JvBdwwId_eodwu1dwYIBoAICHo-JSXI9Zuoyw?Expires=1788033955&amp;Signature=MEUCIQDNkKgtx2vrPcJQ0145nSh38aHyzUUwpvLHHUR~yoqYdQIgesDRGa8teaBuYVYf~VlKi8R0vjPEdiSoHwAk~UKpeCA_&amp;Key-Pair-Id=K20EOYVFELHOX5</t>
        </is>
      </c>
      <c r="BB1077"/>
      <c r="BC1077">
        <v>1</v>
      </c>
      <c r="BD1077"/>
      <c r="BE1077">
        <v>0</v>
      </c>
      <c r="BF1077"/>
      <c r="BG1077"/>
      <c r="BH1077"/>
      <c r="BI1077"/>
      <c r="BJ1077"/>
      <c r="BK1077"/>
      <c r="BL1077"/>
      <c r="BM1077"/>
      <c r="BN1077"/>
    </row>
    <row r="1078">
      <c r="A1078" t="inlineStr">
        <is>
          <t xml:space="preserve">IDL-111016973</t>
        </is>
      </c>
      <c r="B1078" t="inlineStr">
        <is>
          <t xml:space="preserve">Idealista</t>
        </is>
      </c>
      <c r="C1078" t="inlineStr">
        <is>
          <t xml:space="preserve">111016973</t>
        </is>
      </c>
      <c r="D1078" t="inlineStr">
        <is>
          <t xml:space="preserve">https://www.idealista.com/inmueble/111016973/</t>
        </is>
      </c>
      <c r="E1078" t="inlineStr">
        <is>
          <t xml:space="preserve">2026-08-28</t>
        </is>
      </c>
      <c r="F1078" t="inlineStr">
        <is>
          <t xml:space="preserve">2026-08-31</t>
        </is>
      </c>
      <c r="G1078" t="inlineStr">
        <is>
          <t xml:space="preserve">New</t>
        </is>
      </c>
      <c r="H1078" t="inlineStr">
        <is>
          <t xml:space="preserve">Detached house in Urbanizacion n Andalucia 2g, Los Naranjos, Marbella</t>
        </is>
      </c>
      <c r="I1078" t="inlineStr">
        <is>
          <t xml:space="preserve">Sale</t>
        </is>
      </c>
      <c r="J1078" t="inlineStr">
        <is>
          <t xml:space="preserve">Chalet</t>
        </is>
      </c>
      <c r="K1078" t="inlineStr">
        <is>
          <t xml:space="preserve">ES</t>
        </is>
      </c>
      <c r="L1078"/>
      <c r="M1078" t="inlineStr">
        <is>
          <t xml:space="preserve">Málaga</t>
        </is>
      </c>
      <c r="N1078" t="inlineStr">
        <is>
          <t xml:space="preserve">Marbella</t>
        </is>
      </c>
      <c r="O1078" t="inlineStr">
        <is>
          <t xml:space="preserve">Nueva Andalucía</t>
        </is>
      </c>
      <c r="P1078"/>
      <c r="Q1078" t="inlineStr">
        <is>
          <t xml:space="preserve">36.5163436</t>
        </is>
      </c>
      <c r="R1078" t="inlineStr">
        <is>
          <t xml:space="preserve">-4.9771693</t>
        </is>
      </c>
      <c r="S1078">
        <v>3900000</v>
      </c>
      <c r="T1078"/>
      <c r="U1078">
        <f>IFERROR((S1078-T1078)/T1078,"")</f>
      </c>
      <c r="V1078">
        <v>4</v>
      </c>
      <c r="W1078" t="inlineStr">
        <is>
          <t xml:space="preserve">1210.00</t>
        </is>
      </c>
      <c r="X1078"/>
      <c r="Y1078"/>
      <c r="Z1078">
        <f>IFERROR(S1078/W1078,"")</f>
      </c>
      <c r="AA1078">
        <f>IFERROR(INDEX(04_Area_Stats!$C$5:$C$7,MATCH(N1078,04_Area_Stats!$A$5:$A$7,0)),"")</f>
      </c>
      <c r="AB1078">
        <f>IFERROR((Z1078-AA1078)/AA1078,"")</f>
      </c>
      <c r="AC1078">
        <v>7</v>
      </c>
      <c r="AD1078">
        <v>8</v>
      </c>
      <c r="AE1078"/>
      <c r="AF1078"/>
      <c r="AG1078" t="inlineStr">
        <is>
          <t xml:space="preserve">New build</t>
        </is>
      </c>
      <c r="AH1078"/>
      <c r="AI1078"/>
      <c r="AJ1078" t="inlineStr">
        <is>
          <t xml:space="preserve">Y</t>
        </is>
      </c>
      <c r="AK1078" t="inlineStr">
        <is>
          <t xml:space="preserve">Y</t>
        </is>
      </c>
      <c r="AL1078" t="inlineStr">
        <is>
          <t xml:space="preserve">Y</t>
        </is>
      </c>
      <c r="AM1078" t="inlineStr">
        <is>
          <t xml:space="preserve">Y</t>
        </is>
      </c>
      <c r="AN1078"/>
      <c r="AO1078"/>
      <c r="AP1078" t="inlineStr">
        <is>
          <t xml:space="preserve">Y</t>
        </is>
      </c>
      <c r="AQ1078"/>
      <c r="AR1078"/>
      <c r="AS1078"/>
      <c r="AT1078">
        <f>IFERROR(INDEX(04_Area_Stats!$E$5:$E$7,MATCH(N1078,04_Area_Stats!$A$5:$A$7,0)),"")</f>
      </c>
      <c r="AU1078">
        <f>IFERROR(ROUND(W1078*AT1078,0),"")</f>
      </c>
      <c r="AV1078">
        <f>IFERROR(AU1078*12/S1078,"")</f>
      </c>
      <c r="AW1078">
        <f>IFERROR(ROUND(100*(03_Assumptions!$B$18*MIN(AV1078/03_Assumptions!$B$13,1)+03_Assumptions!$B$19*MIN(MAX(-AB1078/0.25,0),1)+03_Assumptions!$B$20*IFERROR(INDEX(03_Assumptions!$B$28:$B$33,MATCH(AG1078,03_Assumptions!$A$28:$A$33,0)),0.5)+03_Assumptions!$B$21*MIN(V1078/180,1)+03_Assumptions!$B$22*(COUNTIF(AI1078:AQ1078,"Y")/9)),0),"")</f>
      </c>
      <c r="AX1078"/>
      <c r="AY1078"/>
      <c r="AZ1078"/>
      <c r="BA1078" t="inlineStr">
        <is>
          <t xml:space="preserve">https://img4.idealista.com/s/v1/yLv6QcFaPGY-ndqtd3fIzjn3dwgl4inLwTKbMiVSd6Ml4khBqGDIaJvI4s5m5JvBd7XOd6jad6g-dwYIenoLJQYLgAvI9Zuoyw?Expires=1788122378&amp;Signature=MEQCID0C3RAm9Ab575~qif5m~nq0j4gkFhUTdo7sYRX-mP6GAiB2laQjw77tSckaMGR28YT8s5R1aJB5hKroo1iIj~Fpvg__&amp;Key-Pair-Id=K20EOYVFELHOX5</t>
        </is>
      </c>
      <c r="BB1078"/>
      <c r="BC1078">
        <v>1</v>
      </c>
      <c r="BD1078"/>
      <c r="BE1078">
        <v>0</v>
      </c>
      <c r="BF1078"/>
      <c r="BG1078"/>
      <c r="BH1078"/>
      <c r="BI1078" t="inlineStr">
        <is>
          <t xml:space="preserve">unique opportunity to develop a luxury residence</t>
        </is>
      </c>
      <c r="BJ1078"/>
      <c r="BK1078"/>
      <c r="BL1078" t="inlineStr">
        <is>
          <t xml:space="preserve">En lyxig tomt och arkitektonisk projekt i Nueva Andalucías prestigefyllda La Cerquilla, Marbella, med 2 000 m² mark och 1 210 m² planerad byggyta inklusive 450 m² terrasser. Fastigheten erbjuder en unik möjlighet att bygga en samtida bostad med banbrytande arkitektur och premiumaterial på Golf Valleys mest exklusiva adress.</t>
        </is>
      </c>
      <c r="BM1078" t="inlineStr">
        <is>
          <t xml:space="preserve">condition</t>
        </is>
      </c>
      <c r="BN1078"/>
    </row>
    <row r="1079">
      <c r="A1079" t="inlineStr">
        <is>
          <t xml:space="preserve">IDL-112392304</t>
        </is>
      </c>
      <c r="B1079" t="inlineStr">
        <is>
          <t xml:space="preserve">Idealista</t>
        </is>
      </c>
      <c r="C1079" t="inlineStr">
        <is>
          <t xml:space="preserve">112392304</t>
        </is>
      </c>
      <c r="D1079" t="inlineStr">
        <is>
          <t xml:space="preserve">https://www.idealista.com/obra-nueva/112392304/</t>
        </is>
      </c>
      <c r="E1079" t="inlineStr">
        <is>
          <t xml:space="preserve">2026-08-28</t>
        </is>
      </c>
      <c r="F1079" t="inlineStr">
        <is>
          <t xml:space="preserve">2026-08-31</t>
        </is>
      </c>
      <c r="G1079" t="inlineStr">
        <is>
          <t xml:space="preserve">New</t>
        </is>
      </c>
      <c r="H1079" t="inlineStr">
        <is>
          <t xml:space="preserve">Flat / apartment in Rodeo Alto-Guadaiza-La Campana, Marbella</t>
        </is>
      </c>
      <c r="I1079" t="inlineStr">
        <is>
          <t xml:space="preserve">Sale</t>
        </is>
      </c>
      <c r="J1079" t="inlineStr">
        <is>
          <t xml:space="preserve">Flat</t>
        </is>
      </c>
      <c r="K1079" t="inlineStr">
        <is>
          <t xml:space="preserve">ES</t>
        </is>
      </c>
      <c r="L1079"/>
      <c r="M1079" t="inlineStr">
        <is>
          <t xml:space="preserve">Málaga</t>
        </is>
      </c>
      <c r="N1079" t="inlineStr">
        <is>
          <t xml:space="preserve">Marbella</t>
        </is>
      </c>
      <c r="O1079" t="inlineStr">
        <is>
          <t xml:space="preserve">Nueva Andalucía</t>
        </is>
      </c>
      <c r="P1079"/>
      <c r="Q1079" t="inlineStr">
        <is>
          <t xml:space="preserve">36.4978816</t>
        </is>
      </c>
      <c r="R1079" t="inlineStr">
        <is>
          <t xml:space="preserve">-4.9814570</t>
        </is>
      </c>
      <c r="S1079">
        <v>455000</v>
      </c>
      <c r="T1079"/>
      <c r="U1079">
        <f>IFERROR((S1079-T1079)/T1079,"")</f>
      </c>
      <c r="V1079">
        <v>4</v>
      </c>
      <c r="W1079" t="inlineStr">
        <is>
          <t xml:space="preserve">96.00</t>
        </is>
      </c>
      <c r="X1079"/>
      <c r="Y1079"/>
      <c r="Z1079">
        <f>IFERROR(S1079/W1079,"")</f>
      </c>
      <c r="AA1079">
        <f>IFERROR(INDEX(04_Area_Stats!$C$5:$C$7,MATCH(N1079,04_Area_Stats!$A$5:$A$7,0)),"")</f>
      </c>
      <c r="AB1079">
        <f>IFERROR((Z1079-AA1079)/AA1079,"")</f>
      </c>
      <c r="AC1079">
        <v>3</v>
      </c>
      <c r="AD1079">
        <v>2</v>
      </c>
      <c r="AE1079" t="inlineStr">
        <is>
          <t xml:space="preserve">1</t>
        </is>
      </c>
      <c r="AF1079"/>
      <c r="AG1079" t="inlineStr">
        <is>
          <t xml:space="preserve">New build</t>
        </is>
      </c>
      <c r="AH1079"/>
      <c r="AI1079" t="inlineStr">
        <is>
          <t xml:space="preserve">Y</t>
        </is>
      </c>
      <c r="AJ1079" t="inlineStr">
        <is>
          <t xml:space="preserve">Y</t>
        </is>
      </c>
      <c r="AK1079" t="inlineStr">
        <is>
          <t xml:space="preserve">N</t>
        </is>
      </c>
      <c r="AL1079" t="inlineStr">
        <is>
          <t xml:space="preserve">Y</t>
        </is>
      </c>
      <c r="AM1079"/>
      <c r="AN1079" t="inlineStr">
        <is>
          <t xml:space="preserve">N</t>
        </is>
      </c>
      <c r="AO1079"/>
      <c r="AP1079" t="inlineStr">
        <is>
          <t xml:space="preserve">N</t>
        </is>
      </c>
      <c r="AQ1079"/>
      <c r="AR1079"/>
      <c r="AS1079"/>
      <c r="AT1079">
        <f>IFERROR(INDEX(04_Area_Stats!$E$5:$E$7,MATCH(N1079,04_Area_Stats!$A$5:$A$7,0)),"")</f>
      </c>
      <c r="AU1079">
        <f>IFERROR(ROUND(W1079*AT1079,0),"")</f>
      </c>
      <c r="AV1079">
        <f>IFERROR(AU1079*12/S1079,"")</f>
      </c>
      <c r="AW1079">
        <f>IFERROR(ROUND(100*(03_Assumptions!$B$18*MIN(AV1079/03_Assumptions!$B$13,1)+03_Assumptions!$B$19*MIN(MAX(-AB1079/0.25,0),1)+03_Assumptions!$B$20*IFERROR(INDEX(03_Assumptions!$B$28:$B$33,MATCH(AG1079,03_Assumptions!$A$28:$A$33,0)),0.5)+03_Assumptions!$B$21*MIN(V1079/180,1)+03_Assumptions!$B$22*(COUNTIF(AI1079:AQ1079,"Y")/9)),0),"")</f>
      </c>
      <c r="AX1079"/>
      <c r="AY1079"/>
      <c r="AZ1079"/>
      <c r="BA1079" t="inlineStr">
        <is>
          <t xml:space="preserve">https://img4.idealista.com/s/v1/yLv6QcFaPGY-ndqtd3fIzjn3dwgl4inLwTKbMiVSd6Ml4khBqGDIaJvI4s5m5JvBdyULd3o-d9q1dwYIJfcLJQw-egvI9Zuoyw?Expires=1788033955&amp;Signature=MEUCIAZ65SIsyDrbXXDs321BbzxZXa~gE4L1WzU3032831HXAiEA3pdPU1x7Rn~8lTIgxpSfc80z-atHFsgNNgWTm5vsvJY_&amp;Key-Pair-Id=K20EOYVFELHOX5</t>
        </is>
      </c>
      <c r="BB1079"/>
      <c r="BC1079">
        <v>1</v>
      </c>
      <c r="BD1079"/>
      <c r="BE1079">
        <v>0</v>
      </c>
      <c r="BF1079"/>
      <c r="BG1079"/>
      <c r="BH1079"/>
      <c r="BI1079"/>
      <c r="BJ1079"/>
      <c r="BK1079"/>
      <c r="BL1079" t="inlineStr">
        <is>
          <t xml:space="preserve">Nybyggda lägenheter i La Nueva Andalucía, Marbella, med 2–4 sovrum, modern arkitektur och högkvalitativa finisher. Beläget bara 5 minuter från Puerto Banús och stranden, har utvecklingen en panoramautsikt över poolen, gym och utmärkt tillgång till skolor, restauranger och kollektiva kommunikationer.</t>
        </is>
      </c>
      <c r="BM1079" t="inlineStr">
        <is>
          <t xml:space="preserve">condition</t>
        </is>
      </c>
      <c r="BN1079"/>
    </row>
    <row r="1080">
      <c r="A1080" t="inlineStr">
        <is>
          <t xml:space="preserve">IDL-112392316</t>
        </is>
      </c>
      <c r="B1080" t="inlineStr">
        <is>
          <t xml:space="preserve">Idealista</t>
        </is>
      </c>
      <c r="C1080" t="inlineStr">
        <is>
          <t xml:space="preserve">112392316</t>
        </is>
      </c>
      <c r="D1080" t="inlineStr">
        <is>
          <t xml:space="preserve">https://www.idealista.com/obra-nueva/112392316/</t>
        </is>
      </c>
      <c r="E1080" t="inlineStr">
        <is>
          <t xml:space="preserve">2026-08-28</t>
        </is>
      </c>
      <c r="F1080" t="inlineStr">
        <is>
          <t xml:space="preserve">2026-08-31</t>
        </is>
      </c>
      <c r="G1080" t="inlineStr">
        <is>
          <t xml:space="preserve">New</t>
        </is>
      </c>
      <c r="H1080" t="inlineStr">
        <is>
          <t xml:space="preserve">Flat / apartment in Rodeo Alto-Guadaiza-La Campana, Marbella</t>
        </is>
      </c>
      <c r="I1080" t="inlineStr">
        <is>
          <t xml:space="preserve">Sale</t>
        </is>
      </c>
      <c r="J1080" t="inlineStr">
        <is>
          <t xml:space="preserve">Flat</t>
        </is>
      </c>
      <c r="K1080" t="inlineStr">
        <is>
          <t xml:space="preserve">ES</t>
        </is>
      </c>
      <c r="L1080"/>
      <c r="M1080" t="inlineStr">
        <is>
          <t xml:space="preserve">Málaga</t>
        </is>
      </c>
      <c r="N1080" t="inlineStr">
        <is>
          <t xml:space="preserve">Marbella</t>
        </is>
      </c>
      <c r="O1080" t="inlineStr">
        <is>
          <t xml:space="preserve">Nueva Andalucía</t>
        </is>
      </c>
      <c r="P1080"/>
      <c r="Q1080" t="inlineStr">
        <is>
          <t xml:space="preserve">36.4983905</t>
        </is>
      </c>
      <c r="R1080" t="inlineStr">
        <is>
          <t xml:space="preserve">-4.9781339</t>
        </is>
      </c>
      <c r="S1080">
        <v>465000</v>
      </c>
      <c r="T1080"/>
      <c r="U1080">
        <f>IFERROR((S1080-T1080)/T1080,"")</f>
      </c>
      <c r="V1080">
        <v>4</v>
      </c>
      <c r="W1080" t="inlineStr">
        <is>
          <t xml:space="preserve">102.00</t>
        </is>
      </c>
      <c r="X1080"/>
      <c r="Y1080"/>
      <c r="Z1080">
        <f>IFERROR(S1080/W1080,"")</f>
      </c>
      <c r="AA1080">
        <f>IFERROR(INDEX(04_Area_Stats!$C$5:$C$7,MATCH(N1080,04_Area_Stats!$A$5:$A$7,0)),"")</f>
      </c>
      <c r="AB1080">
        <f>IFERROR((Z1080-AA1080)/AA1080,"")</f>
      </c>
      <c r="AC1080">
        <v>3</v>
      </c>
      <c r="AD1080">
        <v>2</v>
      </c>
      <c r="AE1080" t="inlineStr">
        <is>
          <t xml:space="preserve">2</t>
        </is>
      </c>
      <c r="AF1080"/>
      <c r="AG1080"/>
      <c r="AH1080"/>
      <c r="AI1080" t="inlineStr">
        <is>
          <t xml:space="preserve">Y</t>
        </is>
      </c>
      <c r="AJ1080" t="inlineStr">
        <is>
          <t xml:space="preserve">Y</t>
        </is>
      </c>
      <c r="AK1080" t="inlineStr">
        <is>
          <t xml:space="preserve">N</t>
        </is>
      </c>
      <c r="AL1080" t="inlineStr">
        <is>
          <t xml:space="preserve">Y</t>
        </is>
      </c>
      <c r="AM1080"/>
      <c r="AN1080" t="inlineStr">
        <is>
          <t xml:space="preserve">N</t>
        </is>
      </c>
      <c r="AO1080"/>
      <c r="AP1080" t="inlineStr">
        <is>
          <t xml:space="preserve">N</t>
        </is>
      </c>
      <c r="AQ1080"/>
      <c r="AR1080"/>
      <c r="AS1080"/>
      <c r="AT1080">
        <f>IFERROR(INDEX(04_Area_Stats!$E$5:$E$7,MATCH(N1080,04_Area_Stats!$A$5:$A$7,0)),"")</f>
      </c>
      <c r="AU1080">
        <f>IFERROR(ROUND(W1080*AT1080,0),"")</f>
      </c>
      <c r="AV1080">
        <f>IFERROR(AU1080*12/S1080,"")</f>
      </c>
      <c r="AW1080">
        <f>IFERROR(ROUND(100*(03_Assumptions!$B$18*MIN(AV1080/03_Assumptions!$B$13,1)+03_Assumptions!$B$19*MIN(MAX(-AB1080/0.25,0),1)+03_Assumptions!$B$20*IFERROR(INDEX(03_Assumptions!$B$28:$B$33,MATCH(AG1080,03_Assumptions!$A$28:$A$33,0)),0.5)+03_Assumptions!$B$21*MIN(V1080/180,1)+03_Assumptions!$B$22*(COUNTIF(AI1080:AQ1080,"Y")/9)),0),"")</f>
      </c>
      <c r="AX1080"/>
      <c r="AY1080"/>
      <c r="AZ1080"/>
      <c r="BA1080" t="inlineStr">
        <is>
          <t xml:space="preserve">https://img4.idealista.com/s/v1/yLv6QcFaPGY-ndqtd3fIzjn3dwgl4inLwTKbMiVSd6Ml4khBqGDIaJvI4s5m5JvBd3o-dwvad_eodwYIJfcLJQw-ej7I9Zuoyw?Expires=1788033955&amp;Signature=MEUCIQDuDY--0iZalkdsH2P11HjjcdnPHCeogFO06q~yCQcLjAIgQbhJ3As~IHanPe6Of314GHALpCeZNd~TCMqifIh3DzI_&amp;Key-Pair-Id=K20EOYVFELHOX5</t>
        </is>
      </c>
      <c r="BB1080"/>
      <c r="BC1080">
        <v>1</v>
      </c>
      <c r="BD1080"/>
      <c r="BE1080">
        <v>0</v>
      </c>
      <c r="BF1080"/>
      <c r="BG1080"/>
      <c r="BH1080"/>
      <c r="BI1080"/>
      <c r="BJ1080"/>
      <c r="BK1080"/>
      <c r="BL1080"/>
      <c r="BM1080"/>
      <c r="BN1080"/>
    </row>
    <row r="1081">
      <c r="A1081" t="inlineStr">
        <is>
          <t xml:space="preserve">IDL-112033044</t>
        </is>
      </c>
      <c r="B1081" t="inlineStr">
        <is>
          <t xml:space="preserve">Idealista</t>
        </is>
      </c>
      <c r="C1081" t="inlineStr">
        <is>
          <t xml:space="preserve">112033044</t>
        </is>
      </c>
      <c r="D1081" t="inlineStr">
        <is>
          <t xml:space="preserve">https://www.idealista.com/inmueble/112033044/</t>
        </is>
      </c>
      <c r="E1081" t="inlineStr">
        <is>
          <t xml:space="preserve">2026-08-28</t>
        </is>
      </c>
      <c r="F1081" t="inlineStr">
        <is>
          <t xml:space="preserve">2026-08-31</t>
        </is>
      </c>
      <c r="G1081" t="inlineStr">
        <is>
          <t xml:space="preserve">New</t>
        </is>
      </c>
      <c r="H1081" t="inlineStr">
        <is>
          <t xml:space="preserve">Detached house in Calle 18b Nva Andaluc, Nueva Andalucía, Marbella</t>
        </is>
      </c>
      <c r="I1081" t="inlineStr">
        <is>
          <t xml:space="preserve">Sale</t>
        </is>
      </c>
      <c r="J1081" t="inlineStr">
        <is>
          <t xml:space="preserve">Chalet</t>
        </is>
      </c>
      <c r="K1081" t="inlineStr">
        <is>
          <t xml:space="preserve">ES</t>
        </is>
      </c>
      <c r="L1081"/>
      <c r="M1081" t="inlineStr">
        <is>
          <t xml:space="preserve">Málaga</t>
        </is>
      </c>
      <c r="N1081" t="inlineStr">
        <is>
          <t xml:space="preserve">Marbella</t>
        </is>
      </c>
      <c r="O1081" t="inlineStr">
        <is>
          <t xml:space="preserve">Nueva Andalucía</t>
        </is>
      </c>
      <c r="P1081"/>
      <c r="Q1081" t="inlineStr">
        <is>
          <t xml:space="preserve">36.4973193</t>
        </is>
      </c>
      <c r="R1081" t="inlineStr">
        <is>
          <t xml:space="preserve">-4.9709524</t>
        </is>
      </c>
      <c r="S1081">
        <v>2775000</v>
      </c>
      <c r="T1081"/>
      <c r="U1081">
        <f>IFERROR((S1081-T1081)/T1081,"")</f>
      </c>
      <c r="V1081">
        <v>4</v>
      </c>
      <c r="W1081" t="inlineStr">
        <is>
          <t xml:space="preserve">264.00</t>
        </is>
      </c>
      <c r="X1081"/>
      <c r="Y1081"/>
      <c r="Z1081">
        <f>IFERROR(S1081/W1081,"")</f>
      </c>
      <c r="AA1081">
        <f>IFERROR(INDEX(04_Area_Stats!$C$5:$C$7,MATCH(N1081,04_Area_Stats!$A$5:$A$7,0)),"")</f>
      </c>
      <c r="AB1081">
        <f>IFERROR((Z1081-AA1081)/AA1081,"")</f>
      </c>
      <c r="AC1081">
        <v>4</v>
      </c>
      <c r="AD1081">
        <v>4</v>
      </c>
      <c r="AE1081"/>
      <c r="AF1081"/>
      <c r="AG1081"/>
      <c r="AH1081"/>
      <c r="AI1081"/>
      <c r="AJ1081" t="inlineStr">
        <is>
          <t xml:space="preserve">Y</t>
        </is>
      </c>
      <c r="AK1081" t="inlineStr">
        <is>
          <t xml:space="preserve">Y</t>
        </is>
      </c>
      <c r="AL1081" t="inlineStr">
        <is>
          <t xml:space="preserve">Y</t>
        </is>
      </c>
      <c r="AM1081" t="inlineStr">
        <is>
          <t xml:space="preserve">Y</t>
        </is>
      </c>
      <c r="AN1081" t="inlineStr">
        <is>
          <t xml:space="preserve">Y</t>
        </is>
      </c>
      <c r="AO1081"/>
      <c r="AP1081" t="inlineStr">
        <is>
          <t xml:space="preserve">Y</t>
        </is>
      </c>
      <c r="AQ1081"/>
      <c r="AR1081"/>
      <c r="AS1081"/>
      <c r="AT1081">
        <f>IFERROR(INDEX(04_Area_Stats!$E$5:$E$7,MATCH(N1081,04_Area_Stats!$A$5:$A$7,0)),"")</f>
      </c>
      <c r="AU1081">
        <f>IFERROR(ROUND(W1081*AT1081,0),"")</f>
      </c>
      <c r="AV1081">
        <f>IFERROR(AU1081*12/S1081,"")</f>
      </c>
      <c r="AW1081">
        <f>IFERROR(ROUND(100*(03_Assumptions!$B$18*MIN(AV1081/03_Assumptions!$B$13,1)+03_Assumptions!$B$19*MIN(MAX(-AB1081/0.25,0),1)+03_Assumptions!$B$20*IFERROR(INDEX(03_Assumptions!$B$28:$B$33,MATCH(AG1081,03_Assumptions!$A$28:$A$33,0)),0.5)+03_Assumptions!$B$21*MIN(V1081/180,1)+03_Assumptions!$B$22*(COUNTIF(AI1081:AQ1081,"Y")/9)),0),"")</f>
      </c>
      <c r="AX1081"/>
      <c r="AY1081"/>
      <c r="AZ1081"/>
      <c r="BA1081" t="inlineStr">
        <is>
          <t xml:space="preserve">https://img4.idealista.com/s/v1/yLv6QcFaPGY-ndqtd3fIzjn3dwgl4inLwTKbMiVSd6Ml4khBqGDIaJvI4s5m5JvBdx4IdwsIdwajdwYIDKMIoww-DHrI9Zuoyw?Expires=1788082581&amp;Signature=MEYCIQCzJrJnPnqnF-oyF8dsTQq~wJacXxzpfJh7qq~br3u5IgIhAObgZaqXUv~0CJdYQCRm3fXeX7Iaj815Xlx3focSiegw&amp;Key-Pair-Id=K20EOYVFELHOX5</t>
        </is>
      </c>
      <c r="BB1081"/>
      <c r="BC1081">
        <v>1</v>
      </c>
      <c r="BD1081"/>
      <c r="BE1081">
        <v>0</v>
      </c>
      <c r="BF1081"/>
      <c r="BG1081"/>
      <c r="BH1081"/>
      <c r="BI1081"/>
      <c r="BJ1081"/>
      <c r="BK1081"/>
      <c r="BL1081"/>
      <c r="BM1081"/>
      <c r="BN1081"/>
    </row>
    <row r="1082">
      <c r="A1082" t="inlineStr">
        <is>
          <t xml:space="preserve">IDL-110387788</t>
        </is>
      </c>
      <c r="B1082" t="inlineStr">
        <is>
          <t xml:space="preserve">Idealista</t>
        </is>
      </c>
      <c r="C1082" t="inlineStr">
        <is>
          <t xml:space="preserve">110387788</t>
        </is>
      </c>
      <c r="D1082" t="inlineStr">
        <is>
          <t xml:space="preserve">https://www.idealista.com/obra-nueva/110387788/</t>
        </is>
      </c>
      <c r="E1082" t="inlineStr">
        <is>
          <t xml:space="preserve">2026-08-28</t>
        </is>
      </c>
      <c r="F1082" t="inlineStr">
        <is>
          <t xml:space="preserve">2026-08-31</t>
        </is>
      </c>
      <c r="G1082" t="inlineStr">
        <is>
          <t xml:space="preserve">New</t>
        </is>
      </c>
      <c r="H1082" t="inlineStr">
        <is>
          <t xml:space="preserve">Flat / apartment in Rodeo Alto-Guadaiza-La Campana, Marbella</t>
        </is>
      </c>
      <c r="I1082" t="inlineStr">
        <is>
          <t xml:space="preserve">Sale</t>
        </is>
      </c>
      <c r="J1082" t="inlineStr">
        <is>
          <t xml:space="preserve">Flat</t>
        </is>
      </c>
      <c r="K1082" t="inlineStr">
        <is>
          <t xml:space="preserve">ES</t>
        </is>
      </c>
      <c r="L1082"/>
      <c r="M1082" t="inlineStr">
        <is>
          <t xml:space="preserve">Málaga</t>
        </is>
      </c>
      <c r="N1082" t="inlineStr">
        <is>
          <t xml:space="preserve">Marbella</t>
        </is>
      </c>
      <c r="O1082" t="inlineStr">
        <is>
          <t xml:space="preserve">Nueva Andalucía</t>
        </is>
      </c>
      <c r="P1082"/>
      <c r="Q1082" t="inlineStr">
        <is>
          <t xml:space="preserve">36.4976619</t>
        </is>
      </c>
      <c r="R1082" t="inlineStr">
        <is>
          <t xml:space="preserve">-4.9786797</t>
        </is>
      </c>
      <c r="S1082">
        <v>410000</v>
      </c>
      <c r="T1082"/>
      <c r="U1082">
        <f>IFERROR((S1082-T1082)/T1082,"")</f>
      </c>
      <c r="V1082">
        <v>4</v>
      </c>
      <c r="W1082" t="inlineStr">
        <is>
          <t xml:space="preserve">83.00</t>
        </is>
      </c>
      <c r="X1082"/>
      <c r="Y1082"/>
      <c r="Z1082">
        <f>IFERROR(S1082/W1082,"")</f>
      </c>
      <c r="AA1082">
        <f>IFERROR(INDEX(04_Area_Stats!$C$5:$C$7,MATCH(N1082,04_Area_Stats!$A$5:$A$7,0)),"")</f>
      </c>
      <c r="AB1082">
        <f>IFERROR((Z1082-AA1082)/AA1082,"")</f>
      </c>
      <c r="AC1082">
        <v>2</v>
      </c>
      <c r="AD1082">
        <v>2</v>
      </c>
      <c r="AE1082" t="inlineStr">
        <is>
          <t xml:space="preserve">bj</t>
        </is>
      </c>
      <c r="AF1082"/>
      <c r="AG1082"/>
      <c r="AH1082"/>
      <c r="AI1082" t="inlineStr">
        <is>
          <t xml:space="preserve">Y</t>
        </is>
      </c>
      <c r="AJ1082" t="inlineStr">
        <is>
          <t xml:space="preserve">Y</t>
        </is>
      </c>
      <c r="AK1082" t="inlineStr">
        <is>
          <t xml:space="preserve">N</t>
        </is>
      </c>
      <c r="AL1082" t="inlineStr">
        <is>
          <t xml:space="preserve">Y</t>
        </is>
      </c>
      <c r="AM1082"/>
      <c r="AN1082" t="inlineStr">
        <is>
          <t xml:space="preserve">N</t>
        </is>
      </c>
      <c r="AO1082"/>
      <c r="AP1082" t="inlineStr">
        <is>
          <t xml:space="preserve">N</t>
        </is>
      </c>
      <c r="AQ1082"/>
      <c r="AR1082"/>
      <c r="AS1082"/>
      <c r="AT1082">
        <f>IFERROR(INDEX(04_Area_Stats!$E$5:$E$7,MATCH(N1082,04_Area_Stats!$A$5:$A$7,0)),"")</f>
      </c>
      <c r="AU1082">
        <f>IFERROR(ROUND(W1082*AT1082,0),"")</f>
      </c>
      <c r="AV1082">
        <f>IFERROR(AU1082*12/S1082,"")</f>
      </c>
      <c r="AW1082">
        <f>IFERROR(ROUND(100*(03_Assumptions!$B$18*MIN(AV1082/03_Assumptions!$B$13,1)+03_Assumptions!$B$19*MIN(MAX(-AB1082/0.25,0),1)+03_Assumptions!$B$20*IFERROR(INDEX(03_Assumptions!$B$28:$B$33,MATCH(AG1082,03_Assumptions!$A$28:$A$33,0)),0.5)+03_Assumptions!$B$21*MIN(V1082/180,1)+03_Assumptions!$B$22*(COUNTIF(AI1082:AQ1082,"Y")/9)),0),"")</f>
      </c>
      <c r="AX1082"/>
      <c r="AY1082"/>
      <c r="AZ1082"/>
      <c r="BA1082" t="inlineStr">
        <is>
          <t xml:space="preserve">https://img4.idealista.com/s/v1/yLv6QcFaPGY-ndqtd3fIzjn3dwgl4inLwTKbMiVSd6Ml4khBqGDIaJvI4s5m5JvBd6OAd4Dad4AldwYIJfcLJQw-BgvI9Zuoyw?Expires=1788033955&amp;Signature=MEYCIQCxeGtlXE2FDtG4VoKDM5IGQJal-IaxoOHyE3IZzh4pwwIhAO5QehyDeEp7OikW-ZteGBfJWdYbArNLtCTO~R-k6YjN&amp;Key-Pair-Id=K20EOYVFELHOX5</t>
        </is>
      </c>
      <c r="BB1082"/>
      <c r="BC1082">
        <v>1</v>
      </c>
      <c r="BD1082"/>
      <c r="BE1082">
        <v>0</v>
      </c>
      <c r="BF1082"/>
      <c r="BG1082"/>
      <c r="BH1082"/>
      <c r="BI1082"/>
      <c r="BJ1082"/>
      <c r="BK1082"/>
      <c r="BL1082"/>
      <c r="BM1082"/>
      <c r="BN1082"/>
    </row>
    <row r="1083">
      <c r="A1083" t="inlineStr">
        <is>
          <t xml:space="preserve">IDL-112395463</t>
        </is>
      </c>
      <c r="B1083" t="inlineStr">
        <is>
          <t xml:space="preserve">Idealista</t>
        </is>
      </c>
      <c r="C1083" t="inlineStr">
        <is>
          <t xml:space="preserve">112395463</t>
        </is>
      </c>
      <c r="D1083" t="inlineStr">
        <is>
          <t xml:space="preserve">https://www.idealista.com/inmueble/112395463/</t>
        </is>
      </c>
      <c r="E1083" t="inlineStr">
        <is>
          <t xml:space="preserve">2026-08-28</t>
        </is>
      </c>
      <c r="F1083" t="inlineStr">
        <is>
          <t xml:space="preserve">2026-08-31</t>
        </is>
      </c>
      <c r="G1083" t="inlineStr">
        <is>
          <t xml:space="preserve">New</t>
        </is>
      </c>
      <c r="H1083" t="inlineStr">
        <is>
          <t xml:space="preserve">Flat / apartment in Nueva Andalucía, Marbella</t>
        </is>
      </c>
      <c r="I1083" t="inlineStr">
        <is>
          <t xml:space="preserve">Sale</t>
        </is>
      </c>
      <c r="J1083" t="inlineStr">
        <is>
          <t xml:space="preserve">Flat</t>
        </is>
      </c>
      <c r="K1083" t="inlineStr">
        <is>
          <t xml:space="preserve">ES</t>
        </is>
      </c>
      <c r="L1083"/>
      <c r="M1083" t="inlineStr">
        <is>
          <t xml:space="preserve">Málaga</t>
        </is>
      </c>
      <c r="N1083" t="inlineStr">
        <is>
          <t xml:space="preserve">Marbella</t>
        </is>
      </c>
      <c r="O1083" t="inlineStr">
        <is>
          <t xml:space="preserve">Nueva Andalucía</t>
        </is>
      </c>
      <c r="P1083"/>
      <c r="Q1083" t="inlineStr">
        <is>
          <t xml:space="preserve">36.4943769</t>
        </is>
      </c>
      <c r="R1083" t="inlineStr">
        <is>
          <t xml:space="preserve">-4.9639404</t>
        </is>
      </c>
      <c r="S1083">
        <v>825000</v>
      </c>
      <c r="T1083"/>
      <c r="U1083">
        <f>IFERROR((S1083-T1083)/T1083,"")</f>
      </c>
      <c r="V1083">
        <v>4</v>
      </c>
      <c r="W1083" t="inlineStr">
        <is>
          <t xml:space="preserve">137.00</t>
        </is>
      </c>
      <c r="X1083"/>
      <c r="Y1083"/>
      <c r="Z1083">
        <f>IFERROR(S1083/W1083,"")</f>
      </c>
      <c r="AA1083">
        <f>IFERROR(INDEX(04_Area_Stats!$C$5:$C$7,MATCH(N1083,04_Area_Stats!$A$5:$A$7,0)),"")</f>
      </c>
      <c r="AB1083">
        <f>IFERROR((Z1083-AA1083)/AA1083,"")</f>
      </c>
      <c r="AC1083">
        <v>3</v>
      </c>
      <c r="AD1083">
        <v>3</v>
      </c>
      <c r="AE1083"/>
      <c r="AF1083"/>
      <c r="AG1083"/>
      <c r="AH1083"/>
      <c r="AI1083" t="inlineStr">
        <is>
          <t xml:space="preserve">Y</t>
        </is>
      </c>
      <c r="AJ1083" t="inlineStr">
        <is>
          <t xml:space="preserve">Y</t>
        </is>
      </c>
      <c r="AK1083" t="inlineStr">
        <is>
          <t xml:space="preserve">Y</t>
        </is>
      </c>
      <c r="AL1083" t="inlineStr">
        <is>
          <t xml:space="preserve">Y</t>
        </is>
      </c>
      <c r="AM1083" t="inlineStr">
        <is>
          <t xml:space="preserve">Y</t>
        </is>
      </c>
      <c r="AN1083"/>
      <c r="AO1083"/>
      <c r="AP1083" t="inlineStr">
        <is>
          <t xml:space="preserve">Y</t>
        </is>
      </c>
      <c r="AQ1083"/>
      <c r="AR1083"/>
      <c r="AS1083"/>
      <c r="AT1083">
        <f>IFERROR(INDEX(04_Area_Stats!$E$5:$E$7,MATCH(N1083,04_Area_Stats!$A$5:$A$7,0)),"")</f>
      </c>
      <c r="AU1083">
        <f>IFERROR(ROUND(W1083*AT1083,0),"")</f>
      </c>
      <c r="AV1083">
        <f>IFERROR(AU1083*12/S1083,"")</f>
      </c>
      <c r="AW1083">
        <f>IFERROR(ROUND(100*(03_Assumptions!$B$18*MIN(AV1083/03_Assumptions!$B$13,1)+03_Assumptions!$B$19*MIN(MAX(-AB1083/0.25,0),1)+03_Assumptions!$B$20*IFERROR(INDEX(03_Assumptions!$B$28:$B$33,MATCH(AG1083,03_Assumptions!$A$28:$A$33,0)),0.5)+03_Assumptions!$B$21*MIN(V1083/180,1)+03_Assumptions!$B$22*(COUNTIF(AI1083:AQ1083,"Y")/9)),0),"")</f>
      </c>
      <c r="AX1083"/>
      <c r="AY1083"/>
      <c r="AZ1083"/>
      <c r="BA1083" t="inlineStr">
        <is>
          <t xml:space="preserve">https://img4.idealista.com/s/v1/yLv6QcFaPGY-ndqtd3fIzjn3dwgl4inLwTKbMiVSd6Ml4khBqGDIaJvI4s5m5JvBdwj3d6Med_cIdwYIoz4MgAz3gAzI9Zuoyw?Expires=1788122378&amp;Signature=MEUCIQCkdss01KNx7GbbK6SzuK3oOF~GkM4s3Pb8I-Rc3EIH2wIgHlPIp6quxRHEf19K1sKMXAo72nln1Fq6SHgWwKCpfoQ_&amp;Key-Pair-Id=K20EOYVFELHOX5</t>
        </is>
      </c>
      <c r="BB1083"/>
      <c r="BC1083">
        <v>1</v>
      </c>
      <c r="BD1083"/>
      <c r="BE1083">
        <v>0</v>
      </c>
      <c r="BF1083"/>
      <c r="BG1083"/>
      <c r="BH1083"/>
      <c r="BI1083"/>
      <c r="BJ1083"/>
      <c r="BK1083"/>
      <c r="BL1083"/>
      <c r="BM1083"/>
      <c r="BN1083"/>
    </row>
    <row r="1084">
      <c r="A1084" t="inlineStr">
        <is>
          <t xml:space="preserve">IDL-112395526</t>
        </is>
      </c>
      <c r="B1084" t="inlineStr">
        <is>
          <t xml:space="preserve">Idealista</t>
        </is>
      </c>
      <c r="C1084" t="inlineStr">
        <is>
          <t xml:space="preserve">112395526</t>
        </is>
      </c>
      <c r="D1084" t="inlineStr">
        <is>
          <t xml:space="preserve">https://www.idealista.com/inmueble/112395526/</t>
        </is>
      </c>
      <c r="E1084" t="inlineStr">
        <is>
          <t xml:space="preserve">2026-08-28</t>
        </is>
      </c>
      <c r="F1084" t="inlineStr">
        <is>
          <t xml:space="preserve">2026-08-31</t>
        </is>
      </c>
      <c r="G1084" t="inlineStr">
        <is>
          <t xml:space="preserve">New</t>
        </is>
      </c>
      <c r="H1084" t="inlineStr">
        <is>
          <t xml:space="preserve">Detached house in Calle Pizarra, 27, Sierra Blanca, Marbella</t>
        </is>
      </c>
      <c r="I1084" t="inlineStr">
        <is>
          <t xml:space="preserve">Sale</t>
        </is>
      </c>
      <c r="J1084" t="inlineStr">
        <is>
          <t xml:space="preserve">Chalet</t>
        </is>
      </c>
      <c r="K1084" t="inlineStr">
        <is>
          <t xml:space="preserve">ES</t>
        </is>
      </c>
      <c r="L1084"/>
      <c r="M1084" t="inlineStr">
        <is>
          <t xml:space="preserve">Málaga</t>
        </is>
      </c>
      <c r="N1084" t="inlineStr">
        <is>
          <t xml:space="preserve">Marbella</t>
        </is>
      </c>
      <c r="O1084" t="inlineStr">
        <is>
          <t xml:space="preserve">Nagüeles-Milla de Oro</t>
        </is>
      </c>
      <c r="P1084"/>
      <c r="Q1084" t="inlineStr">
        <is>
          <t xml:space="preserve">36.5176972</t>
        </is>
      </c>
      <c r="R1084" t="inlineStr">
        <is>
          <t xml:space="preserve">-4.9146722</t>
        </is>
      </c>
      <c r="S1084">
        <v>4500000</v>
      </c>
      <c r="T1084"/>
      <c r="U1084">
        <f>IFERROR((S1084-T1084)/T1084,"")</f>
      </c>
      <c r="V1084">
        <v>4</v>
      </c>
      <c r="W1084" t="inlineStr">
        <is>
          <t xml:space="preserve">430.00</t>
        </is>
      </c>
      <c r="X1084"/>
      <c r="Y1084"/>
      <c r="Z1084">
        <f>IFERROR(S1084/W1084,"")</f>
      </c>
      <c r="AA1084">
        <f>IFERROR(INDEX(04_Area_Stats!$C$5:$C$7,MATCH(N1084,04_Area_Stats!$A$5:$A$7,0)),"")</f>
      </c>
      <c r="AB1084">
        <f>IFERROR((Z1084-AA1084)/AA1084,"")</f>
      </c>
      <c r="AC1084">
        <v>5</v>
      </c>
      <c r="AD1084">
        <v>6</v>
      </c>
      <c r="AE1084"/>
      <c r="AF1084">
        <v>2022</v>
      </c>
      <c r="AG1084" t="inlineStr">
        <is>
          <t xml:space="preserve">New build</t>
        </is>
      </c>
      <c r="AH1084"/>
      <c r="AI1084"/>
      <c r="AJ1084" t="inlineStr">
        <is>
          <t xml:space="preserve">Y</t>
        </is>
      </c>
      <c r="AK1084" t="inlineStr">
        <is>
          <t xml:space="preserve">Y</t>
        </is>
      </c>
      <c r="AL1084" t="inlineStr">
        <is>
          <t xml:space="preserve">Y</t>
        </is>
      </c>
      <c r="AM1084" t="inlineStr">
        <is>
          <t xml:space="preserve">Y</t>
        </is>
      </c>
      <c r="AN1084" t="inlineStr">
        <is>
          <t xml:space="preserve">Y</t>
        </is>
      </c>
      <c r="AO1084" t="inlineStr">
        <is>
          <t xml:space="preserve">Y</t>
        </is>
      </c>
      <c r="AP1084" t="inlineStr">
        <is>
          <t xml:space="preserve">Y</t>
        </is>
      </c>
      <c r="AQ1084" t="inlineStr">
        <is>
          <t xml:space="preserve">Y</t>
        </is>
      </c>
      <c r="AR1084"/>
      <c r="AS1084"/>
      <c r="AT1084">
        <f>IFERROR(INDEX(04_Area_Stats!$E$5:$E$7,MATCH(N1084,04_Area_Stats!$A$5:$A$7,0)),"")</f>
      </c>
      <c r="AU1084">
        <f>IFERROR(ROUND(W1084*AT1084,0),"")</f>
      </c>
      <c r="AV1084">
        <f>IFERROR(AU1084*12/S1084,"")</f>
      </c>
      <c r="AW1084">
        <f>IFERROR(ROUND(100*(03_Assumptions!$B$18*MIN(AV1084/03_Assumptions!$B$13,1)+03_Assumptions!$B$19*MIN(MAX(-AB1084/0.25,0),1)+03_Assumptions!$B$20*IFERROR(INDEX(03_Assumptions!$B$28:$B$33,MATCH(AG1084,03_Assumptions!$A$28:$A$33,0)),0.5)+03_Assumptions!$B$21*MIN(V1084/180,1)+03_Assumptions!$B$22*(COUNTIF(AI1084:AQ1084,"Y")/9)),0),"")</f>
      </c>
      <c r="AX1084"/>
      <c r="AY1084"/>
      <c r="AZ1084"/>
      <c r="BA1084" t="inlineStr">
        <is>
          <t xml:space="preserve">https://img4.idealista.com/s/v1/yLv6QcFaPGY-ndqtd3fIzjn3dwgl4inLwTKbMiVSd6Ml4khBqGDIaJvI4s5m5JvBd_cldyU-d_cIdwYIoz4Lo4AIBgjI9Zuoyw?Expires=1788122378&amp;Signature=MEQCIBdr-UTmwlFApIFNNEWBaRbJ~LDAcE7D0pGmTRfzPMpBAiBRK3iArEIxixmX-81W02S23~E9RPuV0rTwt-j4rNUUkQ__&amp;Key-Pair-Id=K20EOYVFELHOX5</t>
        </is>
      </c>
      <c r="BB1084"/>
      <c r="BC1084">
        <v>1</v>
      </c>
      <c r="BD1084"/>
      <c r="BE1084">
        <v>0</v>
      </c>
      <c r="BF1084"/>
      <c r="BG1084"/>
      <c r="BH1084"/>
      <c r="BI1084"/>
      <c r="BJ1084"/>
      <c r="BK1084"/>
      <c r="BL1084" t="inlineStr">
        <is>
          <t xml:space="preserve">En lyxig modern villa i den prestigefulla Sierra Blanca, Marbella, byggd 2022 med 5 sovrum och 5 badrum på 430 m² på en tomt på 1.138 m². Fastigheten säljs fullt möblerad, med uppvärmd pool, privat wellness-/fitnessrum, havsutsikt och generös utomhusutrymme med nära tillgång till internationella skolor och Golden Mile.</t>
        </is>
      </c>
      <c r="BM1084" t="inlineStr">
        <is>
          <t xml:space="preserve">condition, furnished</t>
        </is>
      </c>
      <c r="BN1084"/>
    </row>
    <row r="1085">
      <c r="A1085" t="inlineStr">
        <is>
          <t xml:space="preserve">IDL-112393853</t>
        </is>
      </c>
      <c r="B1085" t="inlineStr">
        <is>
          <t xml:space="preserve">Idealista</t>
        </is>
      </c>
      <c r="C1085" t="inlineStr">
        <is>
          <t xml:space="preserve">112393853</t>
        </is>
      </c>
      <c r="D1085" t="inlineStr">
        <is>
          <t xml:space="preserve">https://www.idealista.com/inmueble/112393853/</t>
        </is>
      </c>
      <c r="E1085" t="inlineStr">
        <is>
          <t xml:space="preserve">2026-08-28</t>
        </is>
      </c>
      <c r="F1085" t="inlineStr">
        <is>
          <t xml:space="preserve">2026-08-31</t>
        </is>
      </c>
      <c r="G1085" t="inlineStr">
        <is>
          <t xml:space="preserve">New</t>
        </is>
      </c>
      <c r="H1085" t="inlineStr">
        <is>
          <t xml:space="preserve">Flat / apartment in Magnolio, La Puya - La Ermita, Marbella</t>
        </is>
      </c>
      <c r="I1085" t="inlineStr">
        <is>
          <t xml:space="preserve">Sale</t>
        </is>
      </c>
      <c r="J1085" t="inlineStr">
        <is>
          <t xml:space="preserve">Flat</t>
        </is>
      </c>
      <c r="K1085" t="inlineStr">
        <is>
          <t xml:space="preserve">ES</t>
        </is>
      </c>
      <c r="L1085"/>
      <c r="M1085" t="inlineStr">
        <is>
          <t xml:space="preserve">Málaga</t>
        </is>
      </c>
      <c r="N1085" t="inlineStr">
        <is>
          <t xml:space="preserve">Marbella</t>
        </is>
      </c>
      <c r="O1085" t="inlineStr">
        <is>
          <t xml:space="preserve">Marbella Pueblo</t>
        </is>
      </c>
      <c r="P1085"/>
      <c r="Q1085" t="inlineStr">
        <is>
          <t xml:space="preserve">36.5172418</t>
        </is>
      </c>
      <c r="R1085" t="inlineStr">
        <is>
          <t xml:space="preserve">-4.8730799</t>
        </is>
      </c>
      <c r="S1085">
        <v>251000</v>
      </c>
      <c r="T1085"/>
      <c r="U1085">
        <f>IFERROR((S1085-T1085)/T1085,"")</f>
      </c>
      <c r="V1085">
        <v>4</v>
      </c>
      <c r="W1085" t="inlineStr">
        <is>
          <t xml:space="preserve">77.00</t>
        </is>
      </c>
      <c r="X1085"/>
      <c r="Y1085"/>
      <c r="Z1085">
        <f>IFERROR(S1085/W1085,"")</f>
      </c>
      <c r="AA1085">
        <f>IFERROR(INDEX(04_Area_Stats!$C$5:$C$7,MATCH(N1085,04_Area_Stats!$A$5:$A$7,0)),"")</f>
      </c>
      <c r="AB1085">
        <f>IFERROR((Z1085-AA1085)/AA1085,"")</f>
      </c>
      <c r="AC1085">
        <v>2</v>
      </c>
      <c r="AD1085">
        <v>1</v>
      </c>
      <c r="AE1085" t="inlineStr">
        <is>
          <t xml:space="preserve">1</t>
        </is>
      </c>
      <c r="AF1085"/>
      <c r="AG1085"/>
      <c r="AH1085"/>
      <c r="AI1085" t="inlineStr">
        <is>
          <t xml:space="preserve">Y</t>
        </is>
      </c>
      <c r="AJ1085" t="inlineStr">
        <is>
          <t xml:space="preserve">N</t>
        </is>
      </c>
      <c r="AK1085" t="inlineStr">
        <is>
          <t xml:space="preserve">N</t>
        </is>
      </c>
      <c r="AL1085" t="inlineStr">
        <is>
          <t xml:space="preserve">N</t>
        </is>
      </c>
      <c r="AM1085"/>
      <c r="AN1085" t="inlineStr">
        <is>
          <t xml:space="preserve">N</t>
        </is>
      </c>
      <c r="AO1085"/>
      <c r="AP1085" t="inlineStr">
        <is>
          <t xml:space="preserve">N</t>
        </is>
      </c>
      <c r="AQ1085"/>
      <c r="AR1085"/>
      <c r="AS1085"/>
      <c r="AT1085">
        <f>IFERROR(INDEX(04_Area_Stats!$E$5:$E$7,MATCH(N1085,04_Area_Stats!$A$5:$A$7,0)),"")</f>
      </c>
      <c r="AU1085">
        <f>IFERROR(ROUND(W1085*AT1085,0),"")</f>
      </c>
      <c r="AV1085">
        <f>IFERROR(AU1085*12/S1085,"")</f>
      </c>
      <c r="AW1085">
        <f>IFERROR(ROUND(100*(03_Assumptions!$B$18*MIN(AV1085/03_Assumptions!$B$13,1)+03_Assumptions!$B$19*MIN(MAX(-AB1085/0.25,0),1)+03_Assumptions!$B$20*IFERROR(INDEX(03_Assumptions!$B$28:$B$33,MATCH(AG1085,03_Assumptions!$A$28:$A$33,0)),0.5)+03_Assumptions!$B$21*MIN(V1085/180,1)+03_Assumptions!$B$22*(COUNTIF(AI1085:AQ1085,"Y")/9)),0),"")</f>
      </c>
      <c r="AX1085"/>
      <c r="AY1085"/>
      <c r="AZ1085"/>
      <c r="BA1085" t="inlineStr">
        <is>
          <t xml:space="preserve">https://img4.idealista.com/s/v1/yLv6QcFaPGY-ndqtd3fIzjn3dwgl4inLwTKbMiVSd6Ml4khBqGDIaJvI4s5m5JvBdwZ6d3oIdwbadwYIoz4M9z4lJSXI9Zuoyw?Expires=1788090395&amp;Signature=MEYCIQCmMmqH1h3zjmwyEAEIw1VorR9VSrkIg9zAsZkp5f2d9wIhALLh4Nee3rBpcKlSDPxthNcsWCQ-hKFSRZyIubY3FkPR&amp;Key-Pair-Id=K20EOYVFELHOX5</t>
        </is>
      </c>
      <c r="BB1085"/>
      <c r="BC1085">
        <v>1</v>
      </c>
      <c r="BD1085"/>
      <c r="BE1085">
        <v>0</v>
      </c>
      <c r="BF1085"/>
      <c r="BG1085" t="inlineStr">
        <is>
          <t xml:space="preserve">TENANTED</t>
        </is>
      </c>
      <c r="BH1085" t="inlineStr">
        <is>
          <t xml:space="preserve">Negotiable</t>
        </is>
      </c>
      <c r="BI1085" t="inlineStr">
        <is>
          <t xml:space="preserve">OPPORTUNITY ONLY FOR INVESTORS</t>
        </is>
      </c>
      <c r="BJ1085"/>
      <c r="BK1085"/>
      <c r="BL1085" t="inlineStr">
        <is>
          <t xml:space="preserve">En lägenhet på 77 m² med 2 sovrum och 1 badrum i Magnolio-området i Marbella, i gott skick och marknadsförd som en investeringsmöjlighet. Fastigheten är för närvarande uthyrd och kan inte besökas av potentiella köpare, vilket gör den lämplig endast för investerare som är villiga att köpa utan att se den.</t>
        </is>
      </c>
      <c r="BM1085"/>
      <c r="BN1085"/>
    </row>
    <row r="1086">
      <c r="A1086" t="inlineStr">
        <is>
          <t xml:space="preserve">IDL-110387792</t>
        </is>
      </c>
      <c r="B1086" t="inlineStr">
        <is>
          <t xml:space="preserve">Idealista</t>
        </is>
      </c>
      <c r="C1086" t="inlineStr">
        <is>
          <t xml:space="preserve">110387792</t>
        </is>
      </c>
      <c r="D1086" t="inlineStr">
        <is>
          <t xml:space="preserve">https://www.idealista.com/obra-nueva/110387792/</t>
        </is>
      </c>
      <c r="E1086" t="inlineStr">
        <is>
          <t xml:space="preserve">2026-08-28</t>
        </is>
      </c>
      <c r="F1086" t="inlineStr">
        <is>
          <t xml:space="preserve">2026-08-31</t>
        </is>
      </c>
      <c r="G1086" t="inlineStr">
        <is>
          <t xml:space="preserve">New</t>
        </is>
      </c>
      <c r="H1086" t="inlineStr">
        <is>
          <t xml:space="preserve">Flat / apartment in Rodeo Alto-Guadaiza-La Campana, Marbella</t>
        </is>
      </c>
      <c r="I1086" t="inlineStr">
        <is>
          <t xml:space="preserve">Sale</t>
        </is>
      </c>
      <c r="J1086" t="inlineStr">
        <is>
          <t xml:space="preserve">Flat</t>
        </is>
      </c>
      <c r="K1086" t="inlineStr">
        <is>
          <t xml:space="preserve">ES</t>
        </is>
      </c>
      <c r="L1086"/>
      <c r="M1086" t="inlineStr">
        <is>
          <t xml:space="preserve">Málaga</t>
        </is>
      </c>
      <c r="N1086" t="inlineStr">
        <is>
          <t xml:space="preserve">Marbella</t>
        </is>
      </c>
      <c r="O1086" t="inlineStr">
        <is>
          <t xml:space="preserve">Nueva Andalucía</t>
        </is>
      </c>
      <c r="P1086"/>
      <c r="Q1086" t="inlineStr">
        <is>
          <t xml:space="preserve">36.4971017</t>
        </is>
      </c>
      <c r="R1086" t="inlineStr">
        <is>
          <t xml:space="preserve">-4.9798223</t>
        </is>
      </c>
      <c r="S1086">
        <v>495000</v>
      </c>
      <c r="T1086"/>
      <c r="U1086">
        <f>IFERROR((S1086-T1086)/T1086,"")</f>
      </c>
      <c r="V1086">
        <v>4</v>
      </c>
      <c r="W1086" t="inlineStr">
        <is>
          <t xml:space="preserve">93.00</t>
        </is>
      </c>
      <c r="X1086"/>
      <c r="Y1086"/>
      <c r="Z1086">
        <f>IFERROR(S1086/W1086,"")</f>
      </c>
      <c r="AA1086">
        <f>IFERROR(INDEX(04_Area_Stats!$C$5:$C$7,MATCH(N1086,04_Area_Stats!$A$5:$A$7,0)),"")</f>
      </c>
      <c r="AB1086">
        <f>IFERROR((Z1086-AA1086)/AA1086,"")</f>
      </c>
      <c r="AC1086">
        <v>3</v>
      </c>
      <c r="AD1086">
        <v>2</v>
      </c>
      <c r="AE1086" t="inlineStr">
        <is>
          <t xml:space="preserve">5</t>
        </is>
      </c>
      <c r="AF1086"/>
      <c r="AG1086" t="inlineStr">
        <is>
          <t xml:space="preserve">New build</t>
        </is>
      </c>
      <c r="AH1086"/>
      <c r="AI1086" t="inlineStr">
        <is>
          <t xml:space="preserve">Y</t>
        </is>
      </c>
      <c r="AJ1086" t="inlineStr">
        <is>
          <t xml:space="preserve">Y</t>
        </is>
      </c>
      <c r="AK1086" t="inlineStr">
        <is>
          <t xml:space="preserve">N</t>
        </is>
      </c>
      <c r="AL1086" t="inlineStr">
        <is>
          <t xml:space="preserve">Y</t>
        </is>
      </c>
      <c r="AM1086"/>
      <c r="AN1086" t="inlineStr">
        <is>
          <t xml:space="preserve">N</t>
        </is>
      </c>
      <c r="AO1086"/>
      <c r="AP1086" t="inlineStr">
        <is>
          <t xml:space="preserve">N</t>
        </is>
      </c>
      <c r="AQ1086"/>
      <c r="AR1086"/>
      <c r="AS1086"/>
      <c r="AT1086">
        <f>IFERROR(INDEX(04_Area_Stats!$E$5:$E$7,MATCH(N1086,04_Area_Stats!$A$5:$A$7,0)),"")</f>
      </c>
      <c r="AU1086">
        <f>IFERROR(ROUND(W1086*AT1086,0),"")</f>
      </c>
      <c r="AV1086">
        <f>IFERROR(AU1086*12/S1086,"")</f>
      </c>
      <c r="AW1086">
        <f>IFERROR(ROUND(100*(03_Assumptions!$B$18*MIN(AV1086/03_Assumptions!$B$13,1)+03_Assumptions!$B$19*MIN(MAX(-AB1086/0.25,0),1)+03_Assumptions!$B$20*IFERROR(INDEX(03_Assumptions!$B$28:$B$33,MATCH(AG1086,03_Assumptions!$A$28:$A$33,0)),0.5)+03_Assumptions!$B$21*MIN(V1086/180,1)+03_Assumptions!$B$22*(COUNTIF(AI1086:AQ1086,"Y")/9)),0),"")</f>
      </c>
      <c r="AX1086"/>
      <c r="AY1086"/>
      <c r="AZ1086"/>
      <c r="BA1086" t="inlineStr">
        <is>
          <t xml:space="preserve">https://img4.idealista.com/s/v1/yLv6QcFaPGY-ndqtd3fIzjn3dwgl4inLwTKbMiVSd6Ml4khBqGDIaJvI4s5m5JvBd7Uldwi1d5sedwYIBoAICHoLo4DI9Zuoyw?Expires=1788033955&amp;Signature=MEUCIQDFhfWWwoJ5yeK2LBhTJVUOpHw9X~4JShsiUJJpTQs4pAIgOMnkqvQeUcZjb7mQC9LoqWAzRBWt1PekxK9RoWpj5ck_&amp;Key-Pair-Id=K20EOYVFELHOX5</t>
        </is>
      </c>
      <c r="BB1086"/>
      <c r="BC1086">
        <v>1</v>
      </c>
      <c r="BD1086"/>
      <c r="BE1086">
        <v>0</v>
      </c>
      <c r="BF1086"/>
      <c r="BG1086"/>
      <c r="BH1086"/>
      <c r="BI1086"/>
      <c r="BJ1086"/>
      <c r="BK1086"/>
      <c r="BL1086" t="inlineStr">
        <is>
          <t xml:space="preserve">Nybyggda lägenheter i La Nueva Andalucía, Marbella, 5 minuter från Puerto Banús, i utmärkt skick med modern arkitektur. Komplexet erbjuder enheter med 2–4 sovrum med gym, chill-out-område och panoramabad.</t>
        </is>
      </c>
      <c r="BM1086" t="inlineStr">
        <is>
          <t xml:space="preserve">condition</t>
        </is>
      </c>
      <c r="BN1086"/>
    </row>
    <row r="1087">
      <c r="A1087" t="inlineStr">
        <is>
          <t xml:space="preserve">IDL-112387851</t>
        </is>
      </c>
      <c r="B1087" t="inlineStr">
        <is>
          <t xml:space="preserve">Idealista</t>
        </is>
      </c>
      <c r="C1087" t="inlineStr">
        <is>
          <t xml:space="preserve">112387851</t>
        </is>
      </c>
      <c r="D1087" t="inlineStr">
        <is>
          <t xml:space="preserve">https://www.idealista.com/inmueble/112387851/</t>
        </is>
      </c>
      <c r="E1087" t="inlineStr">
        <is>
          <t xml:space="preserve">2026-08-28</t>
        </is>
      </c>
      <c r="F1087" t="inlineStr">
        <is>
          <t xml:space="preserve">2026-08-31</t>
        </is>
      </c>
      <c r="G1087" t="inlineStr">
        <is>
          <t xml:space="preserve">New</t>
        </is>
      </c>
      <c r="H1087" t="inlineStr">
        <is>
          <t xml:space="preserve">Flat / apartment in Puerto Banús, Marbella</t>
        </is>
      </c>
      <c r="I1087" t="inlineStr">
        <is>
          <t xml:space="preserve">Sale</t>
        </is>
      </c>
      <c r="J1087" t="inlineStr">
        <is>
          <t xml:space="preserve">Flat</t>
        </is>
      </c>
      <c r="K1087" t="inlineStr">
        <is>
          <t xml:space="preserve">ES</t>
        </is>
      </c>
      <c r="L1087"/>
      <c r="M1087" t="inlineStr">
        <is>
          <t xml:space="preserve">Málaga</t>
        </is>
      </c>
      <c r="N1087" t="inlineStr">
        <is>
          <t xml:space="preserve">Marbella</t>
        </is>
      </c>
      <c r="O1087" t="inlineStr">
        <is>
          <t xml:space="preserve">Nueva Andalucía</t>
        </is>
      </c>
      <c r="P1087"/>
      <c r="Q1087" t="inlineStr">
        <is>
          <t xml:space="preserve">36.4868885</t>
        </is>
      </c>
      <c r="R1087" t="inlineStr">
        <is>
          <t xml:space="preserve">-4.9540979</t>
        </is>
      </c>
      <c r="S1087">
        <v>800000</v>
      </c>
      <c r="T1087"/>
      <c r="U1087">
        <f>IFERROR((S1087-T1087)/T1087,"")</f>
      </c>
      <c r="V1087">
        <v>4</v>
      </c>
      <c r="W1087" t="inlineStr">
        <is>
          <t xml:space="preserve">124.00</t>
        </is>
      </c>
      <c r="X1087"/>
      <c r="Y1087"/>
      <c r="Z1087">
        <f>IFERROR(S1087/W1087,"")</f>
      </c>
      <c r="AA1087">
        <f>IFERROR(INDEX(04_Area_Stats!$C$5:$C$7,MATCH(N1087,04_Area_Stats!$A$5:$A$7,0)),"")</f>
      </c>
      <c r="AB1087">
        <f>IFERROR((Z1087-AA1087)/AA1087,"")</f>
      </c>
      <c r="AC1087">
        <v>2</v>
      </c>
      <c r="AD1087">
        <v>2</v>
      </c>
      <c r="AE1087" t="inlineStr">
        <is>
          <t xml:space="preserve">Ground Floor</t>
        </is>
      </c>
      <c r="AF1087"/>
      <c r="AG1087" t="inlineStr">
        <is>
          <t xml:space="preserve">Renovated</t>
        </is>
      </c>
      <c r="AH1087"/>
      <c r="AI1087" t="inlineStr">
        <is>
          <t xml:space="preserve">Y</t>
        </is>
      </c>
      <c r="AJ1087" t="inlineStr">
        <is>
          <t xml:space="preserve">Y</t>
        </is>
      </c>
      <c r="AK1087" t="inlineStr">
        <is>
          <t xml:space="preserve">Y</t>
        </is>
      </c>
      <c r="AL1087" t="inlineStr">
        <is>
          <t xml:space="preserve">Y</t>
        </is>
      </c>
      <c r="AM1087" t="inlineStr">
        <is>
          <t xml:space="preserve">Y</t>
        </is>
      </c>
      <c r="AN1087" t="inlineStr">
        <is>
          <t xml:space="preserve">N</t>
        </is>
      </c>
      <c r="AO1087"/>
      <c r="AP1087" t="inlineStr">
        <is>
          <t xml:space="preserve">Y</t>
        </is>
      </c>
      <c r="AQ1087"/>
      <c r="AR1087"/>
      <c r="AS1087"/>
      <c r="AT1087">
        <f>IFERROR(INDEX(04_Area_Stats!$E$5:$E$7,MATCH(N1087,04_Area_Stats!$A$5:$A$7,0)),"")</f>
      </c>
      <c r="AU1087">
        <f>IFERROR(ROUND(W1087*AT1087,0),"")</f>
      </c>
      <c r="AV1087">
        <f>IFERROR(AU1087*12/S1087,"")</f>
      </c>
      <c r="AW1087">
        <f>IFERROR(ROUND(100*(03_Assumptions!$B$18*MIN(AV1087/03_Assumptions!$B$13,1)+03_Assumptions!$B$19*MIN(MAX(-AB1087/0.25,0),1)+03_Assumptions!$B$20*IFERROR(INDEX(03_Assumptions!$B$28:$B$33,MATCH(AG1087,03_Assumptions!$A$28:$A$33,0)),0.5)+03_Assumptions!$B$21*MIN(V1087/180,1)+03_Assumptions!$B$22*(COUNTIF(AI1087:AQ1087,"Y")/9)),0),"")</f>
      </c>
      <c r="AX1087"/>
      <c r="AY1087"/>
      <c r="AZ1087"/>
      <c r="BA1087" t="inlineStr">
        <is>
          <t xml:space="preserve">https://img4.idealista.com/s/v1/yLv6QcFaPGY-ndqtd3fIzjn3dwgl4inLwTKbMiVSd6Ml4khBqGDIaJvI4s5m5JvBdwgLdwYMd_cLdwYIoz56PiV6DPfI9Zuoyw?Expires=1788029949&amp;Signature=MEYCIQD73zvn4dCjYaQKURLoIx6Av7Bdu3psjiDjkpUKSlmhTQIhAIHW0J~QAlPsOEtP4O9seXcLIRSyDl~yg4B-x6YhjS8h&amp;Key-Pair-Id=K20EOYVFELHOX5</t>
        </is>
      </c>
      <c r="BB1087"/>
      <c r="BC1087">
        <v>1</v>
      </c>
      <c r="BD1087"/>
      <c r="BE1087">
        <v>0</v>
      </c>
      <c r="BF1087"/>
      <c r="BG1087"/>
      <c r="BH1087"/>
      <c r="BI1087"/>
      <c r="BJ1087" t="inlineStr">
        <is>
          <t xml:space="preserve">COSMETIC</t>
        </is>
      </c>
      <c r="BK1087"/>
      <c r="BL1087" t="inlineStr">
        <is>
          <t xml:space="preserve">Elegant renoverad lägenhet med 2 sovrum och 2 badrum på bottenvåningen i det prestigieösa Terrazas de Banús-komplexet i Puerto Banús, i gott skick med samtida design. Framträdande särdrag inkluderar västvändning med direkt terrass, gemensamma faciliteter (3 pooler, paddelbana, trädgårdar), underjordisk parkering och närhet till strand och affärer.</t>
        </is>
      </c>
      <c r="BM1087" t="inlineStr">
        <is>
          <t xml:space="preserve">floor, condition</t>
        </is>
      </c>
      <c r="BN1087"/>
    </row>
    <row r="1088">
      <c r="A1088" t="inlineStr">
        <is>
          <t xml:space="preserve">IDL-111463229</t>
        </is>
      </c>
      <c r="B1088" t="inlineStr">
        <is>
          <t xml:space="preserve">Idealista</t>
        </is>
      </c>
      <c r="C1088" t="inlineStr">
        <is>
          <t xml:space="preserve">111463229</t>
        </is>
      </c>
      <c r="D1088" t="inlineStr">
        <is>
          <t xml:space="preserve">https://www.idealista.com/inmueble/111463229/</t>
        </is>
      </c>
      <c r="E1088" t="inlineStr">
        <is>
          <t xml:space="preserve">2026-08-28</t>
        </is>
      </c>
      <c r="F1088" t="inlineStr">
        <is>
          <t xml:space="preserve">2026-08-31</t>
        </is>
      </c>
      <c r="G1088" t="inlineStr">
        <is>
          <t xml:space="preserve">New</t>
        </is>
      </c>
      <c r="H1088" t="inlineStr">
        <is>
          <t xml:space="preserve">Terraced house in Urbanización el Rosario, El Rosario-Ricmar, Marbella</t>
        </is>
      </c>
      <c r="I1088" t="inlineStr">
        <is>
          <t xml:space="preserve">Sale</t>
        </is>
      </c>
      <c r="J1088" t="inlineStr">
        <is>
          <t xml:space="preserve">Chalet</t>
        </is>
      </c>
      <c r="K1088" t="inlineStr">
        <is>
          <t xml:space="preserve">ES</t>
        </is>
      </c>
      <c r="L1088"/>
      <c r="M1088" t="inlineStr">
        <is>
          <t xml:space="preserve">Málaga</t>
        </is>
      </c>
      <c r="N1088" t="inlineStr">
        <is>
          <t xml:space="preserve">Marbella</t>
        </is>
      </c>
      <c r="O1088" t="inlineStr">
        <is>
          <t xml:space="preserve">Las Chapas-El Rosario</t>
        </is>
      </c>
      <c r="P1088"/>
      <c r="Q1088" t="inlineStr">
        <is>
          <t xml:space="preserve">36.5115002</t>
        </is>
      </c>
      <c r="R1088" t="inlineStr">
        <is>
          <t xml:space="preserve">-4.8043726</t>
        </is>
      </c>
      <c r="S1088">
        <v>630000</v>
      </c>
      <c r="T1088"/>
      <c r="U1088">
        <f>IFERROR((S1088-T1088)/T1088,"")</f>
      </c>
      <c r="V1088">
        <v>4</v>
      </c>
      <c r="W1088" t="inlineStr">
        <is>
          <t xml:space="preserve">230.00</t>
        </is>
      </c>
      <c r="X1088"/>
      <c r="Y1088"/>
      <c r="Z1088">
        <f>IFERROR(S1088/W1088,"")</f>
      </c>
      <c r="AA1088">
        <f>IFERROR(INDEX(04_Area_Stats!$C$5:$C$7,MATCH(N1088,04_Area_Stats!$A$5:$A$7,0)),"")</f>
      </c>
      <c r="AB1088">
        <f>IFERROR((Z1088-AA1088)/AA1088,"")</f>
      </c>
      <c r="AC1088">
        <v>4</v>
      </c>
      <c r="AD1088">
        <v>4</v>
      </c>
      <c r="AE1088"/>
      <c r="AF1088"/>
      <c r="AG1088" t="inlineStr">
        <is>
          <t xml:space="preserve">Good</t>
        </is>
      </c>
      <c r="AH1088"/>
      <c r="AI1088"/>
      <c r="AJ1088" t="inlineStr">
        <is>
          <t xml:space="preserve">Y</t>
        </is>
      </c>
      <c r="AK1088" t="inlineStr">
        <is>
          <t xml:space="preserve">Y</t>
        </is>
      </c>
      <c r="AL1088" t="inlineStr">
        <is>
          <t xml:space="preserve">Y</t>
        </is>
      </c>
      <c r="AM1088" t="inlineStr">
        <is>
          <t xml:space="preserve">Y</t>
        </is>
      </c>
      <c r="AN1088" t="inlineStr">
        <is>
          <t xml:space="preserve">Y</t>
        </is>
      </c>
      <c r="AO1088"/>
      <c r="AP1088" t="inlineStr">
        <is>
          <t xml:space="preserve">Y</t>
        </is>
      </c>
      <c r="AQ1088"/>
      <c r="AR1088"/>
      <c r="AS1088"/>
      <c r="AT1088">
        <f>IFERROR(INDEX(04_Area_Stats!$E$5:$E$7,MATCH(N1088,04_Area_Stats!$A$5:$A$7,0)),"")</f>
      </c>
      <c r="AU1088">
        <f>IFERROR(ROUND(W1088*AT1088,0),"")</f>
      </c>
      <c r="AV1088">
        <f>IFERROR(AU1088*12/S1088,"")</f>
      </c>
      <c r="AW1088">
        <f>IFERROR(ROUND(100*(03_Assumptions!$B$18*MIN(AV1088/03_Assumptions!$B$13,1)+03_Assumptions!$B$19*MIN(MAX(-AB1088/0.25,0),1)+03_Assumptions!$B$20*IFERROR(INDEX(03_Assumptions!$B$28:$B$33,MATCH(AG1088,03_Assumptions!$A$28:$A$33,0)),0.5)+03_Assumptions!$B$21*MIN(V1088/180,1)+03_Assumptions!$B$22*(COUNTIF(AI1088:AQ1088,"Y")/9)),0),"")</f>
      </c>
      <c r="AX1088"/>
      <c r="AY1088"/>
      <c r="AZ1088"/>
      <c r="BA1088" t="inlineStr">
        <is>
          <t xml:space="preserve">https://img4.idealista.com/s/v1/yLv6QcFaPGY-ndqtd3fIzjn3dwgl4inLwTKbMiVSd6Ml4khBqGDIaJvI4s5m5JvBd3oedwubd6ObdwYI9wv3oz4MCHrI9Zuoyw?Expires=1788082581&amp;Signature=MEYCIQCPvn8j1gUmqtz6T81kLHeubucCdRP3B06RkygpG4GoCwIhAPICqMCyBHyOKE8fKJNWBP-1cWG43uZxCkZ84qYIeeD7&amp;Key-Pair-Id=K20EOYVFELHOX5</t>
        </is>
      </c>
      <c r="BB1088"/>
      <c r="BC1088">
        <v>1</v>
      </c>
      <c r="BD1088"/>
      <c r="BE1088">
        <v>0</v>
      </c>
      <c r="BF1088"/>
      <c r="BG1088"/>
      <c r="BH1088"/>
      <c r="BI1088"/>
      <c r="BJ1088"/>
      <c r="BK1088"/>
      <c r="BL1088" t="inlineStr">
        <is>
          <t xml:space="preserve">Ett rymligt radhus med 4 sovrum, 3 badrum och 230 m² i det prestigefyllda området El Rosario i Marbella, fördelat över 3 våningar med garage för 2 bilar, terrass och 3 balkonger i gott skick. Fastigheten gynnasav utmärkta grannskapsservice inom 2 minuters gång och närhet till stranden (15 minuter) och flygplatsen (20 minuter).</t>
        </is>
      </c>
      <c r="BM1088" t="inlineStr">
        <is>
          <t xml:space="preserve">condition, balcony</t>
        </is>
      </c>
      <c r="BN1088"/>
    </row>
    <row r="1089">
      <c r="A1089" t="inlineStr">
        <is>
          <t xml:space="preserve">IDL-112392305</t>
        </is>
      </c>
      <c r="B1089" t="inlineStr">
        <is>
          <t xml:space="preserve">Idealista</t>
        </is>
      </c>
      <c r="C1089" t="inlineStr">
        <is>
          <t xml:space="preserve">112392305</t>
        </is>
      </c>
      <c r="D1089" t="inlineStr">
        <is>
          <t xml:space="preserve">https://www.idealista.com/obra-nueva/112392305/</t>
        </is>
      </c>
      <c r="E1089" t="inlineStr">
        <is>
          <t xml:space="preserve">2026-08-28</t>
        </is>
      </c>
      <c r="F1089" t="inlineStr">
        <is>
          <t xml:space="preserve">2026-08-31</t>
        </is>
      </c>
      <c r="G1089" t="inlineStr">
        <is>
          <t xml:space="preserve">New</t>
        </is>
      </c>
      <c r="H1089" t="inlineStr">
        <is>
          <t xml:space="preserve">Flat / apartment in Rodeo Alto-Guadaiza-La Campana, Marbella</t>
        </is>
      </c>
      <c r="I1089" t="inlineStr">
        <is>
          <t xml:space="preserve">Sale</t>
        </is>
      </c>
      <c r="J1089" t="inlineStr">
        <is>
          <t xml:space="preserve">Flat</t>
        </is>
      </c>
      <c r="K1089" t="inlineStr">
        <is>
          <t xml:space="preserve">ES</t>
        </is>
      </c>
      <c r="L1089"/>
      <c r="M1089" t="inlineStr">
        <is>
          <t xml:space="preserve">Málaga</t>
        </is>
      </c>
      <c r="N1089" t="inlineStr">
        <is>
          <t xml:space="preserve">Marbella</t>
        </is>
      </c>
      <c r="O1089" t="inlineStr">
        <is>
          <t xml:space="preserve">Nueva Andalucía</t>
        </is>
      </c>
      <c r="P1089"/>
      <c r="Q1089" t="inlineStr">
        <is>
          <t xml:space="preserve">36.4992315</t>
        </is>
      </c>
      <c r="R1089" t="inlineStr">
        <is>
          <t xml:space="preserve">-4.9807423</t>
        </is>
      </c>
      <c r="S1089">
        <v>475000</v>
      </c>
      <c r="T1089"/>
      <c r="U1089">
        <f>IFERROR((S1089-T1089)/T1089,"")</f>
      </c>
      <c r="V1089">
        <v>4</v>
      </c>
      <c r="W1089" t="inlineStr">
        <is>
          <t xml:space="preserve">105.00</t>
        </is>
      </c>
      <c r="X1089"/>
      <c r="Y1089"/>
      <c r="Z1089">
        <f>IFERROR(S1089/W1089,"")</f>
      </c>
      <c r="AA1089">
        <f>IFERROR(INDEX(04_Area_Stats!$C$5:$C$7,MATCH(N1089,04_Area_Stats!$A$5:$A$7,0)),"")</f>
      </c>
      <c r="AB1089">
        <f>IFERROR((Z1089-AA1089)/AA1089,"")</f>
      </c>
      <c r="AC1089">
        <v>3</v>
      </c>
      <c r="AD1089">
        <v>2</v>
      </c>
      <c r="AE1089" t="inlineStr">
        <is>
          <t xml:space="preserve">1</t>
        </is>
      </c>
      <c r="AF1089"/>
      <c r="AG1089"/>
      <c r="AH1089"/>
      <c r="AI1089" t="inlineStr">
        <is>
          <t xml:space="preserve">Y</t>
        </is>
      </c>
      <c r="AJ1089" t="inlineStr">
        <is>
          <t xml:space="preserve">Y</t>
        </is>
      </c>
      <c r="AK1089" t="inlineStr">
        <is>
          <t xml:space="preserve">N</t>
        </is>
      </c>
      <c r="AL1089" t="inlineStr">
        <is>
          <t xml:space="preserve">Y</t>
        </is>
      </c>
      <c r="AM1089"/>
      <c r="AN1089" t="inlineStr">
        <is>
          <t xml:space="preserve">N</t>
        </is>
      </c>
      <c r="AO1089"/>
      <c r="AP1089" t="inlineStr">
        <is>
          <t xml:space="preserve">N</t>
        </is>
      </c>
      <c r="AQ1089"/>
      <c r="AR1089"/>
      <c r="AS1089"/>
      <c r="AT1089">
        <f>IFERROR(INDEX(04_Area_Stats!$E$5:$E$7,MATCH(N1089,04_Area_Stats!$A$5:$A$7,0)),"")</f>
      </c>
      <c r="AU1089">
        <f>IFERROR(ROUND(W1089*AT1089,0),"")</f>
      </c>
      <c r="AV1089">
        <f>IFERROR(AU1089*12/S1089,"")</f>
      </c>
      <c r="AW1089">
        <f>IFERROR(ROUND(100*(03_Assumptions!$B$18*MIN(AV1089/03_Assumptions!$B$13,1)+03_Assumptions!$B$19*MIN(MAX(-AB1089/0.25,0),1)+03_Assumptions!$B$20*IFERROR(INDEX(03_Assumptions!$B$28:$B$33,MATCH(AG1089,03_Assumptions!$A$28:$A$33,0)),0.5)+03_Assumptions!$B$21*MIN(V1089/180,1)+03_Assumptions!$B$22*(COUNTIF(AI1089:AQ1089,"Y")/9)),0),"")</f>
      </c>
      <c r="AX1089"/>
      <c r="AY1089"/>
      <c r="AZ1089"/>
      <c r="BA1089" t="inlineStr">
        <is>
          <t xml:space="preserve">https://img4.idealista.com/s/v1/yLv6QcFaPGY-ndqtd3fIzjn3dwgl4inLwTKbMiVSd6Ml4khBqGDIaJvI4s5m5JvBdyULd3o-d9q1dwYIJfcLJQw-egvI9Zuoyw?Expires=1788033955&amp;Signature=MEUCIDgPE0qwj1gQNI-~iKiBByUTnPtkIamC3T2Ix4JGM4ZiAiEA~a4LRzUq81TTCVDhbGp266ZFukvK7mJqq67L3VzziqM_&amp;Key-Pair-Id=K20EOYVFELHOX5</t>
        </is>
      </c>
      <c r="BB1089"/>
      <c r="BC1089">
        <v>1</v>
      </c>
      <c r="BD1089"/>
      <c r="BE1089">
        <v>0</v>
      </c>
      <c r="BF1089"/>
      <c r="BG1089"/>
      <c r="BH1089"/>
      <c r="BI1089"/>
      <c r="BJ1089"/>
      <c r="BK1089"/>
      <c r="BL1089"/>
      <c r="BM1089"/>
      <c r="BN1089"/>
    </row>
    <row r="1090">
      <c r="A1090" t="inlineStr">
        <is>
          <t xml:space="preserve">IDL-112394892</t>
        </is>
      </c>
      <c r="B1090" t="inlineStr">
        <is>
          <t xml:space="preserve">Idealista</t>
        </is>
      </c>
      <c r="C1090" t="inlineStr">
        <is>
          <t xml:space="preserve">112394892</t>
        </is>
      </c>
      <c r="D1090" t="inlineStr">
        <is>
          <t xml:space="preserve">https://www.idealista.com/inmueble/112394892/</t>
        </is>
      </c>
      <c r="E1090" t="inlineStr">
        <is>
          <t xml:space="preserve">2026-08-28</t>
        </is>
      </c>
      <c r="F1090" t="inlineStr">
        <is>
          <t xml:space="preserve">2026-08-31</t>
        </is>
      </c>
      <c r="G1090" t="inlineStr">
        <is>
          <t xml:space="preserve">New</t>
        </is>
      </c>
      <c r="H1090" t="inlineStr">
        <is>
          <t xml:space="preserve">Flat / apartment in Nueva Andalucía, Marbella</t>
        </is>
      </c>
      <c r="I1090" t="inlineStr">
        <is>
          <t xml:space="preserve">Sale</t>
        </is>
      </c>
      <c r="J1090" t="inlineStr">
        <is>
          <t xml:space="preserve">Flat</t>
        </is>
      </c>
      <c r="K1090" t="inlineStr">
        <is>
          <t xml:space="preserve">ES</t>
        </is>
      </c>
      <c r="L1090"/>
      <c r="M1090" t="inlineStr">
        <is>
          <t xml:space="preserve">Málaga</t>
        </is>
      </c>
      <c r="N1090" t="inlineStr">
        <is>
          <t xml:space="preserve">Marbella</t>
        </is>
      </c>
      <c r="O1090" t="inlineStr">
        <is>
          <t xml:space="preserve">Nueva Andalucía</t>
        </is>
      </c>
      <c r="P1090"/>
      <c r="Q1090" t="inlineStr">
        <is>
          <t xml:space="preserve">36.4949904</t>
        </is>
      </c>
      <c r="R1090" t="inlineStr">
        <is>
          <t xml:space="preserve">-4.9625640</t>
        </is>
      </c>
      <c r="S1090">
        <v>520000</v>
      </c>
      <c r="T1090"/>
      <c r="U1090">
        <f>IFERROR((S1090-T1090)/T1090,"")</f>
      </c>
      <c r="V1090">
        <v>4</v>
      </c>
      <c r="W1090" t="inlineStr">
        <is>
          <t xml:space="preserve">115.00</t>
        </is>
      </c>
      <c r="X1090"/>
      <c r="Y1090"/>
      <c r="Z1090">
        <f>IFERROR(S1090/W1090,"")</f>
      </c>
      <c r="AA1090">
        <f>IFERROR(INDEX(04_Area_Stats!$C$5:$C$7,MATCH(N1090,04_Area_Stats!$A$5:$A$7,0)),"")</f>
      </c>
      <c r="AB1090">
        <f>IFERROR((Z1090-AA1090)/AA1090,"")</f>
      </c>
      <c r="AC1090">
        <v>2</v>
      </c>
      <c r="AD1090">
        <v>2</v>
      </c>
      <c r="AE1090"/>
      <c r="AF1090"/>
      <c r="AG1090"/>
      <c r="AH1090"/>
      <c r="AI1090" t="inlineStr">
        <is>
          <t xml:space="preserve">N</t>
        </is>
      </c>
      <c r="AJ1090" t="inlineStr">
        <is>
          <t xml:space="preserve">Y</t>
        </is>
      </c>
      <c r="AK1090" t="inlineStr">
        <is>
          <t xml:space="preserve">Y</t>
        </is>
      </c>
      <c r="AL1090" t="inlineStr">
        <is>
          <t xml:space="preserve">Y</t>
        </is>
      </c>
      <c r="AM1090" t="inlineStr">
        <is>
          <t xml:space="preserve">Y</t>
        </is>
      </c>
      <c r="AN1090" t="inlineStr">
        <is>
          <t xml:space="preserve">N</t>
        </is>
      </c>
      <c r="AO1090"/>
      <c r="AP1090" t="inlineStr">
        <is>
          <t xml:space="preserve">Y</t>
        </is>
      </c>
      <c r="AQ1090"/>
      <c r="AR1090"/>
      <c r="AS1090"/>
      <c r="AT1090">
        <f>IFERROR(INDEX(04_Area_Stats!$E$5:$E$7,MATCH(N1090,04_Area_Stats!$A$5:$A$7,0)),"")</f>
      </c>
      <c r="AU1090">
        <f>IFERROR(ROUND(W1090*AT1090,0),"")</f>
      </c>
      <c r="AV1090">
        <f>IFERROR(AU1090*12/S1090,"")</f>
      </c>
      <c r="AW1090">
        <f>IFERROR(ROUND(100*(03_Assumptions!$B$18*MIN(AV1090/03_Assumptions!$B$13,1)+03_Assumptions!$B$19*MIN(MAX(-AB1090/0.25,0),1)+03_Assumptions!$B$20*IFERROR(INDEX(03_Assumptions!$B$28:$B$33,MATCH(AG1090,03_Assumptions!$A$28:$A$33,0)),0.5)+03_Assumptions!$B$21*MIN(V1090/180,1)+03_Assumptions!$B$22*(COUNTIF(AI1090:AQ1090,"Y")/9)),0),"")</f>
      </c>
      <c r="AX1090"/>
      <c r="AY1090"/>
      <c r="AZ1090"/>
      <c r="BA1090" t="inlineStr">
        <is>
          <t xml:space="preserve">https://img4.idealista.com/s/v1/yLv6QcFaPGY-ndqtd3fIzjn3dwgl4inLwTKbMiVSd6Ml4khBqGDIaJvI4s5m5JvBd9oIdwubdwuodwYIoz4MC3p6eqPI9Zuoyw?Expires=1788122378&amp;Signature=MEQCIGAzbzNVyJs-5n7XDkDmTrH0L5N~3yw3eG4Z8U8r7L-jAiBIGsqhYH0AwoGtYbTim3U3a2TW34Xh0gCWSyh8ReStzQ__&amp;Key-Pair-Id=K20EOYVFELHOX5</t>
        </is>
      </c>
      <c r="BB1090"/>
      <c r="BC1090">
        <v>1</v>
      </c>
      <c r="BD1090"/>
      <c r="BE1090">
        <v>0</v>
      </c>
      <c r="BF1090"/>
      <c r="BG1090"/>
      <c r="BH1090"/>
      <c r="BI1090"/>
      <c r="BJ1090"/>
      <c r="BK1090"/>
      <c r="BL1090"/>
      <c r="BM1090"/>
      <c r="BN1090"/>
    </row>
    <row r="1091">
      <c r="A1091" t="inlineStr">
        <is>
          <t xml:space="preserve">IDL-112397990</t>
        </is>
      </c>
      <c r="B1091" t="inlineStr">
        <is>
          <t xml:space="preserve">Idealista</t>
        </is>
      </c>
      <c r="C1091" t="inlineStr">
        <is>
          <t xml:space="preserve">112397990</t>
        </is>
      </c>
      <c r="D1091" t="inlineStr">
        <is>
          <t xml:space="preserve">https://www.idealista.com/inmueble/112397990/</t>
        </is>
      </c>
      <c r="E1091" t="inlineStr">
        <is>
          <t xml:space="preserve">2026-08-28</t>
        </is>
      </c>
      <c r="F1091" t="inlineStr">
        <is>
          <t xml:space="preserve">2026-08-31</t>
        </is>
      </c>
      <c r="G1091" t="inlineStr">
        <is>
          <t xml:space="preserve">New</t>
        </is>
      </c>
      <c r="H1091" t="inlineStr">
        <is>
          <t xml:space="preserve">Studio in Camilo Jose Cela, 11, Playa de la Fontanilla, Marbella</t>
        </is>
      </c>
      <c r="I1091" t="inlineStr">
        <is>
          <t xml:space="preserve">Sale</t>
        </is>
      </c>
      <c r="J1091" t="inlineStr">
        <is>
          <t xml:space="preserve">Studio</t>
        </is>
      </c>
      <c r="K1091" t="inlineStr">
        <is>
          <t xml:space="preserve">ES</t>
        </is>
      </c>
      <c r="L1091"/>
      <c r="M1091" t="inlineStr">
        <is>
          <t xml:space="preserve">Málaga</t>
        </is>
      </c>
      <c r="N1091" t="inlineStr">
        <is>
          <t xml:space="preserve">Marbella</t>
        </is>
      </c>
      <c r="O1091" t="inlineStr">
        <is>
          <t xml:space="preserve">Marbella Pueblo</t>
        </is>
      </c>
      <c r="P1091"/>
      <c r="Q1091" t="inlineStr">
        <is>
          <t xml:space="preserve">36.5078895</t>
        </is>
      </c>
      <c r="R1091" t="inlineStr">
        <is>
          <t xml:space="preserve">-4.8951379</t>
        </is>
      </c>
      <c r="S1091">
        <v>360000</v>
      </c>
      <c r="T1091"/>
      <c r="U1091">
        <f>IFERROR((S1091-T1091)/T1091,"")</f>
      </c>
      <c r="V1091">
        <v>4</v>
      </c>
      <c r="W1091" t="inlineStr">
        <is>
          <t xml:space="preserve">31.00</t>
        </is>
      </c>
      <c r="X1091"/>
      <c r="Y1091"/>
      <c r="Z1091">
        <f>IFERROR(S1091/W1091,"")</f>
      </c>
      <c r="AA1091">
        <f>IFERROR(INDEX(04_Area_Stats!$C$5:$C$7,MATCH(N1091,04_Area_Stats!$A$5:$A$7,0)),"")</f>
      </c>
      <c r="AB1091">
        <f>IFERROR((Z1091-AA1091)/AA1091,"")</f>
      </c>
      <c r="AC1091">
        <v>0</v>
      </c>
      <c r="AD1091">
        <v>1</v>
      </c>
      <c r="AE1091" t="inlineStr">
        <is>
          <t xml:space="preserve">4</t>
        </is>
      </c>
      <c r="AF1091"/>
      <c r="AG1091"/>
      <c r="AH1091"/>
      <c r="AI1091" t="inlineStr">
        <is>
          <t xml:space="preserve">Y</t>
        </is>
      </c>
      <c r="AJ1091" t="inlineStr">
        <is>
          <t xml:space="preserve">N</t>
        </is>
      </c>
      <c r="AK1091" t="inlineStr">
        <is>
          <t xml:space="preserve">N</t>
        </is>
      </c>
      <c r="AL1091" t="inlineStr">
        <is>
          <t xml:space="preserve">Y</t>
        </is>
      </c>
      <c r="AM1091" t="inlineStr">
        <is>
          <t xml:space="preserve">Y</t>
        </is>
      </c>
      <c r="AN1091" t="inlineStr">
        <is>
          <t xml:space="preserve">N</t>
        </is>
      </c>
      <c r="AO1091"/>
      <c r="AP1091" t="inlineStr">
        <is>
          <t xml:space="preserve">Y</t>
        </is>
      </c>
      <c r="AQ1091"/>
      <c r="AR1091"/>
      <c r="AS1091"/>
      <c r="AT1091">
        <f>IFERROR(INDEX(04_Area_Stats!$E$5:$E$7,MATCH(N1091,04_Area_Stats!$A$5:$A$7,0)),"")</f>
      </c>
      <c r="AU1091">
        <f>IFERROR(ROUND(W1091*AT1091,0),"")</f>
      </c>
      <c r="AV1091">
        <f>IFERROR(AU1091*12/S1091,"")</f>
      </c>
      <c r="AW1091">
        <f>IFERROR(ROUND(100*(03_Assumptions!$B$18*MIN(AV1091/03_Assumptions!$B$13,1)+03_Assumptions!$B$19*MIN(MAX(-AB1091/0.25,0),1)+03_Assumptions!$B$20*IFERROR(INDEX(03_Assumptions!$B$28:$B$33,MATCH(AG1091,03_Assumptions!$A$28:$A$33,0)),0.5)+03_Assumptions!$B$21*MIN(V1091/180,1)+03_Assumptions!$B$22*(COUNTIF(AI1091:AQ1091,"Y")/9)),0),"")</f>
      </c>
      <c r="AX1091"/>
      <c r="AY1091"/>
      <c r="AZ1091"/>
      <c r="BA1091" t="inlineStr">
        <is>
          <t xml:space="preserve">https://img4.idealista.com/s/v1/yLv6QcFaPGY-ndqtd3fIzjn3dwgl4inLwTKbMiVSd6Ml4khBqGDIaJvI4s5m5JvBd6j3dwgGd6MedwYIoz6jo3p6JSXI9Zuoyw?Expires=1788122378&amp;Signature=MEUCIQC2c4wfi0T81UkVe~oobT6adJukjOoXNDkoh-lNC7Bu9AIgUwys--iql0WvywulDULCm~32kHzaZfsdFet9hGIA8as_&amp;Key-Pair-Id=K20EOYVFELHOX5</t>
        </is>
      </c>
      <c r="BB1091"/>
      <c r="BC1091">
        <v>1</v>
      </c>
      <c r="BD1091"/>
      <c r="BE1091">
        <v>0</v>
      </c>
      <c r="BF1091"/>
      <c r="BG1091"/>
      <c r="BH1091"/>
      <c r="BI1091" t="inlineStr">
        <is>
          <t xml:space="preserve">unique opportunity on the beachfront</t>
        </is>
      </c>
      <c r="BJ1091"/>
      <c r="BK1091"/>
      <c r="BL1091" t="inlineStr">
        <is>
          <t xml:space="preserve">En helt renoverad strandstudio på 31 m² på fjärde våningen i Neptuno-byggnaden i Marbellas Las Fuentes-bostadsområde, med havsutsikt och direkt promenadaccess. Fastigheten är inflyttningsbar med parkering inkluderad, luftkonditionering och tillgång till gemensamkap pool och grönområden.</t>
        </is>
      </c>
      <c r="BM1091"/>
      <c r="BN1091"/>
    </row>
    <row r="1092">
      <c r="A1092" t="inlineStr">
        <is>
          <t xml:space="preserve">IDL-112392319</t>
        </is>
      </c>
      <c r="B1092" t="inlineStr">
        <is>
          <t xml:space="preserve">Idealista</t>
        </is>
      </c>
      <c r="C1092" t="inlineStr">
        <is>
          <t xml:space="preserve">112392319</t>
        </is>
      </c>
      <c r="D1092" t="inlineStr">
        <is>
          <t xml:space="preserve">https://www.idealista.com/obra-nueva/112392319/</t>
        </is>
      </c>
      <c r="E1092" t="inlineStr">
        <is>
          <t xml:space="preserve">2026-08-28</t>
        </is>
      </c>
      <c r="F1092" t="inlineStr">
        <is>
          <t xml:space="preserve">2026-08-31</t>
        </is>
      </c>
      <c r="G1092" t="inlineStr">
        <is>
          <t xml:space="preserve">New</t>
        </is>
      </c>
      <c r="H1092" t="inlineStr">
        <is>
          <t xml:space="preserve">Flat / apartment in Rodeo Alto-Guadaiza-La Campana, Marbella</t>
        </is>
      </c>
      <c r="I1092" t="inlineStr">
        <is>
          <t xml:space="preserve">Sale</t>
        </is>
      </c>
      <c r="J1092" t="inlineStr">
        <is>
          <t xml:space="preserve">Flat</t>
        </is>
      </c>
      <c r="K1092" t="inlineStr">
        <is>
          <t xml:space="preserve">ES</t>
        </is>
      </c>
      <c r="L1092"/>
      <c r="M1092" t="inlineStr">
        <is>
          <t xml:space="preserve">Málaga</t>
        </is>
      </c>
      <c r="N1092" t="inlineStr">
        <is>
          <t xml:space="preserve">Marbella</t>
        </is>
      </c>
      <c r="O1092" t="inlineStr">
        <is>
          <t xml:space="preserve">Nueva Andalucía</t>
        </is>
      </c>
      <c r="P1092"/>
      <c r="Q1092" t="inlineStr">
        <is>
          <t xml:space="preserve">36.4975002</t>
        </is>
      </c>
      <c r="R1092" t="inlineStr">
        <is>
          <t xml:space="preserve">-4.9795045</t>
        </is>
      </c>
      <c r="S1092">
        <v>485000</v>
      </c>
      <c r="T1092"/>
      <c r="U1092">
        <f>IFERROR((S1092-T1092)/T1092,"")</f>
      </c>
      <c r="V1092">
        <v>4</v>
      </c>
      <c r="W1092" t="inlineStr">
        <is>
          <t xml:space="preserve">100.00</t>
        </is>
      </c>
      <c r="X1092"/>
      <c r="Y1092"/>
      <c r="Z1092">
        <f>IFERROR(S1092/W1092,"")</f>
      </c>
      <c r="AA1092">
        <f>IFERROR(INDEX(04_Area_Stats!$C$5:$C$7,MATCH(N1092,04_Area_Stats!$A$5:$A$7,0)),"")</f>
      </c>
      <c r="AB1092">
        <f>IFERROR((Z1092-AA1092)/AA1092,"")</f>
      </c>
      <c r="AC1092">
        <v>3</v>
      </c>
      <c r="AD1092">
        <v>2</v>
      </c>
      <c r="AE1092" t="inlineStr">
        <is>
          <t xml:space="preserve">4</t>
        </is>
      </c>
      <c r="AF1092"/>
      <c r="AG1092" t="inlineStr">
        <is>
          <t xml:space="preserve">New build</t>
        </is>
      </c>
      <c r="AH1092"/>
      <c r="AI1092" t="inlineStr">
        <is>
          <t xml:space="preserve">Y</t>
        </is>
      </c>
      <c r="AJ1092" t="inlineStr">
        <is>
          <t xml:space="preserve">Y</t>
        </is>
      </c>
      <c r="AK1092" t="inlineStr">
        <is>
          <t xml:space="preserve">N</t>
        </is>
      </c>
      <c r="AL1092" t="inlineStr">
        <is>
          <t xml:space="preserve">Y</t>
        </is>
      </c>
      <c r="AM1092"/>
      <c r="AN1092" t="inlineStr">
        <is>
          <t xml:space="preserve">N</t>
        </is>
      </c>
      <c r="AO1092"/>
      <c r="AP1092" t="inlineStr">
        <is>
          <t xml:space="preserve">N</t>
        </is>
      </c>
      <c r="AQ1092"/>
      <c r="AR1092"/>
      <c r="AS1092"/>
      <c r="AT1092">
        <f>IFERROR(INDEX(04_Area_Stats!$E$5:$E$7,MATCH(N1092,04_Area_Stats!$A$5:$A$7,0)),"")</f>
      </c>
      <c r="AU1092">
        <f>IFERROR(ROUND(W1092*AT1092,0),"")</f>
      </c>
      <c r="AV1092">
        <f>IFERROR(AU1092*12/S1092,"")</f>
      </c>
      <c r="AW1092">
        <f>IFERROR(ROUND(100*(03_Assumptions!$B$18*MIN(AV1092/03_Assumptions!$B$13,1)+03_Assumptions!$B$19*MIN(MAX(-AB1092/0.25,0),1)+03_Assumptions!$B$20*IFERROR(INDEX(03_Assumptions!$B$28:$B$33,MATCH(AG1092,03_Assumptions!$A$28:$A$33,0)),0.5)+03_Assumptions!$B$21*MIN(V1092/180,1)+03_Assumptions!$B$22*(COUNTIF(AI1092:AQ1092,"Y")/9)),0),"")</f>
      </c>
      <c r="AX1092"/>
      <c r="AY1092"/>
      <c r="AZ1092"/>
      <c r="BA1092" t="inlineStr">
        <is>
          <t xml:space="preserve">https://img4.idealista.com/s/v1/yLv6QcFaPGY-ndqtd3fIzjn3dwgl4inLwTKbMiVSd6Ml4khBqGDIaJvI4s5m5JvBdx4-d9oLdyU-dwYIBoAICHoLoyXI9Zuoyw?Expires=1788033955&amp;Signature=MEUCIQCxCNIqCPanXocwXt1gmsA9iDCdvjA5WiRLVmd7c0pntQIgL7mRgcGRGpz3J6D7vMAgr6q4ct2byq-HLWaGK6evbyc_&amp;Key-Pair-Id=K20EOYVFELHOX5</t>
        </is>
      </c>
      <c r="BB1092"/>
      <c r="BC1092">
        <v>1</v>
      </c>
      <c r="BD1092"/>
      <c r="BE1092">
        <v>0</v>
      </c>
      <c r="BF1092"/>
      <c r="BG1092"/>
      <c r="BH1092"/>
      <c r="BI1092"/>
      <c r="BJ1092"/>
      <c r="BK1092"/>
      <c r="BL1092" t="inlineStr">
        <is>
          <t xml:space="preserve">Nybyggd bostadskomplex i La Nueva Andalucia, Marbella, med 102 lägenheter av utmärkt kvalitet och modern arkitektur. Utmärkt läge endast 5 minuter från Puerto Banús och stranden, med stora gemensamma faciliteter inklusive gym, chill-out-område och panorampool.</t>
        </is>
      </c>
      <c r="BM1092" t="inlineStr">
        <is>
          <t xml:space="preserve">condition</t>
        </is>
      </c>
      <c r="BN1092"/>
    </row>
    <row r="1093">
      <c r="A1093" t="inlineStr">
        <is>
          <t xml:space="preserve">IDL-112393779</t>
        </is>
      </c>
      <c r="B1093" t="inlineStr">
        <is>
          <t xml:space="preserve">Idealista</t>
        </is>
      </c>
      <c r="C1093" t="inlineStr">
        <is>
          <t xml:space="preserve">112393779</t>
        </is>
      </c>
      <c r="D1093" t="inlineStr">
        <is>
          <t xml:space="preserve">https://www.idealista.com/inmueble/112393779/</t>
        </is>
      </c>
      <c r="E1093" t="inlineStr">
        <is>
          <t xml:space="preserve">2026-08-28</t>
        </is>
      </c>
      <c r="F1093" t="inlineStr">
        <is>
          <t xml:space="preserve">2026-08-31</t>
        </is>
      </c>
      <c r="G1093" t="inlineStr">
        <is>
          <t xml:space="preserve">New</t>
        </is>
      </c>
      <c r="H1093" t="inlineStr">
        <is>
          <t xml:space="preserve">Flat / apartment in Calle de Marcasitas, Nagüeles, Marbella</t>
        </is>
      </c>
      <c r="I1093" t="inlineStr">
        <is>
          <t xml:space="preserve">Sale</t>
        </is>
      </c>
      <c r="J1093" t="inlineStr">
        <is>
          <t xml:space="preserve">Flat</t>
        </is>
      </c>
      <c r="K1093" t="inlineStr">
        <is>
          <t xml:space="preserve">ES</t>
        </is>
      </c>
      <c r="L1093"/>
      <c r="M1093" t="inlineStr">
        <is>
          <t xml:space="preserve">Málaga</t>
        </is>
      </c>
      <c r="N1093" t="inlineStr">
        <is>
          <t xml:space="preserve">Marbella</t>
        </is>
      </c>
      <c r="O1093" t="inlineStr">
        <is>
          <t xml:space="preserve">Nagüeles-Milla de Oro</t>
        </is>
      </c>
      <c r="P1093"/>
      <c r="Q1093" t="inlineStr">
        <is>
          <t xml:space="preserve">36.5140591</t>
        </is>
      </c>
      <c r="R1093" t="inlineStr">
        <is>
          <t xml:space="preserve">-4.9246349</t>
        </is>
      </c>
      <c r="S1093">
        <v>495000</v>
      </c>
      <c r="T1093"/>
      <c r="U1093">
        <f>IFERROR((S1093-T1093)/T1093,"")</f>
      </c>
      <c r="V1093">
        <v>4</v>
      </c>
      <c r="W1093" t="inlineStr">
        <is>
          <t xml:space="preserve">200.00</t>
        </is>
      </c>
      <c r="X1093"/>
      <c r="Y1093"/>
      <c r="Z1093">
        <f>IFERROR(S1093/W1093,"")</f>
      </c>
      <c r="AA1093">
        <f>IFERROR(INDEX(04_Area_Stats!$C$5:$C$7,MATCH(N1093,04_Area_Stats!$A$5:$A$7,0)),"")</f>
      </c>
      <c r="AB1093">
        <f>IFERROR((Z1093-AA1093)/AA1093,"")</f>
      </c>
      <c r="AC1093">
        <v>4</v>
      </c>
      <c r="AD1093">
        <v>3</v>
      </c>
      <c r="AE1093" t="inlineStr">
        <is>
          <t xml:space="preserve">ground floor</t>
        </is>
      </c>
      <c r="AF1093"/>
      <c r="AG1093" t="inlineStr">
        <is>
          <t xml:space="preserve">Good</t>
        </is>
      </c>
      <c r="AH1093"/>
      <c r="AI1093" t="inlineStr">
        <is>
          <t xml:space="preserve">Y</t>
        </is>
      </c>
      <c r="AJ1093" t="inlineStr">
        <is>
          <t xml:space="preserve">Y</t>
        </is>
      </c>
      <c r="AK1093" t="inlineStr">
        <is>
          <t xml:space="preserve">Y</t>
        </is>
      </c>
      <c r="AL1093" t="inlineStr">
        <is>
          <t xml:space="preserve">Y</t>
        </is>
      </c>
      <c r="AM1093"/>
      <c r="AN1093" t="inlineStr">
        <is>
          <t xml:space="preserve">Y</t>
        </is>
      </c>
      <c r="AO1093"/>
      <c r="AP1093" t="inlineStr">
        <is>
          <t xml:space="preserve">N</t>
        </is>
      </c>
      <c r="AQ1093" t="inlineStr">
        <is>
          <t xml:space="preserve">Y</t>
        </is>
      </c>
      <c r="AR1093"/>
      <c r="AS1093"/>
      <c r="AT1093">
        <f>IFERROR(INDEX(04_Area_Stats!$E$5:$E$7,MATCH(N1093,04_Area_Stats!$A$5:$A$7,0)),"")</f>
      </c>
      <c r="AU1093">
        <f>IFERROR(ROUND(W1093*AT1093,0),"")</f>
      </c>
      <c r="AV1093">
        <f>IFERROR(AU1093*12/S1093,"")</f>
      </c>
      <c r="AW1093">
        <f>IFERROR(ROUND(100*(03_Assumptions!$B$18*MIN(AV1093/03_Assumptions!$B$13,1)+03_Assumptions!$B$19*MIN(MAX(-AB1093/0.25,0),1)+03_Assumptions!$B$20*IFERROR(INDEX(03_Assumptions!$B$28:$B$33,MATCH(AG1093,03_Assumptions!$A$28:$A$33,0)),0.5)+03_Assumptions!$B$21*MIN(V1093/180,1)+03_Assumptions!$B$22*(COUNTIF(AI1093:AQ1093,"Y")/9)),0),"")</f>
      </c>
      <c r="AX1093"/>
      <c r="AY1093"/>
      <c r="AZ1093"/>
      <c r="BA1093" t="inlineStr">
        <is>
          <t xml:space="preserve">https://img4.idealista.com/s/v1/yLv6QcFaPGY-ndqtd3fIzjn3dwgl4inLwTKbMiVSd6Ml4khBqGDIaJvI4s5m5JvBd5uod3oLd6j3dwYIoz4Mej56PgzI9Zuoyw?Expires=1788082581&amp;Signature=MEUCIFm-b39Ii3fqtTjgp~ypozvQ-ATju3OysYaaZpWw6XKSAiEAlhyCWk6pVG5k6ocrdmg5Bv7noNheIe66FC1D7uMEMDQ_&amp;Key-Pair-Id=K20EOYVFELHOX5</t>
        </is>
      </c>
      <c r="BB1093"/>
      <c r="BC1093">
        <v>1</v>
      </c>
      <c r="BD1093"/>
      <c r="BE1093">
        <v>0</v>
      </c>
      <c r="BF1093"/>
      <c r="BG1093" t="inlineStr">
        <is>
          <t xml:space="preserve">AREA_MISMATCH</t>
        </is>
      </c>
      <c r="BH1093" t="inlineStr">
        <is>
          <t xml:space="preserve">Costly</t>
        </is>
      </c>
      <c r="BI1093" t="inlineStr">
        <is>
          <t xml:space="preserve">An opportunity to create a unique, custom-made home in one of the best areas of Marbella</t>
        </is>
      </c>
      <c r="BJ1093" t="inlineStr">
        <is>
          <t xml:space="preserve">COSMETIC</t>
        </is>
      </c>
      <c r="BK1093"/>
      <c r="BL1093" t="inlineStr">
        <is>
          <t xml:space="preserve">En rymlig lägenhet på 160 m² på bottenvåningen i det exklusiva Nagüeles med 4 sovrum, 3 badrum och en stor privat terrass på 40 m² med direkt tillgång till pool och trädgård. Fastigheten är möblerad och i gott skick, med utmärkt potential för anpassning och möjligheten att skapa ett femte sovrum.</t>
        </is>
      </c>
      <c r="BM1093" t="inlineStr">
        <is>
          <t xml:space="preserve">floor, condition, storage, furnished</t>
        </is>
      </c>
      <c r="BN1093"/>
    </row>
    <row r="1094">
      <c r="A1094" t="inlineStr">
        <is>
          <t xml:space="preserve">IDL-112394710</t>
        </is>
      </c>
      <c r="B1094" t="inlineStr">
        <is>
          <t xml:space="preserve">Idealista</t>
        </is>
      </c>
      <c r="C1094" t="inlineStr">
        <is>
          <t xml:space="preserve">112394710</t>
        </is>
      </c>
      <c r="D1094" t="inlineStr">
        <is>
          <t xml:space="preserve">https://www.idealista.com/inmueble/112394710/</t>
        </is>
      </c>
      <c r="E1094" t="inlineStr">
        <is>
          <t xml:space="preserve">2026-08-28</t>
        </is>
      </c>
      <c r="F1094" t="inlineStr">
        <is>
          <t xml:space="preserve">2026-08-31</t>
        </is>
      </c>
      <c r="G1094" t="inlineStr">
        <is>
          <t xml:space="preserve">New</t>
        </is>
      </c>
      <c r="H1094" t="inlineStr">
        <is>
          <t xml:space="preserve">Flat / apartment in Nueva Andalucía, Marbella</t>
        </is>
      </c>
      <c r="I1094" t="inlineStr">
        <is>
          <t xml:space="preserve">Sale</t>
        </is>
      </c>
      <c r="J1094" t="inlineStr">
        <is>
          <t xml:space="preserve">Flat</t>
        </is>
      </c>
      <c r="K1094" t="inlineStr">
        <is>
          <t xml:space="preserve">ES</t>
        </is>
      </c>
      <c r="L1094"/>
      <c r="M1094" t="inlineStr">
        <is>
          <t xml:space="preserve">Málaga</t>
        </is>
      </c>
      <c r="N1094" t="inlineStr">
        <is>
          <t xml:space="preserve">Marbella</t>
        </is>
      </c>
      <c r="O1094" t="inlineStr">
        <is>
          <t xml:space="preserve">Nueva Andalucía</t>
        </is>
      </c>
      <c r="P1094"/>
      <c r="Q1094" t="inlineStr">
        <is>
          <t xml:space="preserve">36.4888808</t>
        </is>
      </c>
      <c r="R1094" t="inlineStr">
        <is>
          <t xml:space="preserve">-4.9637394</t>
        </is>
      </c>
      <c r="S1094">
        <v>525000</v>
      </c>
      <c r="T1094"/>
      <c r="U1094">
        <f>IFERROR((S1094-T1094)/T1094,"")</f>
      </c>
      <c r="V1094">
        <v>4</v>
      </c>
      <c r="W1094" t="inlineStr">
        <is>
          <t xml:space="preserve">108.00</t>
        </is>
      </c>
      <c r="X1094"/>
      <c r="Y1094"/>
      <c r="Z1094">
        <f>IFERROR(S1094/W1094,"")</f>
      </c>
      <c r="AA1094">
        <f>IFERROR(INDEX(04_Area_Stats!$C$5:$C$7,MATCH(N1094,04_Area_Stats!$A$5:$A$7,0)),"")</f>
      </c>
      <c r="AB1094">
        <f>IFERROR((Z1094-AA1094)/AA1094,"")</f>
      </c>
      <c r="AC1094">
        <v>2</v>
      </c>
      <c r="AD1094">
        <v>2</v>
      </c>
      <c r="AE1094"/>
      <c r="AF1094"/>
      <c r="AG1094"/>
      <c r="AH1094"/>
      <c r="AI1094" t="inlineStr">
        <is>
          <t xml:space="preserve">Y</t>
        </is>
      </c>
      <c r="AJ1094" t="inlineStr">
        <is>
          <t xml:space="preserve">Y</t>
        </is>
      </c>
      <c r="AK1094" t="inlineStr">
        <is>
          <t xml:space="preserve">Y</t>
        </is>
      </c>
      <c r="AL1094" t="inlineStr">
        <is>
          <t xml:space="preserve">Y</t>
        </is>
      </c>
      <c r="AM1094"/>
      <c r="AN1094"/>
      <c r="AO1094"/>
      <c r="AP1094" t="inlineStr">
        <is>
          <t xml:space="preserve">Y</t>
        </is>
      </c>
      <c r="AQ1094"/>
      <c r="AR1094"/>
      <c r="AS1094"/>
      <c r="AT1094">
        <f>IFERROR(INDEX(04_Area_Stats!$E$5:$E$7,MATCH(N1094,04_Area_Stats!$A$5:$A$7,0)),"")</f>
      </c>
      <c r="AU1094">
        <f>IFERROR(ROUND(W1094*AT1094,0),"")</f>
      </c>
      <c r="AV1094">
        <f>IFERROR(AU1094*12/S1094,"")</f>
      </c>
      <c r="AW1094">
        <f>IFERROR(ROUND(100*(03_Assumptions!$B$18*MIN(AV1094/03_Assumptions!$B$13,1)+03_Assumptions!$B$19*MIN(MAX(-AB1094/0.25,0),1)+03_Assumptions!$B$20*IFERROR(INDEX(03_Assumptions!$B$28:$B$33,MATCH(AG1094,03_Assumptions!$A$28:$A$33,0)),0.5)+03_Assumptions!$B$21*MIN(V1094/180,1)+03_Assumptions!$B$22*(COUNTIF(AI1094:AQ1094,"Y")/9)),0),"")</f>
      </c>
      <c r="AX1094"/>
      <c r="AY1094"/>
      <c r="AZ1094"/>
      <c r="BA1094" t="inlineStr">
        <is>
          <t xml:space="preserve">https://img4.idealista.com/s/v1/yLv6QcFaPGY-ndqtd3fIzjn3dwgl4inLwTKbMiVSd6Ml4khBqGDIaJvI4s5m5JvBdwYed_cld6OAdwYIoz4Mo4B6DAbI9Zuoyw?Expires=1788122378&amp;Signature=MEQCIDnwpJ~L9goMIj0PWA7C4xp1GwMK5Zd8tsLoj53h4t8nAiAk0Ile4eas9hwrlwcDuQMMLDeiDPoYGsmt-VnWp9XuKQ__&amp;Key-Pair-Id=K20EOYVFELHOX5</t>
        </is>
      </c>
      <c r="BB1094"/>
      <c r="BC1094">
        <v>1</v>
      </c>
      <c r="BD1094"/>
      <c r="BE1094">
        <v>0</v>
      </c>
      <c r="BF1094"/>
      <c r="BG1094"/>
      <c r="BH1094"/>
      <c r="BI1094"/>
      <c r="BJ1094"/>
      <c r="BK1094"/>
      <c r="BL1094" t="inlineStr">
        <is>
          <t xml:space="preserve">En lägenhet med 2 sovrum och 2 badrum, östvänd, belägen mellan Nueva Andalucía och Puerto Banús med tillgång till en gemensam pool. Det framstående hotsäljet är läget bara 5 minuters promenad från stranden, golfbanor och Puerto Banús faciliteter.</t>
        </is>
      </c>
      <c r="BM1094"/>
      <c r="BN1094"/>
    </row>
    <row r="1095">
      <c r="A1095" t="inlineStr">
        <is>
          <t xml:space="preserve">IDL-112392317</t>
        </is>
      </c>
      <c r="B1095" t="inlineStr">
        <is>
          <t xml:space="preserve">Idealista</t>
        </is>
      </c>
      <c r="C1095" t="inlineStr">
        <is>
          <t xml:space="preserve">112392317</t>
        </is>
      </c>
      <c r="D1095" t="inlineStr">
        <is>
          <t xml:space="preserve">https://www.idealista.com/obra-nueva/112392317/</t>
        </is>
      </c>
      <c r="E1095" t="inlineStr">
        <is>
          <t xml:space="preserve">2026-08-28</t>
        </is>
      </c>
      <c r="F1095" t="inlineStr">
        <is>
          <t xml:space="preserve">2026-08-31</t>
        </is>
      </c>
      <c r="G1095" t="inlineStr">
        <is>
          <t xml:space="preserve">New</t>
        </is>
      </c>
      <c r="H1095" t="inlineStr">
        <is>
          <t xml:space="preserve">Flat / apartment in Rodeo Alto-Guadaiza-La Campana, Marbella</t>
        </is>
      </c>
      <c r="I1095" t="inlineStr">
        <is>
          <t xml:space="preserve">Sale</t>
        </is>
      </c>
      <c r="J1095" t="inlineStr">
        <is>
          <t xml:space="preserve">Flat</t>
        </is>
      </c>
      <c r="K1095" t="inlineStr">
        <is>
          <t xml:space="preserve">ES</t>
        </is>
      </c>
      <c r="L1095"/>
      <c r="M1095" t="inlineStr">
        <is>
          <t xml:space="preserve">Málaga</t>
        </is>
      </c>
      <c r="N1095" t="inlineStr">
        <is>
          <t xml:space="preserve">Marbella</t>
        </is>
      </c>
      <c r="O1095" t="inlineStr">
        <is>
          <t xml:space="preserve">Nueva Andalucía</t>
        </is>
      </c>
      <c r="P1095"/>
      <c r="Q1095" t="inlineStr">
        <is>
          <t xml:space="preserve">36.4969139</t>
        </is>
      </c>
      <c r="R1095" t="inlineStr">
        <is>
          <t xml:space="preserve">-4.9786282</t>
        </is>
      </c>
      <c r="S1095">
        <v>530000</v>
      </c>
      <c r="T1095"/>
      <c r="U1095">
        <f>IFERROR((S1095-T1095)/T1095,"")</f>
      </c>
      <c r="V1095">
        <v>4</v>
      </c>
      <c r="W1095" t="inlineStr">
        <is>
          <t xml:space="preserve">134.00</t>
        </is>
      </c>
      <c r="X1095"/>
      <c r="Y1095"/>
      <c r="Z1095">
        <f>IFERROR(S1095/W1095,"")</f>
      </c>
      <c r="AA1095">
        <f>IFERROR(INDEX(04_Area_Stats!$C$5:$C$7,MATCH(N1095,04_Area_Stats!$A$5:$A$7,0)),"")</f>
      </c>
      <c r="AB1095">
        <f>IFERROR((Z1095-AA1095)/AA1095,"")</f>
      </c>
      <c r="AC1095">
        <v>4</v>
      </c>
      <c r="AD1095">
        <v>2</v>
      </c>
      <c r="AE1095" t="inlineStr">
        <is>
          <t xml:space="preserve">2</t>
        </is>
      </c>
      <c r="AF1095"/>
      <c r="AG1095"/>
      <c r="AH1095"/>
      <c r="AI1095" t="inlineStr">
        <is>
          <t xml:space="preserve">Y</t>
        </is>
      </c>
      <c r="AJ1095" t="inlineStr">
        <is>
          <t xml:space="preserve">Y</t>
        </is>
      </c>
      <c r="AK1095" t="inlineStr">
        <is>
          <t xml:space="preserve">N</t>
        </is>
      </c>
      <c r="AL1095" t="inlineStr">
        <is>
          <t xml:space="preserve">Y</t>
        </is>
      </c>
      <c r="AM1095"/>
      <c r="AN1095" t="inlineStr">
        <is>
          <t xml:space="preserve">N</t>
        </is>
      </c>
      <c r="AO1095"/>
      <c r="AP1095" t="inlineStr">
        <is>
          <t xml:space="preserve">N</t>
        </is>
      </c>
      <c r="AQ1095"/>
      <c r="AR1095"/>
      <c r="AS1095"/>
      <c r="AT1095">
        <f>IFERROR(INDEX(04_Area_Stats!$E$5:$E$7,MATCH(N1095,04_Area_Stats!$A$5:$A$7,0)),"")</f>
      </c>
      <c r="AU1095">
        <f>IFERROR(ROUND(W1095*AT1095,0),"")</f>
      </c>
      <c r="AV1095">
        <f>IFERROR(AU1095*12/S1095,"")</f>
      </c>
      <c r="AW1095">
        <f>IFERROR(ROUND(100*(03_Assumptions!$B$18*MIN(AV1095/03_Assumptions!$B$13,1)+03_Assumptions!$B$19*MIN(MAX(-AB1095/0.25,0),1)+03_Assumptions!$B$20*IFERROR(INDEX(03_Assumptions!$B$28:$B$33,MATCH(AG1095,03_Assumptions!$A$28:$A$33,0)),0.5)+03_Assumptions!$B$21*MIN(V1095/180,1)+03_Assumptions!$B$22*(COUNTIF(AI1095:AQ1095,"Y")/9)),0),"")</f>
      </c>
      <c r="AX1095"/>
      <c r="AY1095"/>
      <c r="AZ1095"/>
      <c r="BA1095" t="inlineStr">
        <is>
          <t xml:space="preserve">https://img4.idealista.com/s/v1/yLv6QcFaPGY-ndqtd3fIzjn3dwgl4inLwTKbMiVSd6Ml4khBqGDIaJvI4s5m5JvBd6OAd4Dad4AldwYIJfcLJQw-BgvI9Zuoyw?Expires=1788033955&amp;Signature=MEUCIQDWModkXBH94sP2rjE5zJdAfbBri~GZCT2ZGlOvkTplPwIgWuhNDl-OQ4i7LXboftqpFtWKnTaCAK6p9gexzHEfX~o_&amp;Key-Pair-Id=K20EOYVFELHOX5</t>
        </is>
      </c>
      <c r="BB1095"/>
      <c r="BC1095">
        <v>1</v>
      </c>
      <c r="BD1095"/>
      <c r="BE1095">
        <v>0</v>
      </c>
      <c r="BF1095"/>
      <c r="BG1095"/>
      <c r="BH1095"/>
      <c r="BI1095"/>
      <c r="BJ1095"/>
      <c r="BK1095"/>
      <c r="BL1095"/>
      <c r="BM1095"/>
      <c r="BN1095"/>
    </row>
    <row r="1096">
      <c r="A1096" t="inlineStr">
        <is>
          <t xml:space="preserve">IDL-111696511</t>
        </is>
      </c>
      <c r="B1096" t="inlineStr">
        <is>
          <t xml:space="preserve">Idealista</t>
        </is>
      </c>
      <c r="C1096" t="inlineStr">
        <is>
          <t xml:space="preserve">111696511</t>
        </is>
      </c>
      <c r="D1096" t="inlineStr">
        <is>
          <t xml:space="preserve">https://www.idealista.com/obra-nueva/111696511/</t>
        </is>
      </c>
      <c r="E1096" t="inlineStr">
        <is>
          <t xml:space="preserve">2026-08-28</t>
        </is>
      </c>
      <c r="F1096" t="inlineStr">
        <is>
          <t xml:space="preserve">2026-08-31</t>
        </is>
      </c>
      <c r="G1096" t="inlineStr">
        <is>
          <t xml:space="preserve">New</t>
        </is>
      </c>
      <c r="H1096" t="inlineStr">
        <is>
          <t xml:space="preserve">Flat / apartment in Rodeo Alto-Guadaiza-La Campana, Marbella</t>
        </is>
      </c>
      <c r="I1096" t="inlineStr">
        <is>
          <t xml:space="preserve">Sale</t>
        </is>
      </c>
      <c r="J1096" t="inlineStr">
        <is>
          <t xml:space="preserve">Flat</t>
        </is>
      </c>
      <c r="K1096" t="inlineStr">
        <is>
          <t xml:space="preserve">ES</t>
        </is>
      </c>
      <c r="L1096"/>
      <c r="M1096" t="inlineStr">
        <is>
          <t xml:space="preserve">Málaga</t>
        </is>
      </c>
      <c r="N1096" t="inlineStr">
        <is>
          <t xml:space="preserve">Marbella</t>
        </is>
      </c>
      <c r="O1096" t="inlineStr">
        <is>
          <t xml:space="preserve">Nueva Andalucía</t>
        </is>
      </c>
      <c r="P1096"/>
      <c r="Q1096" t="inlineStr">
        <is>
          <t xml:space="preserve">36.4989198</t>
        </is>
      </c>
      <c r="R1096" t="inlineStr">
        <is>
          <t xml:space="preserve">-4.9817295</t>
        </is>
      </c>
      <c r="S1096">
        <v>475000</v>
      </c>
      <c r="T1096"/>
      <c r="U1096">
        <f>IFERROR((S1096-T1096)/T1096,"")</f>
      </c>
      <c r="V1096">
        <v>4</v>
      </c>
      <c r="W1096" t="inlineStr">
        <is>
          <t xml:space="preserve">96.00</t>
        </is>
      </c>
      <c r="X1096"/>
      <c r="Y1096"/>
      <c r="Z1096">
        <f>IFERROR(S1096/W1096,"")</f>
      </c>
      <c r="AA1096">
        <f>IFERROR(INDEX(04_Area_Stats!$C$5:$C$7,MATCH(N1096,04_Area_Stats!$A$5:$A$7,0)),"")</f>
      </c>
      <c r="AB1096">
        <f>IFERROR((Z1096-AA1096)/AA1096,"")</f>
      </c>
      <c r="AC1096">
        <v>3</v>
      </c>
      <c r="AD1096">
        <v>2</v>
      </c>
      <c r="AE1096" t="inlineStr">
        <is>
          <t xml:space="preserve">3</t>
        </is>
      </c>
      <c r="AF1096"/>
      <c r="AG1096" t="inlineStr">
        <is>
          <t xml:space="preserve">New build</t>
        </is>
      </c>
      <c r="AH1096"/>
      <c r="AI1096" t="inlineStr">
        <is>
          <t xml:space="preserve">Y</t>
        </is>
      </c>
      <c r="AJ1096" t="inlineStr">
        <is>
          <t xml:space="preserve">Y</t>
        </is>
      </c>
      <c r="AK1096" t="inlineStr">
        <is>
          <t xml:space="preserve">N</t>
        </is>
      </c>
      <c r="AL1096" t="inlineStr">
        <is>
          <t xml:space="preserve">Y</t>
        </is>
      </c>
      <c r="AM1096" t="inlineStr">
        <is>
          <t xml:space="preserve">Y</t>
        </is>
      </c>
      <c r="AN1096" t="inlineStr">
        <is>
          <t xml:space="preserve">Y</t>
        </is>
      </c>
      <c r="AO1096"/>
      <c r="AP1096" t="inlineStr">
        <is>
          <t xml:space="preserve">Y</t>
        </is>
      </c>
      <c r="AQ1096"/>
      <c r="AR1096"/>
      <c r="AS1096"/>
      <c r="AT1096">
        <f>IFERROR(INDEX(04_Area_Stats!$E$5:$E$7,MATCH(N1096,04_Area_Stats!$A$5:$A$7,0)),"")</f>
      </c>
      <c r="AU1096">
        <f>IFERROR(ROUND(W1096*AT1096,0),"")</f>
      </c>
      <c r="AV1096">
        <f>IFERROR(AU1096*12/S1096,"")</f>
      </c>
      <c r="AW1096">
        <f>IFERROR(ROUND(100*(03_Assumptions!$B$18*MIN(AV1096/03_Assumptions!$B$13,1)+03_Assumptions!$B$19*MIN(MAX(-AB1096/0.25,0),1)+03_Assumptions!$B$20*IFERROR(INDEX(03_Assumptions!$B$28:$B$33,MATCH(AG1096,03_Assumptions!$A$28:$A$33,0)),0.5)+03_Assumptions!$B$21*MIN(V1096/180,1)+03_Assumptions!$B$22*(COUNTIF(AI1096:AQ1096,"Y")/9)),0),"")</f>
      </c>
      <c r="AX1096"/>
      <c r="AY1096"/>
      <c r="AZ1096"/>
      <c r="BA1096" t="inlineStr">
        <is>
          <t xml:space="preserve">https://img4.idealista.com/s/v1/yLv6QcFaPGY-ndqtd3fIzjn3dwgl4inLwTKbMiVSd6Ml4khBqGDIaJvI4s5m5JvBdyUGdwiAd4AedwYICAz3DKMLBiXI9Zuoyw?Expires=1788033955&amp;Signature=MEQCIFhSVHzY1g6WJUPOknJa5kiYTeCp6CE1yOpFRNbO06sWAiBsCWY7SgWQPhdTdeLeURD7BprTLP1wvX5JXDNhk2IcPg__&amp;Key-Pair-Id=K20EOYVFELHOX5</t>
        </is>
      </c>
      <c r="BB1096"/>
      <c r="BC1096">
        <v>1</v>
      </c>
      <c r="BD1096"/>
      <c r="BE1096">
        <v>0</v>
      </c>
      <c r="BF1096"/>
      <c r="BG1096"/>
      <c r="BH1096"/>
      <c r="BI1096"/>
      <c r="BJ1096"/>
      <c r="BK1096"/>
      <c r="BL1096" t="inlineStr">
        <is>
          <t xml:space="preserve">Nybyggda lägenheter i Nueva Andalucía, Marbella, med 2–4 sovrum i utmärkt modern skick. Premiumläge 5 minuter från Puerto Banús med fullt utbud av bekvämligheter, panoramapool och gym, men parkeringsplatser och förråd är tillkökpsadd.</t>
        </is>
      </c>
      <c r="BM1096" t="inlineStr">
        <is>
          <t xml:space="preserve">condition, parking</t>
        </is>
      </c>
      <c r="BN1096"/>
    </row>
    <row r="1097">
      <c r="A1097" t="inlineStr">
        <is>
          <t xml:space="preserve">IDL-112395453</t>
        </is>
      </c>
      <c r="B1097" t="inlineStr">
        <is>
          <t xml:space="preserve">Idealista</t>
        </is>
      </c>
      <c r="C1097" t="inlineStr">
        <is>
          <t xml:space="preserve">112395453</t>
        </is>
      </c>
      <c r="D1097" t="inlineStr">
        <is>
          <t xml:space="preserve">https://www.idealista.com/inmueble/112395453/</t>
        </is>
      </c>
      <c r="E1097" t="inlineStr">
        <is>
          <t xml:space="preserve">2026-08-28</t>
        </is>
      </c>
      <c r="F1097" t="inlineStr">
        <is>
          <t xml:space="preserve">2026-08-31</t>
        </is>
      </c>
      <c r="G1097" t="inlineStr">
        <is>
          <t xml:space="preserve">New</t>
        </is>
      </c>
      <c r="H1097" t="inlineStr">
        <is>
          <t xml:space="preserve">Flat / apartment in Manolete-nva Andalucia, 8, Nueva Andalucía, Marbella</t>
        </is>
      </c>
      <c r="I1097" t="inlineStr">
        <is>
          <t xml:space="preserve">Sale</t>
        </is>
      </c>
      <c r="J1097" t="inlineStr">
        <is>
          <t xml:space="preserve">Flat</t>
        </is>
      </c>
      <c r="K1097" t="inlineStr">
        <is>
          <t xml:space="preserve">ES</t>
        </is>
      </c>
      <c r="L1097"/>
      <c r="M1097" t="inlineStr">
        <is>
          <t xml:space="preserve">Málaga</t>
        </is>
      </c>
      <c r="N1097" t="inlineStr">
        <is>
          <t xml:space="preserve">Marbella</t>
        </is>
      </c>
      <c r="O1097" t="inlineStr">
        <is>
          <t xml:space="preserve">Nueva Andalucía</t>
        </is>
      </c>
      <c r="P1097"/>
      <c r="Q1097" t="inlineStr">
        <is>
          <t xml:space="preserve">36.4943496</t>
        </is>
      </c>
      <c r="R1097" t="inlineStr">
        <is>
          <t xml:space="preserve">-4.9619244</t>
        </is>
      </c>
      <c r="S1097">
        <v>825000</v>
      </c>
      <c r="T1097"/>
      <c r="U1097">
        <f>IFERROR((S1097-T1097)/T1097,"")</f>
      </c>
      <c r="V1097">
        <v>4</v>
      </c>
      <c r="W1097" t="inlineStr">
        <is>
          <t xml:space="preserve">149.00</t>
        </is>
      </c>
      <c r="X1097"/>
      <c r="Y1097"/>
      <c r="Z1097">
        <f>IFERROR(S1097/W1097,"")</f>
      </c>
      <c r="AA1097">
        <f>IFERROR(INDEX(04_Area_Stats!$C$5:$C$7,MATCH(N1097,04_Area_Stats!$A$5:$A$7,0)),"")</f>
      </c>
      <c r="AB1097">
        <f>IFERROR((Z1097-AA1097)/AA1097,"")</f>
      </c>
      <c r="AC1097">
        <v>3</v>
      </c>
      <c r="AD1097">
        <v>3</v>
      </c>
      <c r="AE1097" t="inlineStr">
        <is>
          <t xml:space="preserve">1</t>
        </is>
      </c>
      <c r="AF1097"/>
      <c r="AG1097" t="inlineStr">
        <is>
          <t xml:space="preserve">Renovated</t>
        </is>
      </c>
      <c r="AH1097"/>
      <c r="AI1097" t="inlineStr">
        <is>
          <t xml:space="preserve">Y</t>
        </is>
      </c>
      <c r="AJ1097" t="inlineStr">
        <is>
          <t xml:space="preserve">Y</t>
        </is>
      </c>
      <c r="AK1097" t="inlineStr">
        <is>
          <t xml:space="preserve">N</t>
        </is>
      </c>
      <c r="AL1097" t="inlineStr">
        <is>
          <t xml:space="preserve">Y</t>
        </is>
      </c>
      <c r="AM1097"/>
      <c r="AN1097" t="inlineStr">
        <is>
          <t xml:space="preserve">N</t>
        </is>
      </c>
      <c r="AO1097" t="inlineStr">
        <is>
          <t xml:space="preserve">Y</t>
        </is>
      </c>
      <c r="AP1097" t="inlineStr">
        <is>
          <t xml:space="preserve">Y</t>
        </is>
      </c>
      <c r="AQ1097" t="inlineStr">
        <is>
          <t xml:space="preserve">Y</t>
        </is>
      </c>
      <c r="AR1097"/>
      <c r="AS1097"/>
      <c r="AT1097">
        <f>IFERROR(INDEX(04_Area_Stats!$E$5:$E$7,MATCH(N1097,04_Area_Stats!$A$5:$A$7,0)),"")</f>
      </c>
      <c r="AU1097">
        <f>IFERROR(ROUND(W1097*AT1097,0),"")</f>
      </c>
      <c r="AV1097">
        <f>IFERROR(AU1097*12/S1097,"")</f>
      </c>
      <c r="AW1097">
        <f>IFERROR(ROUND(100*(03_Assumptions!$B$18*MIN(AV1097/03_Assumptions!$B$13,1)+03_Assumptions!$B$19*MIN(MAX(-AB1097/0.25,0),1)+03_Assumptions!$B$20*IFERROR(INDEX(03_Assumptions!$B$28:$B$33,MATCH(AG1097,03_Assumptions!$A$28:$A$33,0)),0.5)+03_Assumptions!$B$21*MIN(V1097/180,1)+03_Assumptions!$B$22*(COUNTIF(AI1097:AQ1097,"Y")/9)),0),"")</f>
      </c>
      <c r="AX1097"/>
      <c r="AY1097"/>
      <c r="AZ1097"/>
      <c r="BA1097" t="inlineStr">
        <is>
          <t xml:space="preserve">https://img4.idealista.com/s/v1/yLv6QcFaPGY-ndqtd3fIzjn3dwgl4inLwTKbMiVSd6Ml4khBqGDIaJvI4s5m5JvBdx7Od6gldwzadwYIoz4MgAh6CIDI9Zuoyw?Expires=1788122378&amp;Signature=MEUCIHeaTK-8zqquk-4lOORqy788ooWXH3EHP70rnV2pHsFaAiEAlSwUluADOk9KFIHGhTR1JEn-1AH2lyKlZkkqZQwHEdw_&amp;Key-Pair-Id=K20EOYVFELHOX5</t>
        </is>
      </c>
      <c r="BB1097"/>
      <c r="BC1097">
        <v>1</v>
      </c>
      <c r="BD1097"/>
      <c r="BE1097">
        <v>0</v>
      </c>
      <c r="BF1097"/>
      <c r="BG1097"/>
      <c r="BH1097"/>
      <c r="BI1097"/>
      <c r="BJ1097"/>
      <c r="BK1097"/>
      <c r="BL1097" t="inlineStr">
        <is>
          <t xml:space="preserve">En fullständigt renoverad och möblerad lägenhet i Nueva Andalucía, Marbella, med havs- och bergsutsikt från en privat täckt terrass. Fastigheten erbjuder samtidig medelhavsstil med vacker modern finish, lämplig för permanentboende eller semesterbostad.</t>
        </is>
      </c>
      <c r="BM1097" t="inlineStr">
        <is>
          <t xml:space="preserve">condition, furnished</t>
        </is>
      </c>
      <c r="BN1097"/>
    </row>
    <row r="1098">
      <c r="A1098" t="inlineStr">
        <is>
          <t xml:space="preserve">IDL-112395487</t>
        </is>
      </c>
      <c r="B1098" t="inlineStr">
        <is>
          <t xml:space="preserve">Idealista</t>
        </is>
      </c>
      <c r="C1098" t="inlineStr">
        <is>
          <t xml:space="preserve">112395487</t>
        </is>
      </c>
      <c r="D1098" t="inlineStr">
        <is>
          <t xml:space="preserve">https://www.idealista.com/inmueble/112395487/</t>
        </is>
      </c>
      <c r="E1098" t="inlineStr">
        <is>
          <t xml:space="preserve">2026-08-28</t>
        </is>
      </c>
      <c r="F1098" t="inlineStr">
        <is>
          <t xml:space="preserve">2026-08-31</t>
        </is>
      </c>
      <c r="G1098" t="inlineStr">
        <is>
          <t xml:space="preserve">New</t>
        </is>
      </c>
      <c r="H1098" t="inlineStr">
        <is>
          <t xml:space="preserve">Flat / apartment in Calle Sor Juana Ines de la Cruz, Rodeo Alto-Guadaiza-La Campana, Marbella</t>
        </is>
      </c>
      <c r="I1098" t="inlineStr">
        <is>
          <t xml:space="preserve">Sale</t>
        </is>
      </c>
      <c r="J1098" t="inlineStr">
        <is>
          <t xml:space="preserve">Flat</t>
        </is>
      </c>
      <c r="K1098" t="inlineStr">
        <is>
          <t xml:space="preserve">ES</t>
        </is>
      </c>
      <c r="L1098"/>
      <c r="M1098" t="inlineStr">
        <is>
          <t xml:space="preserve">Málaga</t>
        </is>
      </c>
      <c r="N1098" t="inlineStr">
        <is>
          <t xml:space="preserve">Marbella</t>
        </is>
      </c>
      <c r="O1098" t="inlineStr">
        <is>
          <t xml:space="preserve">Nueva Andalucía</t>
        </is>
      </c>
      <c r="P1098"/>
      <c r="Q1098" t="inlineStr">
        <is>
          <t xml:space="preserve">36.4969046</t>
        </is>
      </c>
      <c r="R1098" t="inlineStr">
        <is>
          <t xml:space="preserve">-4.9779027</t>
        </is>
      </c>
      <c r="S1098">
        <v>385000</v>
      </c>
      <c r="T1098"/>
      <c r="U1098">
        <f>IFERROR((S1098-T1098)/T1098,"")</f>
      </c>
      <c r="V1098">
        <v>4</v>
      </c>
      <c r="W1098" t="inlineStr">
        <is>
          <t xml:space="preserve">79.00</t>
        </is>
      </c>
      <c r="X1098"/>
      <c r="Y1098"/>
      <c r="Z1098">
        <f>IFERROR(S1098/W1098,"")</f>
      </c>
      <c r="AA1098">
        <f>IFERROR(INDEX(04_Area_Stats!$C$5:$C$7,MATCH(N1098,04_Area_Stats!$A$5:$A$7,0)),"")</f>
      </c>
      <c r="AB1098">
        <f>IFERROR((Z1098-AA1098)/AA1098,"")</f>
      </c>
      <c r="AC1098">
        <v>3</v>
      </c>
      <c r="AD1098">
        <v>2</v>
      </c>
      <c r="AE1098" t="inlineStr">
        <is>
          <t xml:space="preserve">2</t>
        </is>
      </c>
      <c r="AF1098"/>
      <c r="AG1098" t="inlineStr">
        <is>
          <t xml:space="preserve">Renovated</t>
        </is>
      </c>
      <c r="AH1098"/>
      <c r="AI1098" t="inlineStr">
        <is>
          <t xml:space="preserve">Y</t>
        </is>
      </c>
      <c r="AJ1098" t="inlineStr">
        <is>
          <t xml:space="preserve">Y</t>
        </is>
      </c>
      <c r="AK1098"/>
      <c r="AL1098" t="inlineStr">
        <is>
          <t xml:space="preserve">N</t>
        </is>
      </c>
      <c r="AM1098" t="inlineStr">
        <is>
          <t xml:space="preserve">Y</t>
        </is>
      </c>
      <c r="AN1098"/>
      <c r="AO1098"/>
      <c r="AP1098" t="inlineStr">
        <is>
          <t xml:space="preserve">N</t>
        </is>
      </c>
      <c r="AQ1098"/>
      <c r="AR1098"/>
      <c r="AS1098"/>
      <c r="AT1098">
        <f>IFERROR(INDEX(04_Area_Stats!$E$5:$E$7,MATCH(N1098,04_Area_Stats!$A$5:$A$7,0)),"")</f>
      </c>
      <c r="AU1098">
        <f>IFERROR(ROUND(W1098*AT1098,0),"")</f>
      </c>
      <c r="AV1098">
        <f>IFERROR(AU1098*12/S1098,"")</f>
      </c>
      <c r="AW1098">
        <f>IFERROR(ROUND(100*(03_Assumptions!$B$18*MIN(AV1098/03_Assumptions!$B$13,1)+03_Assumptions!$B$19*MIN(MAX(-AB1098/0.25,0),1)+03_Assumptions!$B$20*IFERROR(INDEX(03_Assumptions!$B$28:$B$33,MATCH(AG1098,03_Assumptions!$A$28:$A$33,0)),0.5)+03_Assumptions!$B$21*MIN(V1098/180,1)+03_Assumptions!$B$22*(COUNTIF(AI1098:AQ1098,"Y")/9)),0),"")</f>
      </c>
      <c r="AX1098"/>
      <c r="AY1098"/>
      <c r="AZ1098"/>
      <c r="BA1098" t="inlineStr">
        <is>
          <t xml:space="preserve">https://img4.idealista.com/s/v1/yLv6QcFaPGY-ndqtd3fIzjn3dwgl4inLwTKbMiVSd6Ml4khBqGDIaJvI4s5m5JvBdwubd6Obd9oGdwYIoz4MgAgLDIDI9Zuoyw?Expires=1788122378&amp;Signature=MEUCIBjReAlcWEI3nSw3rounq0kcZq9-wNBCf6d2Qn6CHSQ5AiEA3lN419s52LKkCEn9Ho-h4rAnlom9gNL7oS42MIANd60_&amp;Key-Pair-Id=K20EOYVFELHOX5</t>
        </is>
      </c>
      <c r="BB1098"/>
      <c r="BC1098">
        <v>1</v>
      </c>
      <c r="BD1098"/>
      <c r="BE1098">
        <v>0</v>
      </c>
      <c r="BF1098"/>
      <c r="BG1098"/>
      <c r="BH1098"/>
      <c r="BI1098"/>
      <c r="BJ1098" t="inlineStr">
        <is>
          <t xml:space="preserve">FULL</t>
        </is>
      </c>
      <c r="BK1098"/>
      <c r="BL1098" t="inlineStr">
        <is>
          <t xml:space="preserve">Helt renoverad lägenhet med tre sovrum och två badrum i Nueva Andalucía, Marbella, med en östvänd terrass och modernt, elegant interiör. Inflytt ready och väl lämpad som permanent bostad, semesterhus eller investeringsobjekt med utmärkt närhet till Puerto Banús, stränder och golfbanor.</t>
        </is>
      </c>
      <c r="BM1098" t="inlineStr">
        <is>
          <t xml:space="preserve">condition</t>
        </is>
      </c>
      <c r="BN1098"/>
    </row>
    <row r="1099">
      <c r="A1099" t="inlineStr">
        <is>
          <t xml:space="preserve">IDL-112036893</t>
        </is>
      </c>
      <c r="B1099" t="inlineStr">
        <is>
          <t xml:space="preserve">Idealista</t>
        </is>
      </c>
      <c r="C1099" t="inlineStr">
        <is>
          <t xml:space="preserve">112036893</t>
        </is>
      </c>
      <c r="D1099" t="inlineStr">
        <is>
          <t xml:space="preserve">https://www.idealista.com/inmueble/112036893/</t>
        </is>
      </c>
      <c r="E1099" t="inlineStr">
        <is>
          <t xml:space="preserve">2026-08-28</t>
        </is>
      </c>
      <c r="F1099" t="inlineStr">
        <is>
          <t xml:space="preserve">2026-08-31</t>
        </is>
      </c>
      <c r="G1099" t="inlineStr">
        <is>
          <t xml:space="preserve">New</t>
        </is>
      </c>
      <c r="H1099" t="inlineStr">
        <is>
          <t xml:space="preserve">Flat / apartment in Sierra Blanca, Marbella</t>
        </is>
      </c>
      <c r="I1099" t="inlineStr">
        <is>
          <t xml:space="preserve">Sale</t>
        </is>
      </c>
      <c r="J1099" t="inlineStr">
        <is>
          <t xml:space="preserve">Flat</t>
        </is>
      </c>
      <c r="K1099" t="inlineStr">
        <is>
          <t xml:space="preserve">ES</t>
        </is>
      </c>
      <c r="L1099"/>
      <c r="M1099" t="inlineStr">
        <is>
          <t xml:space="preserve">Málaga</t>
        </is>
      </c>
      <c r="N1099" t="inlineStr">
        <is>
          <t xml:space="preserve">Marbella</t>
        </is>
      </c>
      <c r="O1099" t="inlineStr">
        <is>
          <t xml:space="preserve">Nagüeles-Milla de Oro</t>
        </is>
      </c>
      <c r="P1099"/>
      <c r="Q1099" t="inlineStr">
        <is>
          <t xml:space="preserve">36.5218074</t>
        </is>
      </c>
      <c r="R1099" t="inlineStr">
        <is>
          <t xml:space="preserve">-4.9128985</t>
        </is>
      </c>
      <c r="S1099">
        <v>1200000</v>
      </c>
      <c r="T1099"/>
      <c r="U1099">
        <f>IFERROR((S1099-T1099)/T1099,"")</f>
      </c>
      <c r="V1099">
        <v>4</v>
      </c>
      <c r="W1099" t="inlineStr">
        <is>
          <t xml:space="preserve">207.00</t>
        </is>
      </c>
      <c r="X1099"/>
      <c r="Y1099"/>
      <c r="Z1099">
        <f>IFERROR(S1099/W1099,"")</f>
      </c>
      <c r="AA1099">
        <f>IFERROR(INDEX(04_Area_Stats!$C$5:$C$7,MATCH(N1099,04_Area_Stats!$A$5:$A$7,0)),"")</f>
      </c>
      <c r="AB1099">
        <f>IFERROR((Z1099-AA1099)/AA1099,"")</f>
      </c>
      <c r="AC1099">
        <v>2</v>
      </c>
      <c r="AD1099">
        <v>2</v>
      </c>
      <c r="AE1099"/>
      <c r="AF1099"/>
      <c r="AG1099" t="inlineStr">
        <is>
          <t xml:space="preserve">Good</t>
        </is>
      </c>
      <c r="AH1099"/>
      <c r="AI1099" t="inlineStr">
        <is>
          <t xml:space="preserve">Y</t>
        </is>
      </c>
      <c r="AJ1099" t="inlineStr">
        <is>
          <t xml:space="preserve">Y</t>
        </is>
      </c>
      <c r="AK1099" t="inlineStr">
        <is>
          <t xml:space="preserve">Y</t>
        </is>
      </c>
      <c r="AL1099" t="inlineStr">
        <is>
          <t xml:space="preserve">Y</t>
        </is>
      </c>
      <c r="AM1099" t="inlineStr">
        <is>
          <t xml:space="preserve">Y</t>
        </is>
      </c>
      <c r="AN1099" t="inlineStr">
        <is>
          <t xml:space="preserve">Y</t>
        </is>
      </c>
      <c r="AO1099" t="inlineStr">
        <is>
          <t xml:space="preserve">Y</t>
        </is>
      </c>
      <c r="AP1099" t="inlineStr">
        <is>
          <t xml:space="preserve">Y</t>
        </is>
      </c>
      <c r="AQ1099"/>
      <c r="AR1099"/>
      <c r="AS1099"/>
      <c r="AT1099">
        <f>IFERROR(INDEX(04_Area_Stats!$E$5:$E$7,MATCH(N1099,04_Area_Stats!$A$5:$A$7,0)),"")</f>
      </c>
      <c r="AU1099">
        <f>IFERROR(ROUND(W1099*AT1099,0),"")</f>
      </c>
      <c r="AV1099">
        <f>IFERROR(AU1099*12/S1099,"")</f>
      </c>
      <c r="AW1099">
        <f>IFERROR(ROUND(100*(03_Assumptions!$B$18*MIN(AV1099/03_Assumptions!$B$13,1)+03_Assumptions!$B$19*MIN(MAX(-AB1099/0.25,0),1)+03_Assumptions!$B$20*IFERROR(INDEX(03_Assumptions!$B$28:$B$33,MATCH(AG1099,03_Assumptions!$A$28:$A$33,0)),0.5)+03_Assumptions!$B$21*MIN(V1099/180,1)+03_Assumptions!$B$22*(COUNTIF(AI1099:AQ1099,"Y")/9)),0),"")</f>
      </c>
      <c r="AX1099"/>
      <c r="AY1099"/>
      <c r="AZ1099"/>
      <c r="BA1099" t="inlineStr">
        <is>
          <t xml:space="preserve">https://img4.idealista.com/s/v1/yLv6QcFaPGY-ndqtd3fIzjn3dwgl4inLwTKbMiVSd6Ml4khBqGDIaJvI4s5m5JvBd5sldwh6d3qodwYIDKMMCwgMegjI9Zuoyw?Expires=1788122378&amp;Signature=MEQCICjqbfvhYN4AaFejcimMdv~QXk2G3fY6L5iCI9MNjrODAiAK2Ehp0JmS2TxHZLh9QPZci8Mk9GqAHG4Addb0MZQ8bA__&amp;Key-Pair-Id=K20EOYVFELHOX5</t>
        </is>
      </c>
      <c r="BB1099"/>
      <c r="BC1099">
        <v>1</v>
      </c>
      <c r="BD1099"/>
      <c r="BE1099">
        <v>0</v>
      </c>
      <c r="BF1099"/>
      <c r="BG1099"/>
      <c r="BH1099"/>
      <c r="BI1099"/>
      <c r="BJ1099"/>
      <c r="BK1099"/>
      <c r="BL1099" t="inlineStr">
        <is>
          <t xml:space="preserve">En utmärkt 2-rumslägenhet i Mansion Club, ett exklusivt komplex på Marbellas Golden Mile med 5-stjärnig service, med en terrass på 41m² med panoramautsikt över havet, luftkonditionering, golvvärme, tillgång till pooler, spa och 24-timmarssäkerhet. Denna premiumfastighet är ett utmärkt val för investering eller permanent boende på Costa del Sol.</t>
        </is>
      </c>
      <c r="BM1099" t="inlineStr">
        <is>
          <t xml:space="preserve">condition, parking, storage</t>
        </is>
      </c>
      <c r="BN1099"/>
    </row>
    <row r="1100">
      <c r="A1100" t="inlineStr">
        <is>
          <t xml:space="preserve">IDL-112394562</t>
        </is>
      </c>
      <c r="B1100" t="inlineStr">
        <is>
          <t xml:space="preserve">Idealista</t>
        </is>
      </c>
      <c r="C1100" t="inlineStr">
        <is>
          <t xml:space="preserve">112394562</t>
        </is>
      </c>
      <c r="D1100" t="inlineStr">
        <is>
          <t xml:space="preserve">https://www.idealista.com/inmueble/112394562/</t>
        </is>
      </c>
      <c r="E1100" t="inlineStr">
        <is>
          <t xml:space="preserve">2026-08-28</t>
        </is>
      </c>
      <c r="F1100" t="inlineStr">
        <is>
          <t xml:space="preserve">2026-08-31</t>
        </is>
      </c>
      <c r="G1100" t="inlineStr">
        <is>
          <t xml:space="preserve">New</t>
        </is>
      </c>
      <c r="H1100" t="inlineStr">
        <is>
          <t xml:space="preserve">Duplex in Calle del Faísán, Cabopino - Artola, Marbella</t>
        </is>
      </c>
      <c r="I1100" t="inlineStr">
        <is>
          <t xml:space="preserve">Sale</t>
        </is>
      </c>
      <c r="J1100" t="inlineStr">
        <is>
          <t xml:space="preserve">Duplex</t>
        </is>
      </c>
      <c r="K1100" t="inlineStr">
        <is>
          <t xml:space="preserve">ES</t>
        </is>
      </c>
      <c r="L1100"/>
      <c r="M1100" t="inlineStr">
        <is>
          <t xml:space="preserve">Málaga</t>
        </is>
      </c>
      <c r="N1100" t="inlineStr">
        <is>
          <t xml:space="preserve">Marbella</t>
        </is>
      </c>
      <c r="O1100" t="inlineStr">
        <is>
          <t xml:space="preserve">Cabopino</t>
        </is>
      </c>
      <c r="P1100"/>
      <c r="Q1100" t="inlineStr">
        <is>
          <t xml:space="preserve">36.4903892</t>
        </is>
      </c>
      <c r="R1100" t="inlineStr">
        <is>
          <t xml:space="preserve">-4.7515643</t>
        </is>
      </c>
      <c r="S1100">
        <v>276000</v>
      </c>
      <c r="T1100"/>
      <c r="U1100">
        <f>IFERROR((S1100-T1100)/T1100,"")</f>
      </c>
      <c r="V1100">
        <v>4</v>
      </c>
      <c r="W1100" t="inlineStr">
        <is>
          <t xml:space="preserve">56.00</t>
        </is>
      </c>
      <c r="X1100"/>
      <c r="Y1100"/>
      <c r="Z1100">
        <f>IFERROR(S1100/W1100,"")</f>
      </c>
      <c r="AA1100">
        <f>IFERROR(INDEX(04_Area_Stats!$C$5:$C$7,MATCH(N1100,04_Area_Stats!$A$5:$A$7,0)),"")</f>
      </c>
      <c r="AB1100">
        <f>IFERROR((Z1100-AA1100)/AA1100,"")</f>
      </c>
      <c r="AC1100">
        <v>1</v>
      </c>
      <c r="AD1100">
        <v>1</v>
      </c>
      <c r="AE1100" t="inlineStr">
        <is>
          <t xml:space="preserve">6</t>
        </is>
      </c>
      <c r="AF1100"/>
      <c r="AG1100"/>
      <c r="AH1100"/>
      <c r="AI1100" t="inlineStr">
        <is>
          <t xml:space="preserve">Y</t>
        </is>
      </c>
      <c r="AJ1100" t="inlineStr">
        <is>
          <t xml:space="preserve">Y</t>
        </is>
      </c>
      <c r="AK1100" t="inlineStr">
        <is>
          <t xml:space="preserve">Y</t>
        </is>
      </c>
      <c r="AL1100" t="inlineStr">
        <is>
          <t xml:space="preserve">Y</t>
        </is>
      </c>
      <c r="AM1100"/>
      <c r="AN1100"/>
      <c r="AO1100" t="inlineStr">
        <is>
          <t xml:space="preserve">N</t>
        </is>
      </c>
      <c r="AP1100" t="inlineStr">
        <is>
          <t xml:space="preserve">N</t>
        </is>
      </c>
      <c r="AQ1100"/>
      <c r="AR1100"/>
      <c r="AS1100"/>
      <c r="AT1100">
        <f>IFERROR(INDEX(04_Area_Stats!$E$5:$E$7,MATCH(N1100,04_Area_Stats!$A$5:$A$7,0)),"")</f>
      </c>
      <c r="AU1100">
        <f>IFERROR(ROUND(W1100*AT1100,0),"")</f>
      </c>
      <c r="AV1100">
        <f>IFERROR(AU1100*12/S1100,"")</f>
      </c>
      <c r="AW1100">
        <f>IFERROR(ROUND(100*(03_Assumptions!$B$18*MIN(AV1100/03_Assumptions!$B$13,1)+03_Assumptions!$B$19*MIN(MAX(-AB1100/0.25,0),1)+03_Assumptions!$B$20*IFERROR(INDEX(03_Assumptions!$B$28:$B$33,MATCH(AG1100,03_Assumptions!$A$28:$A$33,0)),0.5)+03_Assumptions!$B$21*MIN(V1100/180,1)+03_Assumptions!$B$22*(COUNTIF(AI1100:AQ1100,"Y")/9)),0),"")</f>
      </c>
      <c r="AX1100"/>
      <c r="AY1100"/>
      <c r="AZ1100"/>
      <c r="BA1100" t="inlineStr">
        <is>
          <t xml:space="preserve">https://img4.idealista.com/s/v1/yLv6QcFaPGY-ndqtd3fIzjn3dwgl4inLwTKbMiVSd6Ml4khBqGDIaJvI4s5m5JvBd5v3dx7adwsedwYIoz4MowZ6BgbI9Zuoyw?Expires=1788122378&amp;Signature=MEQCIHKFEsEWmz67UzhkSwLDgBxCHxIivUkGGW3NdzP7RxckAiArWyH~-zgUJa3RfQWeeP~0VQMhBxY3nQyEphtUcG-ziA__&amp;Key-Pair-Id=K20EOYVFELHOX5</t>
        </is>
      </c>
      <c r="BB1100"/>
      <c r="BC1100">
        <v>1</v>
      </c>
      <c r="BD1100"/>
      <c r="BE1100">
        <v>0</v>
      </c>
      <c r="BF1100"/>
      <c r="BG1100"/>
      <c r="BH1100"/>
      <c r="BI1100" t="inlineStr">
        <is>
          <t xml:space="preserve">An excellent opportunity as a primary residence, second home, or investment for vacation rentals</t>
        </is>
      </c>
      <c r="BJ1100"/>
      <c r="BK1100"/>
      <c r="BL1100" t="inlineStr">
        <is>
          <t xml:space="preserve">Ettrum lägenhet vid stranden i Cabopino, Marbella, i gott skick med integrerat kök, fullt badrum och östlig orientering. Belägen nära stranden med tillgång till gemensamma trädgårdar och pool, lämplig för primär bostad eller semesteruthyrningsinvestering.</t>
        </is>
      </c>
      <c r="BM1100" t="inlineStr">
        <is>
          <t xml:space="preserve">terrace, pool, garden</t>
        </is>
      </c>
      <c r="BN1100"/>
    </row>
    <row r="1101">
      <c r="A1101" t="inlineStr">
        <is>
          <t xml:space="preserve">IDL-112399515</t>
        </is>
      </c>
      <c r="B1101" t="inlineStr">
        <is>
          <t xml:space="preserve">Idealista</t>
        </is>
      </c>
      <c r="C1101" t="inlineStr">
        <is>
          <t xml:space="preserve">112399515</t>
        </is>
      </c>
      <c r="D1101" t="inlineStr">
        <is>
          <t xml:space="preserve">https://www.idealista.com/inmueble/112399515/</t>
        </is>
      </c>
      <c r="E1101" t="inlineStr">
        <is>
          <t xml:space="preserve">2026-08-28</t>
        </is>
      </c>
      <c r="F1101" t="inlineStr">
        <is>
          <t xml:space="preserve">2026-08-31</t>
        </is>
      </c>
      <c r="G1101" t="inlineStr">
        <is>
          <t xml:space="preserve">New</t>
        </is>
      </c>
      <c r="H1101" t="inlineStr">
        <is>
          <t xml:space="preserve">Penthouse in Calle Montemenor, Sierra Blanca, Marbella</t>
        </is>
      </c>
      <c r="I1101" t="inlineStr">
        <is>
          <t xml:space="preserve">Sale</t>
        </is>
      </c>
      <c r="J1101" t="inlineStr">
        <is>
          <t xml:space="preserve">Penthouse</t>
        </is>
      </c>
      <c r="K1101" t="inlineStr">
        <is>
          <t xml:space="preserve">ES</t>
        </is>
      </c>
      <c r="L1101"/>
      <c r="M1101" t="inlineStr">
        <is>
          <t xml:space="preserve">Málaga</t>
        </is>
      </c>
      <c r="N1101" t="inlineStr">
        <is>
          <t xml:space="preserve">Marbella</t>
        </is>
      </c>
      <c r="O1101" t="inlineStr">
        <is>
          <t xml:space="preserve">Nagüeles-Milla de Oro</t>
        </is>
      </c>
      <c r="P1101"/>
      <c r="Q1101" t="inlineStr">
        <is>
          <t xml:space="preserve">36.5267731</t>
        </is>
      </c>
      <c r="R1101" t="inlineStr">
        <is>
          <t xml:space="preserve">-4.9041839</t>
        </is>
      </c>
      <c r="S1101">
        <v>2695000</v>
      </c>
      <c r="T1101"/>
      <c r="U1101">
        <f>IFERROR((S1101-T1101)/T1101,"")</f>
      </c>
      <c r="V1101">
        <v>4</v>
      </c>
      <c r="W1101" t="inlineStr">
        <is>
          <t xml:space="preserve">256.00</t>
        </is>
      </c>
      <c r="X1101"/>
      <c r="Y1101"/>
      <c r="Z1101">
        <f>IFERROR(S1101/W1101,"")</f>
      </c>
      <c r="AA1101">
        <f>IFERROR(INDEX(04_Area_Stats!$C$5:$C$7,MATCH(N1101,04_Area_Stats!$A$5:$A$7,0)),"")</f>
      </c>
      <c r="AB1101">
        <f>IFERROR((Z1101-AA1101)/AA1101,"")</f>
      </c>
      <c r="AC1101">
        <v>4</v>
      </c>
      <c r="AD1101">
        <v>3</v>
      </c>
      <c r="AE1101" t="inlineStr">
        <is>
          <t xml:space="preserve">2</t>
        </is>
      </c>
      <c r="AF1101"/>
      <c r="AG1101" t="inlineStr">
        <is>
          <t xml:space="preserve">Renovated</t>
        </is>
      </c>
      <c r="AH1101"/>
      <c r="AI1101" t="inlineStr">
        <is>
          <t xml:space="preserve">N</t>
        </is>
      </c>
      <c r="AJ1101" t="inlineStr">
        <is>
          <t xml:space="preserve">Y</t>
        </is>
      </c>
      <c r="AK1101" t="inlineStr">
        <is>
          <t xml:space="preserve">Y</t>
        </is>
      </c>
      <c r="AL1101" t="inlineStr">
        <is>
          <t xml:space="preserve">Y</t>
        </is>
      </c>
      <c r="AM1101" t="inlineStr">
        <is>
          <t xml:space="preserve">Y</t>
        </is>
      </c>
      <c r="AN1101" t="inlineStr">
        <is>
          <t xml:space="preserve">Y</t>
        </is>
      </c>
      <c r="AO1101" t="inlineStr">
        <is>
          <t xml:space="preserve">Y</t>
        </is>
      </c>
      <c r="AP1101" t="inlineStr">
        <is>
          <t xml:space="preserve">Y</t>
        </is>
      </c>
      <c r="AQ1101"/>
      <c r="AR1101"/>
      <c r="AS1101"/>
      <c r="AT1101">
        <f>IFERROR(INDEX(04_Area_Stats!$E$5:$E$7,MATCH(N1101,04_Area_Stats!$A$5:$A$7,0)),"")</f>
      </c>
      <c r="AU1101">
        <f>IFERROR(ROUND(W1101*AT1101,0),"")</f>
      </c>
      <c r="AV1101">
        <f>IFERROR(AU1101*12/S1101,"")</f>
      </c>
      <c r="AW1101">
        <f>IFERROR(ROUND(100*(03_Assumptions!$B$18*MIN(AV1101/03_Assumptions!$B$13,1)+03_Assumptions!$B$19*MIN(MAX(-AB1101/0.25,0),1)+03_Assumptions!$B$20*IFERROR(INDEX(03_Assumptions!$B$28:$B$33,MATCH(AG1101,03_Assumptions!$A$28:$A$33,0)),0.5)+03_Assumptions!$B$21*MIN(V1101/180,1)+03_Assumptions!$B$22*(COUNTIF(AI1101:AQ1101,"Y")/9)),0),"")</f>
      </c>
      <c r="AX1101"/>
      <c r="AY1101"/>
      <c r="AZ1101"/>
      <c r="BA1101" t="inlineStr">
        <is>
          <t xml:space="preserve">https://img4.idealista.com/s/v1/yLv6QcFaPGY-ndqtd3fIzjn3dwgl4inLwTKbMiVSd6Ml4khBqGDIaJvI4s5m5JvBd6j3dwyod861dwYIoz4LJQwlgD7I9Zuoyw?Expires=1788122378&amp;Signature=MEYCIQCTLFMsH8dJf64KkFTebX~mAy0Nb1DKqEvxWw7VSSxthAIhAPf5l~3j~8weRhEWi4t9NkU4crE6~a4BBuuiPGEdjG~y&amp;Key-Pair-Id=K20EOYVFELHOX5</t>
        </is>
      </c>
      <c r="BB1101"/>
      <c r="BC1101">
        <v>2</v>
      </c>
      <c r="BD1101">
        <v>0</v>
      </c>
      <c r="BE1101">
        <v>0</v>
      </c>
      <c r="BF1101"/>
      <c r="BG1101"/>
      <c r="BH1101"/>
      <c r="BI1101"/>
      <c r="BJ1101" t="inlineStr">
        <is>
          <t xml:space="preserve">FULL</t>
        </is>
      </c>
      <c r="BK1101"/>
      <c r="BL1101" t="inlineStr">
        <is>
          <t xml:space="preserve">En fullt renoverad fyrarumspenthouses i Condado de Sierra Blanca med panoramautsikt över Medelhavet, privata terrasser, uppvärmd pool och premiumfinisher genomgående. Det här är en nyckelklar lyxfastighet utan behov av renovering, belägen i en gated community på Marbellas Golden Mile.</t>
        </is>
      </c>
      <c r="BM1101" t="inlineStr">
        <is>
          <t xml:space="preserve">condition, parking</t>
        </is>
      </c>
      <c r="BN1101"/>
    </row>
    <row r="1102">
      <c r="A1102" t="inlineStr">
        <is>
          <t xml:space="preserve">IDL-112397123</t>
        </is>
      </c>
      <c r="B1102" t="inlineStr">
        <is>
          <t xml:space="preserve">Idealista</t>
        </is>
      </c>
      <c r="C1102" t="inlineStr">
        <is>
          <t xml:space="preserve">112397123</t>
        </is>
      </c>
      <c r="D1102" t="inlineStr">
        <is>
          <t xml:space="preserve">https://www.idealista.com/inmueble/112397123/</t>
        </is>
      </c>
      <c r="E1102" t="inlineStr">
        <is>
          <t xml:space="preserve">2026-08-28</t>
        </is>
      </c>
      <c r="F1102" t="inlineStr">
        <is>
          <t xml:space="preserve">2026-08-31</t>
        </is>
      </c>
      <c r="G1102" t="inlineStr">
        <is>
          <t xml:space="preserve">New</t>
        </is>
      </c>
      <c r="H1102" t="inlineStr">
        <is>
          <t xml:space="preserve">Flat / apartment in Avenida Jardines de las Golondrinas Nn, Romana Playa, Marbella</t>
        </is>
      </c>
      <c r="I1102" t="inlineStr">
        <is>
          <t xml:space="preserve">Sale</t>
        </is>
      </c>
      <c r="J1102" t="inlineStr">
        <is>
          <t xml:space="preserve">Flat</t>
        </is>
      </c>
      <c r="K1102" t="inlineStr">
        <is>
          <t xml:space="preserve">ES</t>
        </is>
      </c>
      <c r="L1102"/>
      <c r="M1102" t="inlineStr">
        <is>
          <t xml:space="preserve">Málaga</t>
        </is>
      </c>
      <c r="N1102" t="inlineStr">
        <is>
          <t xml:space="preserve">Marbella</t>
        </is>
      </c>
      <c r="O1102" t="inlineStr">
        <is>
          <t xml:space="preserve">Elviria</t>
        </is>
      </c>
      <c r="P1102"/>
      <c r="Q1102" t="inlineStr">
        <is>
          <t xml:space="preserve">36.4911907</t>
        </is>
      </c>
      <c r="R1102" t="inlineStr">
        <is>
          <t xml:space="preserve">-4.7756668</t>
        </is>
      </c>
      <c r="S1102">
        <v>279000</v>
      </c>
      <c r="T1102"/>
      <c r="U1102">
        <f>IFERROR((S1102-T1102)/T1102,"")</f>
      </c>
      <c r="V1102">
        <v>4</v>
      </c>
      <c r="W1102" t="inlineStr">
        <is>
          <t xml:space="preserve">85.00</t>
        </is>
      </c>
      <c r="X1102"/>
      <c r="Y1102"/>
      <c r="Z1102">
        <f>IFERROR(S1102/W1102,"")</f>
      </c>
      <c r="AA1102">
        <f>IFERROR(INDEX(04_Area_Stats!$C$5:$C$7,MATCH(N1102,04_Area_Stats!$A$5:$A$7,0)),"")</f>
      </c>
      <c r="AB1102">
        <f>IFERROR((Z1102-AA1102)/AA1102,"")</f>
      </c>
      <c r="AC1102">
        <v>1</v>
      </c>
      <c r="AD1102">
        <v>1</v>
      </c>
      <c r="AE1102" t="inlineStr">
        <is>
          <t xml:space="preserve">1</t>
        </is>
      </c>
      <c r="AF1102"/>
      <c r="AG1102"/>
      <c r="AH1102"/>
      <c r="AI1102" t="inlineStr">
        <is>
          <t xml:space="preserve">Y</t>
        </is>
      </c>
      <c r="AJ1102" t="inlineStr">
        <is>
          <t xml:space="preserve">Y</t>
        </is>
      </c>
      <c r="AK1102" t="inlineStr">
        <is>
          <t xml:space="preserve">Y</t>
        </is>
      </c>
      <c r="AL1102" t="inlineStr">
        <is>
          <t xml:space="preserve">Y</t>
        </is>
      </c>
      <c r="AM1102" t="inlineStr">
        <is>
          <t xml:space="preserve">Y</t>
        </is>
      </c>
      <c r="AN1102" t="inlineStr">
        <is>
          <t xml:space="preserve">N</t>
        </is>
      </c>
      <c r="AO1102"/>
      <c r="AP1102" t="inlineStr">
        <is>
          <t xml:space="preserve">Y</t>
        </is>
      </c>
      <c r="AQ1102"/>
      <c r="AR1102"/>
      <c r="AS1102"/>
      <c r="AT1102">
        <f>IFERROR(INDEX(04_Area_Stats!$E$5:$E$7,MATCH(N1102,04_Area_Stats!$A$5:$A$7,0)),"")</f>
      </c>
      <c r="AU1102">
        <f>IFERROR(ROUND(W1102*AT1102,0),"")</f>
      </c>
      <c r="AV1102">
        <f>IFERROR(AU1102*12/S1102,"")</f>
      </c>
      <c r="AW1102">
        <f>IFERROR(ROUND(100*(03_Assumptions!$B$18*MIN(AV1102/03_Assumptions!$B$13,1)+03_Assumptions!$B$19*MIN(MAX(-AB1102/0.25,0),1)+03_Assumptions!$B$20*IFERROR(INDEX(03_Assumptions!$B$28:$B$33,MATCH(AG1102,03_Assumptions!$A$28:$A$33,0)),0.5)+03_Assumptions!$B$21*MIN(V1102/180,1)+03_Assumptions!$B$22*(COUNTIF(AI1102:AQ1102,"Y")/9)),0),"")</f>
      </c>
      <c r="AX1102"/>
      <c r="AY1102"/>
      <c r="AZ1102"/>
      <c r="BA1102" t="inlineStr">
        <is>
          <t xml:space="preserve">https://img4.idealista.com/s/v1/yLv6QcFaPGY-ndqtd3fIzjn3dwgl4inLwTKbMiVSd6Ml4khBqGDIaJvI4s5m5JvBd5vOd3oId4ALdwYIoz6jDPcMJQjI9Zuoyw?Expires=1788122378&amp;Signature=MEYCIQD0Z9fOHQ-XG02VhtMUcLc~DZTYRmoYOy~ox2Dg6u0G8wIhAIzKGzEb4-p6~QMf65h9NFwXjMMjn3bmbaf8viNbl0xl&amp;Key-Pair-Id=K20EOYVFELHOX5</t>
        </is>
      </c>
      <c r="BB1102"/>
      <c r="BC1102">
        <v>1</v>
      </c>
      <c r="BD1102"/>
      <c r="BE1102">
        <v>0</v>
      </c>
      <c r="BF1102"/>
      <c r="BG1102"/>
      <c r="BH1102"/>
      <c r="BI1102"/>
      <c r="BJ1102"/>
      <c r="BK1102"/>
      <c r="BL1102"/>
      <c r="BM1102"/>
      <c r="BN1102"/>
    </row>
    <row r="1103">
      <c r="A1103" t="inlineStr">
        <is>
          <t xml:space="preserve">IDL-112399153</t>
        </is>
      </c>
      <c r="B1103" t="inlineStr">
        <is>
          <t xml:space="preserve">Idealista</t>
        </is>
      </c>
      <c r="C1103" t="inlineStr">
        <is>
          <t xml:space="preserve">112399153</t>
        </is>
      </c>
      <c r="D1103" t="inlineStr">
        <is>
          <t xml:space="preserve">https://www.idealista.com/inmueble/112399153/</t>
        </is>
      </c>
      <c r="E1103" t="inlineStr">
        <is>
          <t xml:space="preserve">2026-08-28</t>
        </is>
      </c>
      <c r="F1103" t="inlineStr">
        <is>
          <t xml:space="preserve">2026-08-31</t>
        </is>
      </c>
      <c r="G1103" t="inlineStr">
        <is>
          <t xml:space="preserve">New</t>
        </is>
      </c>
      <c r="H1103" t="inlineStr">
        <is>
          <t xml:space="preserve">Studio in Calle Camilo José Cela, 6, Playa de la Fontanilla, Marbella</t>
        </is>
      </c>
      <c r="I1103" t="inlineStr">
        <is>
          <t xml:space="preserve">Sale</t>
        </is>
      </c>
      <c r="J1103" t="inlineStr">
        <is>
          <t xml:space="preserve">Studio</t>
        </is>
      </c>
      <c r="K1103" t="inlineStr">
        <is>
          <t xml:space="preserve">ES</t>
        </is>
      </c>
      <c r="L1103"/>
      <c r="M1103" t="inlineStr">
        <is>
          <t xml:space="preserve">Málaga</t>
        </is>
      </c>
      <c r="N1103" t="inlineStr">
        <is>
          <t xml:space="preserve">Marbella</t>
        </is>
      </c>
      <c r="O1103" t="inlineStr">
        <is>
          <t xml:space="preserve">Marbella Pueblo</t>
        </is>
      </c>
      <c r="P1103"/>
      <c r="Q1103" t="inlineStr">
        <is>
          <t xml:space="preserve">36.5083792</t>
        </is>
      </c>
      <c r="R1103" t="inlineStr">
        <is>
          <t xml:space="preserve">-4.8950574</t>
        </is>
      </c>
      <c r="S1103">
        <v>305000</v>
      </c>
      <c r="T1103"/>
      <c r="U1103">
        <f>IFERROR((S1103-T1103)/T1103,"")</f>
      </c>
      <c r="V1103">
        <v>4</v>
      </c>
      <c r="W1103" t="inlineStr">
        <is>
          <t xml:space="preserve">31.00</t>
        </is>
      </c>
      <c r="X1103"/>
      <c r="Y1103"/>
      <c r="Z1103">
        <f>IFERROR(S1103/W1103,"")</f>
      </c>
      <c r="AA1103">
        <f>IFERROR(INDEX(04_Area_Stats!$C$5:$C$7,MATCH(N1103,04_Area_Stats!$A$5:$A$7,0)),"")</f>
      </c>
      <c r="AB1103">
        <f>IFERROR((Z1103-AA1103)/AA1103,"")</f>
      </c>
      <c r="AC1103">
        <v>0</v>
      </c>
      <c r="AD1103">
        <v>1</v>
      </c>
      <c r="AE1103" t="inlineStr">
        <is>
          <t xml:space="preserve">1</t>
        </is>
      </c>
      <c r="AF1103"/>
      <c r="AG1103"/>
      <c r="AH1103"/>
      <c r="AI1103" t="inlineStr">
        <is>
          <t xml:space="preserve">Y</t>
        </is>
      </c>
      <c r="AJ1103" t="inlineStr">
        <is>
          <t xml:space="preserve">Y</t>
        </is>
      </c>
      <c r="AK1103" t="inlineStr">
        <is>
          <t xml:space="preserve">Y</t>
        </is>
      </c>
      <c r="AL1103" t="inlineStr">
        <is>
          <t xml:space="preserve">Y</t>
        </is>
      </c>
      <c r="AM1103" t="inlineStr">
        <is>
          <t xml:space="preserve">Y</t>
        </is>
      </c>
      <c r="AN1103" t="inlineStr">
        <is>
          <t xml:space="preserve">N</t>
        </is>
      </c>
      <c r="AO1103"/>
      <c r="AP1103" t="inlineStr">
        <is>
          <t xml:space="preserve">Y</t>
        </is>
      </c>
      <c r="AQ1103"/>
      <c r="AR1103"/>
      <c r="AS1103"/>
      <c r="AT1103">
        <f>IFERROR(INDEX(04_Area_Stats!$E$5:$E$7,MATCH(N1103,04_Area_Stats!$A$5:$A$7,0)),"")</f>
      </c>
      <c r="AU1103">
        <f>IFERROR(ROUND(W1103*AT1103,0),"")</f>
      </c>
      <c r="AV1103">
        <f>IFERROR(AU1103*12/S1103,"")</f>
      </c>
      <c r="AW1103">
        <f>IFERROR(ROUND(100*(03_Assumptions!$B$18*MIN(AV1103/03_Assumptions!$B$13,1)+03_Assumptions!$B$19*MIN(MAX(-AB1103/0.25,0),1)+03_Assumptions!$B$20*IFERROR(INDEX(03_Assumptions!$B$28:$B$33,MATCH(AG1103,03_Assumptions!$A$28:$A$33,0)),0.5)+03_Assumptions!$B$21*MIN(V1103/180,1)+03_Assumptions!$B$22*(COUNTIF(AI1103:AQ1103,"Y")/9)),0),"")</f>
      </c>
      <c r="AX1103"/>
      <c r="AY1103"/>
      <c r="AZ1103"/>
      <c r="BA1103" t="inlineStr">
        <is>
          <t xml:space="preserve">https://img4.idealista.com/s/v1/yLv6QcFaPGY-ndqtd3fIzjn3dwgl4inLwTKbMiVSd6Ml4khBqGDIaJvI4s5m5JvBd_eAdwyAd_cIdwYIoz6jgPcLBgvI9Zuoyw?Expires=1788122378&amp;Signature=MEUCIBDUW1HlZRXSatkkehA18TnL~YH0~Kez4yDmPALFpnFMAiEAkaO7Pr8aLUF9X1ZU2V4UdrQjuHJeVJKfZ3V82-uXKB0_&amp;Key-Pair-Id=K20EOYVFELHOX5</t>
        </is>
      </c>
      <c r="BB1103"/>
      <c r="BC1103">
        <v>2</v>
      </c>
      <c r="BD1103">
        <v>0</v>
      </c>
      <c r="BE1103">
        <v>0</v>
      </c>
      <c r="BF1103"/>
      <c r="BG1103"/>
      <c r="BH1103"/>
      <c r="BI1103" t="inlineStr">
        <is>
          <t xml:space="preserve">Investment Opportunity with Tourist License</t>
        </is>
      </c>
      <c r="BJ1103" t="inlineStr">
        <is>
          <t xml:space="preserve">COSMETIC</t>
        </is>
      </c>
      <c r="BK1103"/>
      <c r="BL1103" t="inlineStr">
        <is>
          <t xml:space="preserve">Renoverad 31 m² studioapartement på första våningen i ett strandnära komplex i Marbella med turistlicens och färdig att generera intäkter från semesteruthyrning. Fastigheten har fullt badrum, luftkonditionering, inbyggda garderober, tillgänglighet för personer med nedsatt rörlighet, samt gemensamma pooler och trädgårdar, presenterad som en investeringsmöjlighet.</t>
        </is>
      </c>
      <c r="BM1103"/>
      <c r="BN1103"/>
    </row>
    <row r="1104">
      <c r="A1104" t="inlineStr">
        <is>
          <t xml:space="preserve">IDL-112397370</t>
        </is>
      </c>
      <c r="B1104" t="inlineStr">
        <is>
          <t xml:space="preserve">Idealista</t>
        </is>
      </c>
      <c r="C1104" t="inlineStr">
        <is>
          <t xml:space="preserve">112397370</t>
        </is>
      </c>
      <c r="D1104" t="inlineStr">
        <is>
          <t xml:space="preserve">https://www.idealista.com/inmueble/112397370/</t>
        </is>
      </c>
      <c r="E1104" t="inlineStr">
        <is>
          <t xml:space="preserve">2026-08-28</t>
        </is>
      </c>
      <c r="F1104" t="inlineStr">
        <is>
          <t xml:space="preserve">2026-08-31</t>
        </is>
      </c>
      <c r="G1104" t="inlineStr">
        <is>
          <t xml:space="preserve">New</t>
        </is>
      </c>
      <c r="H1104" t="inlineStr">
        <is>
          <t xml:space="preserve">Flat / apartment in Pleyades-nva Andalucia h, 39, Los Naranjos, Marbella</t>
        </is>
      </c>
      <c r="I1104" t="inlineStr">
        <is>
          <t xml:space="preserve">Sale</t>
        </is>
      </c>
      <c r="J1104" t="inlineStr">
        <is>
          <t xml:space="preserve">Flat</t>
        </is>
      </c>
      <c r="K1104" t="inlineStr">
        <is>
          <t xml:space="preserve">ES</t>
        </is>
      </c>
      <c r="L1104"/>
      <c r="M1104" t="inlineStr">
        <is>
          <t xml:space="preserve">Málaga</t>
        </is>
      </c>
      <c r="N1104" t="inlineStr">
        <is>
          <t xml:space="preserve">Marbella</t>
        </is>
      </c>
      <c r="O1104" t="inlineStr">
        <is>
          <t xml:space="preserve">Nueva Andalucía</t>
        </is>
      </c>
      <c r="P1104"/>
      <c r="Q1104" t="inlineStr">
        <is>
          <t xml:space="preserve">36.5223362</t>
        </is>
      </c>
      <c r="R1104" t="inlineStr">
        <is>
          <t xml:space="preserve">-4.9763307</t>
        </is>
      </c>
      <c r="S1104">
        <v>370000</v>
      </c>
      <c r="T1104"/>
      <c r="U1104">
        <f>IFERROR((S1104-T1104)/T1104,"")</f>
      </c>
      <c r="V1104">
        <v>4</v>
      </c>
      <c r="W1104" t="inlineStr">
        <is>
          <t xml:space="preserve">125.00</t>
        </is>
      </c>
      <c r="X1104"/>
      <c r="Y1104"/>
      <c r="Z1104">
        <f>IFERROR(S1104/W1104,"")</f>
      </c>
      <c r="AA1104">
        <f>IFERROR(INDEX(04_Area_Stats!$C$5:$C$7,MATCH(N1104,04_Area_Stats!$A$5:$A$7,0)),"")</f>
      </c>
      <c r="AB1104">
        <f>IFERROR((Z1104-AA1104)/AA1104,"")</f>
      </c>
      <c r="AC1104">
        <v>1</v>
      </c>
      <c r="AD1104">
        <v>1</v>
      </c>
      <c r="AE1104" t="inlineStr">
        <is>
          <t xml:space="preserve">bj</t>
        </is>
      </c>
      <c r="AF1104"/>
      <c r="AG1104"/>
      <c r="AH1104"/>
      <c r="AI1104" t="inlineStr">
        <is>
          <t xml:space="preserve">Y</t>
        </is>
      </c>
      <c r="AJ1104" t="inlineStr">
        <is>
          <t xml:space="preserve">N</t>
        </is>
      </c>
      <c r="AK1104" t="inlineStr">
        <is>
          <t xml:space="preserve">N</t>
        </is>
      </c>
      <c r="AL1104" t="inlineStr">
        <is>
          <t xml:space="preserve">Y</t>
        </is>
      </c>
      <c r="AM1104" t="inlineStr">
        <is>
          <t xml:space="preserve">Y</t>
        </is>
      </c>
      <c r="AN1104" t="inlineStr">
        <is>
          <t xml:space="preserve">Y</t>
        </is>
      </c>
      <c r="AO1104"/>
      <c r="AP1104" t="inlineStr">
        <is>
          <t xml:space="preserve">N</t>
        </is>
      </c>
      <c r="AQ1104"/>
      <c r="AR1104"/>
      <c r="AS1104"/>
      <c r="AT1104">
        <f>IFERROR(INDEX(04_Area_Stats!$E$5:$E$7,MATCH(N1104,04_Area_Stats!$A$5:$A$7,0)),"")</f>
      </c>
      <c r="AU1104">
        <f>IFERROR(ROUND(W1104*AT1104,0),"")</f>
      </c>
      <c r="AV1104">
        <f>IFERROR(AU1104*12/S1104,"")</f>
      </c>
      <c r="AW1104">
        <f>IFERROR(ROUND(100*(03_Assumptions!$B$18*MIN(AV1104/03_Assumptions!$B$13,1)+03_Assumptions!$B$19*MIN(MAX(-AB1104/0.25,0),1)+03_Assumptions!$B$20*IFERROR(INDEX(03_Assumptions!$B$28:$B$33,MATCH(AG1104,03_Assumptions!$A$28:$A$33,0)),0.5)+03_Assumptions!$B$21*MIN(V1104/180,1)+03_Assumptions!$B$22*(COUNTIF(AI1104:AQ1104,"Y")/9)),0),"")</f>
      </c>
      <c r="AX1104"/>
      <c r="AY1104"/>
      <c r="AZ1104"/>
      <c r="BA1104" t="inlineStr">
        <is>
          <t xml:space="preserve">https://img4.idealista.com/s/v1/yLv6QcFaPGY-ndqtd3fIzjn3dwgl4inLwTKbMiVSd6Ml4khBqGDIaJvI4s5m5JvBdwu1dwyAd9oLdwYIoz6jCKMGgPfI9Zuoyw?Expires=1788122378&amp;Signature=MEUCIDs7VFWWj~WSR4KBHwjY3-vgA7kj6-Eg931CskQlOl7cAiEAjMPs3Vk2JoJzHMinQzOTMnjhDB5UZk69JpnLLCDgIA4_&amp;Key-Pair-Id=K20EOYVFELHOX5</t>
        </is>
      </c>
      <c r="BB1104"/>
      <c r="BC1104">
        <v>1</v>
      </c>
      <c r="BD1104"/>
      <c r="BE1104">
        <v>0</v>
      </c>
      <c r="BF1104"/>
      <c r="BG1104"/>
      <c r="BH1104"/>
      <c r="BI1104"/>
      <c r="BJ1104"/>
      <c r="BK1104"/>
      <c r="BL1104"/>
      <c r="BM1104"/>
      <c r="BN1104"/>
    </row>
    <row r="1105">
      <c r="A1105" t="inlineStr">
        <is>
          <t xml:space="preserve">IDL-112395983</t>
        </is>
      </c>
      <c r="B1105" t="inlineStr">
        <is>
          <t xml:space="preserve">Idealista</t>
        </is>
      </c>
      <c r="C1105" t="inlineStr">
        <is>
          <t xml:space="preserve">112395983</t>
        </is>
      </c>
      <c r="D1105" t="inlineStr">
        <is>
          <t xml:space="preserve">https://www.idealista.com/inmueble/112395983/</t>
        </is>
      </c>
      <c r="E1105" t="inlineStr">
        <is>
          <t xml:space="preserve">2026-08-28</t>
        </is>
      </c>
      <c r="F1105" t="inlineStr">
        <is>
          <t xml:space="preserve">2026-08-31</t>
        </is>
      </c>
      <c r="G1105" t="inlineStr">
        <is>
          <t xml:space="preserve">New</t>
        </is>
      </c>
      <c r="H1105" t="inlineStr">
        <is>
          <t xml:space="preserve">Detached house in Urbanización Marbesa, Marbesa, Marbella</t>
        </is>
      </c>
      <c r="I1105" t="inlineStr">
        <is>
          <t xml:space="preserve">Sale</t>
        </is>
      </c>
      <c r="J1105" t="inlineStr">
        <is>
          <t xml:space="preserve">Chalet</t>
        </is>
      </c>
      <c r="K1105" t="inlineStr">
        <is>
          <t xml:space="preserve">ES</t>
        </is>
      </c>
      <c r="L1105"/>
      <c r="M1105" t="inlineStr">
        <is>
          <t xml:space="preserve">Málaga</t>
        </is>
      </c>
      <c r="N1105" t="inlineStr">
        <is>
          <t xml:space="preserve">Marbella</t>
        </is>
      </c>
      <c r="O1105" t="inlineStr">
        <is>
          <t xml:space="preserve">Cabopino</t>
        </is>
      </c>
      <c r="P1105"/>
      <c r="Q1105" t="inlineStr">
        <is>
          <t xml:space="preserve">36.4865903</t>
        </is>
      </c>
      <c r="R1105" t="inlineStr">
        <is>
          <t xml:space="preserve">-4.7592828</t>
        </is>
      </c>
      <c r="S1105">
        <v>3690000</v>
      </c>
      <c r="T1105"/>
      <c r="U1105">
        <f>IFERROR((S1105-T1105)/T1105,"")</f>
      </c>
      <c r="V1105">
        <v>4</v>
      </c>
      <c r="W1105" t="inlineStr">
        <is>
          <t xml:space="preserve">651.00</t>
        </is>
      </c>
      <c r="X1105"/>
      <c r="Y1105"/>
      <c r="Z1105">
        <f>IFERROR(S1105/W1105,"")</f>
      </c>
      <c r="AA1105">
        <f>IFERROR(INDEX(04_Area_Stats!$C$5:$C$7,MATCH(N1105,04_Area_Stats!$A$5:$A$7,0)),"")</f>
      </c>
      <c r="AB1105">
        <f>IFERROR((Z1105-AA1105)/AA1105,"")</f>
      </c>
      <c r="AC1105">
        <v>6</v>
      </c>
      <c r="AD1105">
        <v>6</v>
      </c>
      <c r="AE1105"/>
      <c r="AF1105"/>
      <c r="AG1105"/>
      <c r="AH1105"/>
      <c r="AI1105"/>
      <c r="AJ1105" t="inlineStr">
        <is>
          <t xml:space="preserve">Y</t>
        </is>
      </c>
      <c r="AK1105" t="inlineStr">
        <is>
          <t xml:space="preserve">Y</t>
        </is>
      </c>
      <c r="AL1105" t="inlineStr">
        <is>
          <t xml:space="preserve">Y</t>
        </is>
      </c>
      <c r="AM1105" t="inlineStr">
        <is>
          <t xml:space="preserve">Y</t>
        </is>
      </c>
      <c r="AN1105" t="inlineStr">
        <is>
          <t xml:space="preserve">Y</t>
        </is>
      </c>
      <c r="AO1105"/>
      <c r="AP1105" t="inlineStr">
        <is>
          <t xml:space="preserve">Y</t>
        </is>
      </c>
      <c r="AQ1105"/>
      <c r="AR1105"/>
      <c r="AS1105"/>
      <c r="AT1105">
        <f>IFERROR(INDEX(04_Area_Stats!$E$5:$E$7,MATCH(N1105,04_Area_Stats!$A$5:$A$7,0)),"")</f>
      </c>
      <c r="AU1105">
        <f>IFERROR(ROUND(W1105*AT1105,0),"")</f>
      </c>
      <c r="AV1105">
        <f>IFERROR(AU1105*12/S1105,"")</f>
      </c>
      <c r="AW1105">
        <f>IFERROR(ROUND(100*(03_Assumptions!$B$18*MIN(AV1105/03_Assumptions!$B$13,1)+03_Assumptions!$B$19*MIN(MAX(-AB1105/0.25,0),1)+03_Assumptions!$B$20*IFERROR(INDEX(03_Assumptions!$B$28:$B$33,MATCH(AG1105,03_Assumptions!$A$28:$A$33,0)),0.5)+03_Assumptions!$B$21*MIN(V1105/180,1)+03_Assumptions!$B$22*(COUNTIF(AI1105:AQ1105,"Y")/9)),0),"")</f>
      </c>
      <c r="AX1105"/>
      <c r="AY1105"/>
      <c r="AZ1105"/>
      <c r="BA1105" t="inlineStr">
        <is>
          <t xml:space="preserve">https://img4.idealista.com/s/v1/yLv6QcFaPGY-ndqtd3fIzjn3dwgl4inLwTKbMiVSd6Ml4khBqGDIaJvI4s5m5JvBdyXadyX3dwwLdwYIoz6jCwyjenrI9Zuoyw?Expires=1788122378&amp;Signature=MEUCIFR212WsddHhXK0em9qWFwEoOgYOY8VydP0Ri3hTAYTKAiEAnMpt4T-4c24NPZdj6X8l6aVHCqRgevnKtrdyua3EdV4_&amp;Key-Pair-Id=K20EOYVFELHOX5</t>
        </is>
      </c>
      <c r="BB1105"/>
      <c r="BC1105">
        <v>1</v>
      </c>
      <c r="BD1105"/>
      <c r="BE1105">
        <v>0</v>
      </c>
      <c r="BF1105"/>
      <c r="BG1105"/>
      <c r="BH1105"/>
      <c r="BI1105"/>
      <c r="BJ1105"/>
      <c r="BK1105"/>
      <c r="BL1105"/>
      <c r="BM1105"/>
      <c r="BN1105"/>
    </row>
    <row r="1106">
      <c r="A1106" t="inlineStr">
        <is>
          <t xml:space="preserve">IDL-112398779</t>
        </is>
      </c>
      <c r="B1106" t="inlineStr">
        <is>
          <t xml:space="preserve">Idealista</t>
        </is>
      </c>
      <c r="C1106" t="inlineStr">
        <is>
          <t xml:space="preserve">112398779</t>
        </is>
      </c>
      <c r="D1106" t="inlineStr">
        <is>
          <t xml:space="preserve">https://www.idealista.com/inmueble/112398779/</t>
        </is>
      </c>
      <c r="E1106" t="inlineStr">
        <is>
          <t xml:space="preserve">2026-08-28</t>
        </is>
      </c>
      <c r="F1106" t="inlineStr">
        <is>
          <t xml:space="preserve">2026-08-31</t>
        </is>
      </c>
      <c r="G1106" t="inlineStr">
        <is>
          <t xml:space="preserve">New</t>
        </is>
      </c>
      <c r="H1106" t="inlineStr">
        <is>
          <t xml:space="preserve">Terraced house in Calle las Aguilas, 168, Aloha, Marbella</t>
        </is>
      </c>
      <c r="I1106" t="inlineStr">
        <is>
          <t xml:space="preserve">Sale</t>
        </is>
      </c>
      <c r="J1106" t="inlineStr">
        <is>
          <t xml:space="preserve">Chalet</t>
        </is>
      </c>
      <c r="K1106" t="inlineStr">
        <is>
          <t xml:space="preserve">ES</t>
        </is>
      </c>
      <c r="L1106"/>
      <c r="M1106" t="inlineStr">
        <is>
          <t xml:space="preserve">Málaga</t>
        </is>
      </c>
      <c r="N1106" t="inlineStr">
        <is>
          <t xml:space="preserve">Marbella</t>
        </is>
      </c>
      <c r="O1106" t="inlineStr">
        <is>
          <t xml:space="preserve">Nueva Andalucía</t>
        </is>
      </c>
      <c r="P1106"/>
      <c r="Q1106" t="inlineStr">
        <is>
          <t xml:space="preserve">36.5189476</t>
        </is>
      </c>
      <c r="R1106" t="inlineStr">
        <is>
          <t xml:space="preserve">-4.9636909</t>
        </is>
      </c>
      <c r="S1106">
        <v>1100000</v>
      </c>
      <c r="T1106"/>
      <c r="U1106">
        <f>IFERROR((S1106-T1106)/T1106,"")</f>
      </c>
      <c r="V1106">
        <v>4</v>
      </c>
      <c r="W1106" t="inlineStr">
        <is>
          <t xml:space="preserve">345.00</t>
        </is>
      </c>
      <c r="X1106"/>
      <c r="Y1106"/>
      <c r="Z1106">
        <f>IFERROR(S1106/W1106,"")</f>
      </c>
      <c r="AA1106">
        <f>IFERROR(INDEX(04_Area_Stats!$C$5:$C$7,MATCH(N1106,04_Area_Stats!$A$5:$A$7,0)),"")</f>
      </c>
      <c r="AB1106">
        <f>IFERROR((Z1106-AA1106)/AA1106,"")</f>
      </c>
      <c r="AC1106">
        <v>3</v>
      </c>
      <c r="AD1106">
        <v>3</v>
      </c>
      <c r="AE1106"/>
      <c r="AF1106"/>
      <c r="AG1106" t="inlineStr">
        <is>
          <t xml:space="preserve">Good</t>
        </is>
      </c>
      <c r="AH1106"/>
      <c r="AI1106"/>
      <c r="AJ1106" t="inlineStr">
        <is>
          <t xml:space="preserve">Y</t>
        </is>
      </c>
      <c r="AK1106" t="inlineStr">
        <is>
          <t xml:space="preserve">Y</t>
        </is>
      </c>
      <c r="AL1106" t="inlineStr">
        <is>
          <t xml:space="preserve">Y</t>
        </is>
      </c>
      <c r="AM1106" t="inlineStr">
        <is>
          <t xml:space="preserve">Y</t>
        </is>
      </c>
      <c r="AN1106" t="inlineStr">
        <is>
          <t xml:space="preserve">Y</t>
        </is>
      </c>
      <c r="AO1106" t="inlineStr">
        <is>
          <t xml:space="preserve">Y</t>
        </is>
      </c>
      <c r="AP1106" t="inlineStr">
        <is>
          <t xml:space="preserve">Y</t>
        </is>
      </c>
      <c r="AQ1106"/>
      <c r="AR1106"/>
      <c r="AS1106"/>
      <c r="AT1106">
        <f>IFERROR(INDEX(04_Area_Stats!$E$5:$E$7,MATCH(N1106,04_Area_Stats!$A$5:$A$7,0)),"")</f>
      </c>
      <c r="AU1106">
        <f>IFERROR(ROUND(W1106*AT1106,0),"")</f>
      </c>
      <c r="AV1106">
        <f>IFERROR(AU1106*12/S1106,"")</f>
      </c>
      <c r="AW1106">
        <f>IFERROR(ROUND(100*(03_Assumptions!$B$18*MIN(AV1106/03_Assumptions!$B$13,1)+03_Assumptions!$B$19*MIN(MAX(-AB1106/0.25,0),1)+03_Assumptions!$B$20*IFERROR(INDEX(03_Assumptions!$B$28:$B$33,MATCH(AG1106,03_Assumptions!$A$28:$A$33,0)),0.5)+03_Assumptions!$B$21*MIN(V1106/180,1)+03_Assumptions!$B$22*(COUNTIF(AI1106:AQ1106,"Y")/9)),0),"")</f>
      </c>
      <c r="AX1106"/>
      <c r="AY1106"/>
      <c r="AZ1106"/>
      <c r="BA1106" t="inlineStr">
        <is>
          <t xml:space="preserve">https://img4.idealista.com/s/v1/yLv6QcFaPGY-ndqtd3fIzjn3dwgl4inLwTKbMiVSd6Ml4khBqGDIaJvI4s5m5JvBd3qjd3p6d5ubdwYIoz6jPgYLgAbI9Zuoyw?Expires=1788122378&amp;Signature=MEUCIQDq-oYGaZOIvADz~NaemBcfukGVOqDOka2ztSopsji1wQIgCWBhH2-uK7EsIGabhAqyE2hPo2pnhT--yPi4Wm5SOqg_&amp;Key-Pair-Id=K20EOYVFELHOX5</t>
        </is>
      </c>
      <c r="BB1106"/>
      <c r="BC1106">
        <v>1</v>
      </c>
      <c r="BD1106"/>
      <c r="BE1106">
        <v>0</v>
      </c>
      <c r="BF1106"/>
      <c r="BG1106"/>
      <c r="BH1106"/>
      <c r="BI1106"/>
      <c r="BJ1106"/>
      <c r="BK1106"/>
      <c r="BL1106" t="inlineStr">
        <is>
          <t xml:space="preserve">En lyxig radhusvilla på 330 m² i den inhägnad Last Green-urbaniseringen, Marbella, byggd 2000 och i gott skick. Fastigheten med tre sovrum/bad erbjuder exceptionella uteutrymmen inklusive solarium, havsutsikt, privat trädgård och direkt tillgång till gemensamma pooler och tennisanläggningar.</t>
        </is>
      </c>
      <c r="BM1106" t="inlineStr">
        <is>
          <t xml:space="preserve">condition</t>
        </is>
      </c>
      <c r="BN1106"/>
    </row>
    <row r="1107">
      <c r="A1107" t="inlineStr">
        <is>
          <t xml:space="preserve">IDL-112387529</t>
        </is>
      </c>
      <c r="B1107" t="inlineStr">
        <is>
          <t xml:space="preserve">Idealista</t>
        </is>
      </c>
      <c r="C1107" t="inlineStr">
        <is>
          <t xml:space="preserve">112387529</t>
        </is>
      </c>
      <c r="D1107" t="inlineStr">
        <is>
          <t xml:space="preserve">https://www.idealista.com/inmueble/112387529/</t>
        </is>
      </c>
      <c r="E1107" t="inlineStr">
        <is>
          <t xml:space="preserve">2026-08-28</t>
        </is>
      </c>
      <c r="F1107" t="inlineStr">
        <is>
          <t xml:space="preserve">2026-08-31</t>
        </is>
      </c>
      <c r="G1107" t="inlineStr">
        <is>
          <t xml:space="preserve">New</t>
        </is>
      </c>
      <c r="H1107" t="inlineStr">
        <is>
          <t xml:space="preserve">Terraced house in Urbanizacion Linda Vista Playa, 1 f, Linda Vista-Nueva Alcántara-Cortijo Blanco, Marbella</t>
        </is>
      </c>
      <c r="I1107" t="inlineStr">
        <is>
          <t xml:space="preserve">Sale</t>
        </is>
      </c>
      <c r="J1107" t="inlineStr">
        <is>
          <t xml:space="preserve">Chalet</t>
        </is>
      </c>
      <c r="K1107" t="inlineStr">
        <is>
          <t xml:space="preserve">ES</t>
        </is>
      </c>
      <c r="L1107"/>
      <c r="M1107" t="inlineStr">
        <is>
          <t xml:space="preserve">Málaga</t>
        </is>
      </c>
      <c r="N1107" t="inlineStr">
        <is>
          <t xml:space="preserve">Marbella</t>
        </is>
      </c>
      <c r="O1107" t="inlineStr">
        <is>
          <t xml:space="preserve">San Pedro de Alcántara</t>
        </is>
      </c>
      <c r="P1107"/>
      <c r="Q1107" t="inlineStr">
        <is>
          <t xml:space="preserve">36.4711200</t>
        </is>
      </c>
      <c r="R1107" t="inlineStr">
        <is>
          <t xml:space="preserve">-4.9928800</t>
        </is>
      </c>
      <c r="S1107">
        <v>950000</v>
      </c>
      <c r="T1107"/>
      <c r="U1107">
        <f>IFERROR((S1107-T1107)/T1107,"")</f>
      </c>
      <c r="V1107">
        <v>4</v>
      </c>
      <c r="W1107" t="inlineStr">
        <is>
          <t xml:space="preserve">195.00</t>
        </is>
      </c>
      <c r="X1107"/>
      <c r="Y1107"/>
      <c r="Z1107">
        <f>IFERROR(S1107/W1107,"")</f>
      </c>
      <c r="AA1107">
        <f>IFERROR(INDEX(04_Area_Stats!$C$5:$C$7,MATCH(N1107,04_Area_Stats!$A$5:$A$7,0)),"")</f>
      </c>
      <c r="AB1107">
        <f>IFERROR((Z1107-AA1107)/AA1107,"")</f>
      </c>
      <c r="AC1107">
        <v>4</v>
      </c>
      <c r="AD1107">
        <v>4</v>
      </c>
      <c r="AE1107"/>
      <c r="AF1107"/>
      <c r="AG1107"/>
      <c r="AH1107"/>
      <c r="AI1107"/>
      <c r="AJ1107" t="inlineStr">
        <is>
          <t xml:space="preserve">Y</t>
        </is>
      </c>
      <c r="AK1107" t="inlineStr">
        <is>
          <t xml:space="preserve">Y</t>
        </is>
      </c>
      <c r="AL1107" t="inlineStr">
        <is>
          <t xml:space="preserve">Y</t>
        </is>
      </c>
      <c r="AM1107" t="inlineStr">
        <is>
          <t xml:space="preserve">Y</t>
        </is>
      </c>
      <c r="AN1107" t="inlineStr">
        <is>
          <t xml:space="preserve">N</t>
        </is>
      </c>
      <c r="AO1107"/>
      <c r="AP1107" t="inlineStr">
        <is>
          <t xml:space="preserve">Y</t>
        </is>
      </c>
      <c r="AQ1107"/>
      <c r="AR1107"/>
      <c r="AS1107"/>
      <c r="AT1107">
        <f>IFERROR(INDEX(04_Area_Stats!$E$5:$E$7,MATCH(N1107,04_Area_Stats!$A$5:$A$7,0)),"")</f>
      </c>
      <c r="AU1107">
        <f>IFERROR(ROUND(W1107*AT1107,0),"")</f>
      </c>
      <c r="AV1107">
        <f>IFERROR(AU1107*12/S1107,"")</f>
      </c>
      <c r="AW1107">
        <f>IFERROR(ROUND(100*(03_Assumptions!$B$18*MIN(AV1107/03_Assumptions!$B$13,1)+03_Assumptions!$B$19*MIN(MAX(-AB1107/0.25,0),1)+03_Assumptions!$B$20*IFERROR(INDEX(03_Assumptions!$B$28:$B$33,MATCH(AG1107,03_Assumptions!$A$28:$A$33,0)),0.5)+03_Assumptions!$B$21*MIN(V1107/180,1)+03_Assumptions!$B$22*(COUNTIF(AI1107:AQ1107,"Y")/9)),0),"")</f>
      </c>
      <c r="AX1107"/>
      <c r="AY1107"/>
      <c r="AZ1107"/>
      <c r="BA1107" t="inlineStr">
        <is>
          <t xml:space="preserve">https://img4.idealista.com/s/v1/yLv6QcFaPGY-ndqtd3fIzjn3dwgl4inLwTKbMiVSd6Ml4khBqGDIaJvI4s5m5JvBd84-dwj3d3rOdwYIoz56oz4IJQzI9Zuoyw?Expires=1788024190&amp;Signature=MEUCIC~-5hL2PsotdapaNXIOQxgwE5S6b25epBvld0mrle6iAiEAg4uzTv8nCOARCFaSfBGBsl9Ht5Y~ovueA3ZXbTquChQ_&amp;Key-Pair-Id=K20EOYVFELHOX5</t>
        </is>
      </c>
      <c r="BB1107"/>
      <c r="BC1107">
        <v>1</v>
      </c>
      <c r="BD1107"/>
      <c r="BE1107">
        <v>0</v>
      </c>
      <c r="BF1107"/>
      <c r="BG1107"/>
      <c r="BH1107"/>
      <c r="BI1107" t="inlineStr">
        <is>
          <t xml:space="preserve">An excellent opportunity for those looking for a renovated house by the sea</t>
        </is>
      </c>
      <c r="BJ1107"/>
      <c r="BK1107"/>
      <c r="BL1107" t="inlineStr">
        <is>
          <t xml:space="preserve">En trevånings strandnära chalet med 4 sovrum och 3 badrum, nyligen renoverat med moderna bekvämligheter, öppen spis och direkt terrassåtkomst. Beläget i en exklusiv gated community med pooler, trädgårdar och två parkeringsplatser.</t>
        </is>
      </c>
      <c r="BM1107"/>
      <c r="BN1107"/>
    </row>
    <row r="1108">
      <c r="A1108" t="inlineStr">
        <is>
          <t xml:space="preserve">IDL-112379438</t>
        </is>
      </c>
      <c r="B1108" t="inlineStr">
        <is>
          <t xml:space="preserve">Idealista</t>
        </is>
      </c>
      <c r="C1108" t="inlineStr">
        <is>
          <t xml:space="preserve">112379438</t>
        </is>
      </c>
      <c r="D1108" t="inlineStr">
        <is>
          <t xml:space="preserve">https://www.idealista.com/obra-nueva/112379438/</t>
        </is>
      </c>
      <c r="E1108" t="inlineStr">
        <is>
          <t xml:space="preserve">2026-08-28</t>
        </is>
      </c>
      <c r="F1108" t="inlineStr">
        <is>
          <t xml:space="preserve">2026-08-31</t>
        </is>
      </c>
      <c r="G1108" t="inlineStr">
        <is>
          <t xml:space="preserve">New</t>
        </is>
      </c>
      <c r="H1108" t="inlineStr">
        <is>
          <t xml:space="preserve">Flat / apartment in Avenida Pablo Ruiz Picasso Nn, San Pedro Pueblo, Marbella</t>
        </is>
      </c>
      <c r="I1108" t="inlineStr">
        <is>
          <t xml:space="preserve">Sale</t>
        </is>
      </c>
      <c r="J1108" t="inlineStr">
        <is>
          <t xml:space="preserve">Flat</t>
        </is>
      </c>
      <c r="K1108" t="inlineStr">
        <is>
          <t xml:space="preserve">ES</t>
        </is>
      </c>
      <c r="L1108"/>
      <c r="M1108" t="inlineStr">
        <is>
          <t xml:space="preserve">Málaga</t>
        </is>
      </c>
      <c r="N1108" t="inlineStr">
        <is>
          <t xml:space="preserve">Marbella</t>
        </is>
      </c>
      <c r="O1108" t="inlineStr">
        <is>
          <t xml:space="preserve">San Pedro de Alcántara</t>
        </is>
      </c>
      <c r="P1108"/>
      <c r="Q1108" t="inlineStr">
        <is>
          <t xml:space="preserve">36.4913660</t>
        </is>
      </c>
      <c r="R1108" t="inlineStr">
        <is>
          <t xml:space="preserve">-4.9923526</t>
        </is>
      </c>
      <c r="S1108">
        <v>667600</v>
      </c>
      <c r="T1108"/>
      <c r="U1108">
        <f>IFERROR((S1108-T1108)/T1108,"")</f>
      </c>
      <c r="V1108">
        <v>4</v>
      </c>
      <c r="W1108" t="inlineStr">
        <is>
          <t xml:space="preserve">122.00</t>
        </is>
      </c>
      <c r="X1108"/>
      <c r="Y1108"/>
      <c r="Z1108">
        <f>IFERROR(S1108/W1108,"")</f>
      </c>
      <c r="AA1108">
        <f>IFERROR(INDEX(04_Area_Stats!$C$5:$C$7,MATCH(N1108,04_Area_Stats!$A$5:$A$7,0)),"")</f>
      </c>
      <c r="AB1108">
        <f>IFERROR((Z1108-AA1108)/AA1108,"")</f>
      </c>
      <c r="AC1108">
        <v>3</v>
      </c>
      <c r="AD1108">
        <v>2</v>
      </c>
      <c r="AE1108" t="inlineStr">
        <is>
          <t xml:space="preserve">2</t>
        </is>
      </c>
      <c r="AF1108"/>
      <c r="AG1108"/>
      <c r="AH1108"/>
      <c r="AI1108" t="inlineStr">
        <is>
          <t xml:space="preserve">Y</t>
        </is>
      </c>
      <c r="AJ1108" t="inlineStr">
        <is>
          <t xml:space="preserve">Y</t>
        </is>
      </c>
      <c r="AK1108" t="inlineStr">
        <is>
          <t xml:space="preserve">N</t>
        </is>
      </c>
      <c r="AL1108" t="inlineStr">
        <is>
          <t xml:space="preserve">N</t>
        </is>
      </c>
      <c r="AM1108" t="inlineStr">
        <is>
          <t xml:space="preserve">Y</t>
        </is>
      </c>
      <c r="AN1108" t="inlineStr">
        <is>
          <t xml:space="preserve">Y</t>
        </is>
      </c>
      <c r="AO1108"/>
      <c r="AP1108" t="inlineStr">
        <is>
          <t xml:space="preserve">N</t>
        </is>
      </c>
      <c r="AQ1108"/>
      <c r="AR1108"/>
      <c r="AS1108"/>
      <c r="AT1108">
        <f>IFERROR(INDEX(04_Area_Stats!$E$5:$E$7,MATCH(N1108,04_Area_Stats!$A$5:$A$7,0)),"")</f>
      </c>
      <c r="AU1108">
        <f>IFERROR(ROUND(W1108*AT1108,0),"")</f>
      </c>
      <c r="AV1108">
        <f>IFERROR(AU1108*12/S1108,"")</f>
      </c>
      <c r="AW1108">
        <f>IFERROR(ROUND(100*(03_Assumptions!$B$18*MIN(AV1108/03_Assumptions!$B$13,1)+03_Assumptions!$B$19*MIN(MAX(-AB1108/0.25,0),1)+03_Assumptions!$B$20*IFERROR(INDEX(03_Assumptions!$B$28:$B$33,MATCH(AG1108,03_Assumptions!$A$28:$A$33,0)),0.5)+03_Assumptions!$B$21*MIN(V1108/180,1)+03_Assumptions!$B$22*(COUNTIF(AI1108:AQ1108,"Y")/9)),0),"")</f>
      </c>
      <c r="AX1108"/>
      <c r="AY1108"/>
      <c r="AZ1108"/>
      <c r="BA1108" t="inlineStr">
        <is>
          <t xml:space="preserve">https://img4.idealista.com/s/v1/yLv6QcFaPGY-ndqtd3fIzjn3dwgl4inLwTKbMiVSd6Ml4khBqGDIaJvI4s5m5JvBd_cMdwwMd3o-dwYIowuAoz6A9_fI9Zuoyw?Expires=1788024190&amp;Signature=MEUCIDk~TWZVFtDxFynlEwW9EXQCWINkMiTFNf17QwAAVMxlAiEA~k0xaOO~9iEt40rHw1WAJy1Sll3guz-mkWIDDKe8HI0_&amp;Key-Pair-Id=K20EOYVFELHOX5</t>
        </is>
      </c>
      <c r="BB1108"/>
      <c r="BC1108">
        <v>1</v>
      </c>
      <c r="BD1108"/>
      <c r="BE1108">
        <v>0</v>
      </c>
      <c r="BF1108"/>
      <c r="BG1108"/>
      <c r="BH1108"/>
      <c r="BI1108"/>
      <c r="BJ1108"/>
      <c r="BK1108"/>
      <c r="BL1108" t="inlineStr">
        <is>
          <t xml:space="preserve">Otillräcklig information tillhandahållen. Beskrivningen nämner endast att detta är en del av ett bostadskomplex med 35 enheter kallat ARMONÍA med garage, förvaringsutrymmen och kommersiella lokaler, men innehåller inga detaljer om den enskilda enheten.</t>
        </is>
      </c>
      <c r="BM1108"/>
      <c r="BN1108"/>
    </row>
    <row r="1109">
      <c r="A1109" t="inlineStr">
        <is>
          <t xml:space="preserve">IDL-112379439</t>
        </is>
      </c>
      <c r="B1109" t="inlineStr">
        <is>
          <t xml:space="preserve">Idealista</t>
        </is>
      </c>
      <c r="C1109" t="inlineStr">
        <is>
          <t xml:space="preserve">112379439</t>
        </is>
      </c>
      <c r="D1109" t="inlineStr">
        <is>
          <t xml:space="preserve">https://www.idealista.com/obra-nueva/112379439/</t>
        </is>
      </c>
      <c r="E1109" t="inlineStr">
        <is>
          <t xml:space="preserve">2026-08-28</t>
        </is>
      </c>
      <c r="F1109" t="inlineStr">
        <is>
          <t xml:space="preserve">2026-08-31</t>
        </is>
      </c>
      <c r="G1109" t="inlineStr">
        <is>
          <t xml:space="preserve">New</t>
        </is>
      </c>
      <c r="H1109" t="inlineStr">
        <is>
          <t xml:space="preserve">Flat / apartment in Avenida Pablo Ruiz Picasso Nn, San Pedro Pueblo, Marbella</t>
        </is>
      </c>
      <c r="I1109" t="inlineStr">
        <is>
          <t xml:space="preserve">Sale</t>
        </is>
      </c>
      <c r="J1109" t="inlineStr">
        <is>
          <t xml:space="preserve">Flat</t>
        </is>
      </c>
      <c r="K1109" t="inlineStr">
        <is>
          <t xml:space="preserve">ES</t>
        </is>
      </c>
      <c r="L1109"/>
      <c r="M1109" t="inlineStr">
        <is>
          <t xml:space="preserve">Málaga</t>
        </is>
      </c>
      <c r="N1109" t="inlineStr">
        <is>
          <t xml:space="preserve">Marbella</t>
        </is>
      </c>
      <c r="O1109" t="inlineStr">
        <is>
          <t xml:space="preserve">San Pedro de Alcántara</t>
        </is>
      </c>
      <c r="P1109"/>
      <c r="Q1109" t="inlineStr">
        <is>
          <t xml:space="preserve">36.4913660</t>
        </is>
      </c>
      <c r="R1109" t="inlineStr">
        <is>
          <t xml:space="preserve">-4.9923526</t>
        </is>
      </c>
      <c r="S1109">
        <v>668150</v>
      </c>
      <c r="T1109"/>
      <c r="U1109">
        <f>IFERROR((S1109-T1109)/T1109,"")</f>
      </c>
      <c r="V1109">
        <v>4</v>
      </c>
      <c r="W1109" t="inlineStr">
        <is>
          <t xml:space="preserve">111.00</t>
        </is>
      </c>
      <c r="X1109"/>
      <c r="Y1109"/>
      <c r="Z1109">
        <f>IFERROR(S1109/W1109,"")</f>
      </c>
      <c r="AA1109">
        <f>IFERROR(INDEX(04_Area_Stats!$C$5:$C$7,MATCH(N1109,04_Area_Stats!$A$5:$A$7,0)),"")</f>
      </c>
      <c r="AB1109">
        <f>IFERROR((Z1109-AA1109)/AA1109,"")</f>
      </c>
      <c r="AC1109">
        <v>3</v>
      </c>
      <c r="AD1109">
        <v>2</v>
      </c>
      <c r="AE1109" t="inlineStr">
        <is>
          <t xml:space="preserve">2</t>
        </is>
      </c>
      <c r="AF1109"/>
      <c r="AG1109"/>
      <c r="AH1109"/>
      <c r="AI1109" t="inlineStr">
        <is>
          <t xml:space="preserve">Y</t>
        </is>
      </c>
      <c r="AJ1109" t="inlineStr">
        <is>
          <t xml:space="preserve">Y</t>
        </is>
      </c>
      <c r="AK1109" t="inlineStr">
        <is>
          <t xml:space="preserve">N</t>
        </is>
      </c>
      <c r="AL1109" t="inlineStr">
        <is>
          <t xml:space="preserve">N</t>
        </is>
      </c>
      <c r="AM1109" t="inlineStr">
        <is>
          <t xml:space="preserve">Y</t>
        </is>
      </c>
      <c r="AN1109" t="inlineStr">
        <is>
          <t xml:space="preserve">Y</t>
        </is>
      </c>
      <c r="AO1109"/>
      <c r="AP1109" t="inlineStr">
        <is>
          <t xml:space="preserve">N</t>
        </is>
      </c>
      <c r="AQ1109"/>
      <c r="AR1109"/>
      <c r="AS1109"/>
      <c r="AT1109">
        <f>IFERROR(INDEX(04_Area_Stats!$E$5:$E$7,MATCH(N1109,04_Area_Stats!$A$5:$A$7,0)),"")</f>
      </c>
      <c r="AU1109">
        <f>IFERROR(ROUND(W1109*AT1109,0),"")</f>
      </c>
      <c r="AV1109">
        <f>IFERROR(AU1109*12/S1109,"")</f>
      </c>
      <c r="AW1109">
        <f>IFERROR(ROUND(100*(03_Assumptions!$B$18*MIN(AV1109/03_Assumptions!$B$13,1)+03_Assumptions!$B$19*MIN(MAX(-AB1109/0.25,0),1)+03_Assumptions!$B$20*IFERROR(INDEX(03_Assumptions!$B$28:$B$33,MATCH(AG1109,03_Assumptions!$A$28:$A$33,0)),0.5)+03_Assumptions!$B$21*MIN(V1109/180,1)+03_Assumptions!$B$22*(COUNTIF(AI1109:AQ1109,"Y")/9)),0),"")</f>
      </c>
      <c r="AX1109"/>
      <c r="AY1109"/>
      <c r="AZ1109"/>
      <c r="BA1109" t="inlineStr">
        <is>
          <t xml:space="preserve">https://img4.idealista.com/s/v1/yLv6QcFaPGY-ndqtd3fIzjn3dwgl4inLwTKbMiVSd6Ml4khBqGDIaJvI4s5m5JvBd_cMdwwMd3o-dwYIowuAoz6A9_fI9Zuoyw?Expires=1788024190&amp;Signature=MEUCIQD1ZkzeBnSn7~JROVhcka6kRDQ2TgVQti9xnzrbEcYr~AIgMx0PkI2wC2bKRMEtfxP1XGCQphHYc79dowtWcPgvGqk_&amp;Key-Pair-Id=K20EOYVFELHOX5</t>
        </is>
      </c>
      <c r="BB1109"/>
      <c r="BC1109">
        <v>1</v>
      </c>
      <c r="BD1109"/>
      <c r="BE1109">
        <v>0</v>
      </c>
      <c r="BF1109"/>
      <c r="BG1109"/>
      <c r="BH1109"/>
      <c r="BI1109"/>
      <c r="BJ1109"/>
      <c r="BK1109"/>
      <c r="BL1109" t="inlineStr">
        <is>
          <t xml:space="preserve">Detta är ett nybyggt bostadskomplex vid namn ARMONÍA i Marbella med 35 lägenheter, kommersiella lokaler och gemensamma gårdsområden. Annonsen ger minimal information om den enskilda enheten förutom att bekräfta närvaron av garage och förråd.</t>
        </is>
      </c>
      <c r="BM1109"/>
      <c r="BN1109"/>
    </row>
    <row r="1110">
      <c r="A1110" t="inlineStr">
        <is>
          <t xml:space="preserve">IDL-112386694</t>
        </is>
      </c>
      <c r="B1110" t="inlineStr">
        <is>
          <t xml:space="preserve">Idealista</t>
        </is>
      </c>
      <c r="C1110" t="inlineStr">
        <is>
          <t xml:space="preserve">112386694</t>
        </is>
      </c>
      <c r="D1110" t="inlineStr">
        <is>
          <t xml:space="preserve">https://www.idealista.com/inmueble/112386694/</t>
        </is>
      </c>
      <c r="E1110" t="inlineStr">
        <is>
          <t xml:space="preserve">2026-08-28</t>
        </is>
      </c>
      <c r="F1110" t="inlineStr">
        <is>
          <t xml:space="preserve">2026-08-31</t>
        </is>
      </c>
      <c r="G1110" t="inlineStr">
        <is>
          <t xml:space="preserve">New</t>
        </is>
      </c>
      <c r="H1110" t="inlineStr">
        <is>
          <t xml:space="preserve">Detached house in Guadalmina Baja, Marbella</t>
        </is>
      </c>
      <c r="I1110" t="inlineStr">
        <is>
          <t xml:space="preserve">Sale</t>
        </is>
      </c>
      <c r="J1110" t="inlineStr">
        <is>
          <t xml:space="preserve">Chalet</t>
        </is>
      </c>
      <c r="K1110" t="inlineStr">
        <is>
          <t xml:space="preserve">ES</t>
        </is>
      </c>
      <c r="L1110"/>
      <c r="M1110" t="inlineStr">
        <is>
          <t xml:space="preserve">Málaga</t>
        </is>
      </c>
      <c r="N1110" t="inlineStr">
        <is>
          <t xml:space="preserve">Marbella</t>
        </is>
      </c>
      <c r="O1110" t="inlineStr">
        <is>
          <t xml:space="preserve">San Pedro de Alcántara</t>
        </is>
      </c>
      <c r="P1110"/>
      <c r="Q1110" t="inlineStr">
        <is>
          <t xml:space="preserve">36.4630494</t>
        </is>
      </c>
      <c r="R1110" t="inlineStr">
        <is>
          <t xml:space="preserve">-5.0041668</t>
        </is>
      </c>
      <c r="S1110">
        <v>2990000</v>
      </c>
      <c r="T1110"/>
      <c r="U1110">
        <f>IFERROR((S1110-T1110)/T1110,"")</f>
      </c>
      <c r="V1110">
        <v>4</v>
      </c>
      <c r="W1110" t="inlineStr">
        <is>
          <t xml:space="preserve">500.00</t>
        </is>
      </c>
      <c r="X1110"/>
      <c r="Y1110"/>
      <c r="Z1110">
        <f>IFERROR(S1110/W1110,"")</f>
      </c>
      <c r="AA1110">
        <f>IFERROR(INDEX(04_Area_Stats!$C$5:$C$7,MATCH(N1110,04_Area_Stats!$A$5:$A$7,0)),"")</f>
      </c>
      <c r="AB1110">
        <f>IFERROR((Z1110-AA1110)/AA1110,"")</f>
      </c>
      <c r="AC1110">
        <v>6</v>
      </c>
      <c r="AD1110">
        <v>6</v>
      </c>
      <c r="AE1110"/>
      <c r="AF1110"/>
      <c r="AG1110" t="inlineStr">
        <is>
          <t xml:space="preserve">Good</t>
        </is>
      </c>
      <c r="AH1110"/>
      <c r="AI1110"/>
      <c r="AJ1110" t="inlineStr">
        <is>
          <t xml:space="preserve">Y</t>
        </is>
      </c>
      <c r="AK1110" t="inlineStr">
        <is>
          <t xml:space="preserve">Y</t>
        </is>
      </c>
      <c r="AL1110" t="inlineStr">
        <is>
          <t xml:space="preserve">Y</t>
        </is>
      </c>
      <c r="AM1110" t="inlineStr">
        <is>
          <t xml:space="preserve">Y</t>
        </is>
      </c>
      <c r="AN1110" t="inlineStr">
        <is>
          <t xml:space="preserve">Y</t>
        </is>
      </c>
      <c r="AO1110"/>
      <c r="AP1110" t="inlineStr">
        <is>
          <t xml:space="preserve">Y</t>
        </is>
      </c>
      <c r="AQ1110"/>
      <c r="AR1110"/>
      <c r="AS1110"/>
      <c r="AT1110">
        <f>IFERROR(INDEX(04_Area_Stats!$E$5:$E$7,MATCH(N1110,04_Area_Stats!$A$5:$A$7,0)),"")</f>
      </c>
      <c r="AU1110">
        <f>IFERROR(ROUND(W1110*AT1110,0),"")</f>
      </c>
      <c r="AV1110">
        <f>IFERROR(AU1110*12/S1110,"")</f>
      </c>
      <c r="AW1110">
        <f>IFERROR(ROUND(100*(03_Assumptions!$B$18*MIN(AV1110/03_Assumptions!$B$13,1)+03_Assumptions!$B$19*MIN(MAX(-AB1110/0.25,0),1)+03_Assumptions!$B$20*IFERROR(INDEX(03_Assumptions!$B$28:$B$33,MATCH(AG1110,03_Assumptions!$A$28:$A$33,0)),0.5)+03_Assumptions!$B$21*MIN(V1110/180,1)+03_Assumptions!$B$22*(COUNTIF(AI1110:AQ1110,"Y")/9)),0),"")</f>
      </c>
      <c r="AX1110"/>
      <c r="AY1110"/>
      <c r="AZ1110"/>
      <c r="BA1110" t="inlineStr">
        <is>
          <t xml:space="preserve">https://img4.idealista.com/s/v1/yLv6QcFaPGY-ndqtd3fIzjn3dwgl4inLwTKbMiVSd6Ml4khBqGDIaJvI4s5m5JvBd6MMd6MldwaAdwYIoz56CKN6DAvI9Zuoyw?Expires=1788024190&amp;Signature=MEYCIQDaAAOUKstejm1bnclo-G9NkQ4sQC-OZRjaUOnMSpwabAIhALkbviWNSd1C5ag66FEEJ2sQlIBq5G37X6svrCGCO65f&amp;Key-Pair-Id=K20EOYVFELHOX5</t>
        </is>
      </c>
      <c r="BB1110"/>
      <c r="BC1110">
        <v>1</v>
      </c>
      <c r="BD1110"/>
      <c r="BE1110">
        <v>0</v>
      </c>
      <c r="BF1110"/>
      <c r="BG1110"/>
      <c r="BH1110"/>
      <c r="BI1110"/>
      <c r="BJ1110"/>
      <c r="BK1110"/>
      <c r="BL1110" t="inlineStr">
        <is>
          <t xml:space="preserve">Lyxvilla med sex sovrum i Casasola, Marbella, 300 meter från stranden med 497 m² bebyggd yta på en tomt på 1.706 m² i utmärkt skick. Framstående egenskaper inkluderar uppvärmd pool, central luftkonditionering, privat gym, personalbostäder och närhet till Puerto Banús, golfbanor och internationella skolor.</t>
        </is>
      </c>
      <c r="BM1110" t="inlineStr">
        <is>
          <t xml:space="preserve">condition</t>
        </is>
      </c>
      <c r="BN1110"/>
    </row>
    <row r="1111">
      <c r="A1111" t="inlineStr">
        <is>
          <t xml:space="preserve">IDL-112377010</t>
        </is>
      </c>
      <c r="B1111" t="inlineStr">
        <is>
          <t xml:space="preserve">Idealista</t>
        </is>
      </c>
      <c r="C1111" t="inlineStr">
        <is>
          <t xml:space="preserve">112377010</t>
        </is>
      </c>
      <c r="D1111" t="inlineStr">
        <is>
          <t xml:space="preserve">https://www.idealista.com/inmueble/112377010/</t>
        </is>
      </c>
      <c r="E1111" t="inlineStr">
        <is>
          <t xml:space="preserve">2026-08-28</t>
        </is>
      </c>
      <c r="F1111" t="inlineStr">
        <is>
          <t xml:space="preserve">2026-08-31</t>
        </is>
      </c>
      <c r="G1111" t="inlineStr">
        <is>
          <t xml:space="preserve">New</t>
        </is>
      </c>
      <c r="H1111" t="inlineStr">
        <is>
          <t xml:space="preserve">Terraced house in urb. Villas y Golf, 60, Guadalmina Alta, Marbella</t>
        </is>
      </c>
      <c r="I1111" t="inlineStr">
        <is>
          <t xml:space="preserve">Sale</t>
        </is>
      </c>
      <c r="J1111" t="inlineStr">
        <is>
          <t xml:space="preserve">Chalet</t>
        </is>
      </c>
      <c r="K1111" t="inlineStr">
        <is>
          <t xml:space="preserve">ES</t>
        </is>
      </c>
      <c r="L1111"/>
      <c r="M1111" t="inlineStr">
        <is>
          <t xml:space="preserve">Málaga</t>
        </is>
      </c>
      <c r="N1111" t="inlineStr">
        <is>
          <t xml:space="preserve">Marbella</t>
        </is>
      </c>
      <c r="O1111" t="inlineStr">
        <is>
          <t xml:space="preserve">San Pedro de Alcántara</t>
        </is>
      </c>
      <c r="P1111"/>
      <c r="Q1111" t="inlineStr">
        <is>
          <t xml:space="preserve">36.4875417</t>
        </is>
      </c>
      <c r="R1111" t="inlineStr">
        <is>
          <t xml:space="preserve">-5.0067109</t>
        </is>
      </c>
      <c r="S1111">
        <v>730000</v>
      </c>
      <c r="T1111"/>
      <c r="U1111">
        <f>IFERROR((S1111-T1111)/T1111,"")</f>
      </c>
      <c r="V1111">
        <v>4</v>
      </c>
      <c r="W1111" t="inlineStr">
        <is>
          <t xml:space="preserve">240.00</t>
        </is>
      </c>
      <c r="X1111"/>
      <c r="Y1111"/>
      <c r="Z1111">
        <f>IFERROR(S1111/W1111,"")</f>
      </c>
      <c r="AA1111">
        <f>IFERROR(INDEX(04_Area_Stats!$C$5:$C$7,MATCH(N1111,04_Area_Stats!$A$5:$A$7,0)),"")</f>
      </c>
      <c r="AB1111">
        <f>IFERROR((Z1111-AA1111)/AA1111,"")</f>
      </c>
      <c r="AC1111">
        <v>4</v>
      </c>
      <c r="AD1111">
        <v>3</v>
      </c>
      <c r="AE1111"/>
      <c r="AF1111"/>
      <c r="AG1111" t="inlineStr">
        <is>
          <t xml:space="preserve">Good</t>
        </is>
      </c>
      <c r="AH1111"/>
      <c r="AI1111"/>
      <c r="AJ1111" t="inlineStr">
        <is>
          <t xml:space="preserve">Y</t>
        </is>
      </c>
      <c r="AK1111" t="inlineStr">
        <is>
          <t xml:space="preserve">Y</t>
        </is>
      </c>
      <c r="AL1111" t="inlineStr">
        <is>
          <t xml:space="preserve">Y</t>
        </is>
      </c>
      <c r="AM1111" t="inlineStr">
        <is>
          <t xml:space="preserve">Y</t>
        </is>
      </c>
      <c r="AN1111" t="inlineStr">
        <is>
          <t xml:space="preserve">N</t>
        </is>
      </c>
      <c r="AO1111"/>
      <c r="AP1111" t="inlineStr">
        <is>
          <t xml:space="preserve">Y</t>
        </is>
      </c>
      <c r="AQ1111"/>
      <c r="AR1111"/>
      <c r="AS1111"/>
      <c r="AT1111">
        <f>IFERROR(INDEX(04_Area_Stats!$E$5:$E$7,MATCH(N1111,04_Area_Stats!$A$5:$A$7,0)),"")</f>
      </c>
      <c r="AU1111">
        <f>IFERROR(ROUND(W1111*AT1111,0),"")</f>
      </c>
      <c r="AV1111">
        <f>IFERROR(AU1111*12/S1111,"")</f>
      </c>
      <c r="AW1111">
        <f>IFERROR(ROUND(100*(03_Assumptions!$B$18*MIN(AV1111/03_Assumptions!$B$13,1)+03_Assumptions!$B$19*MIN(MAX(-AB1111/0.25,0),1)+03_Assumptions!$B$20*IFERROR(INDEX(03_Assumptions!$B$28:$B$33,MATCH(AG1111,03_Assumptions!$A$28:$A$33,0)),0.5)+03_Assumptions!$B$21*MIN(V1111/180,1)+03_Assumptions!$B$22*(COUNTIF(AI1111:AQ1111,"Y")/9)),0),"")</f>
      </c>
      <c r="AX1111"/>
      <c r="AY1111"/>
      <c r="AZ1111"/>
      <c r="BA1111" t="inlineStr">
        <is>
          <t xml:space="preserve">https://img4.idealista.com/s/v1/yLv6QcFaPGY-ndqtd3fIzjn3dwgl4inLwTKbMiVSd6Ml4khBqGDIaJvI4s5m5JvBd6iAd_fOdx4LdwYIowuAJfc-BgzI9Zuoyw?Expires=1788024190&amp;Signature=MEUCIQC27QDoFBWUhcwUizXp8epBwtJXwTQtAh6WhgEimSduVQIgKXb1OIMjqiSMP4gI-f-ljvc09G8Yz-bi~YOywJjPJCg_&amp;Key-Pair-Id=K20EOYVFELHOX5</t>
        </is>
      </c>
      <c r="BB1111"/>
      <c r="BC1111">
        <v>1</v>
      </c>
      <c r="BD1111"/>
      <c r="BE1111">
        <v>0</v>
      </c>
      <c r="BF1111"/>
      <c r="BG1111"/>
      <c r="BH1111"/>
      <c r="BI1111" t="inlineStr">
        <is>
          <t xml:space="preserve">An excellent opportunity to make this wonderful townhouse your family home</t>
        </is>
      </c>
      <c r="BJ1111"/>
      <c r="BK1111"/>
      <c r="BL1111" t="inlineStr">
        <is>
          <t xml:space="preserve">Ett radhus med 4 sovrum och 3 badrum i den etablerade Villas y Golf-gemenskapen nära San Pedro de Alcántara, presenterat som ett familjehus i gott skick. Det framstående är det omfattande utbudet av gemensamma faciliteter inklusive 24-timmarsportvakt, pool, lekplats och sportanläggningar i en året-runt-bostad-miljö.</t>
        </is>
      </c>
      <c r="BM1111" t="inlineStr">
        <is>
          <t xml:space="preserve">condition</t>
        </is>
      </c>
      <c r="BN1111"/>
    </row>
    <row r="1112">
      <c r="A1112" t="inlineStr">
        <is>
          <t xml:space="preserve">IDL-112379345</t>
        </is>
      </c>
      <c r="B1112" t="inlineStr">
        <is>
          <t xml:space="preserve">Idealista</t>
        </is>
      </c>
      <c r="C1112" t="inlineStr">
        <is>
          <t xml:space="preserve">112379345</t>
        </is>
      </c>
      <c r="D1112" t="inlineStr">
        <is>
          <t xml:space="preserve">https://www.idealista.com/obra-nueva/112379345/</t>
        </is>
      </c>
      <c r="E1112" t="inlineStr">
        <is>
          <t xml:space="preserve">2026-08-28</t>
        </is>
      </c>
      <c r="F1112" t="inlineStr">
        <is>
          <t xml:space="preserve">2026-08-31</t>
        </is>
      </c>
      <c r="G1112" t="inlineStr">
        <is>
          <t xml:space="preserve">New</t>
        </is>
      </c>
      <c r="H1112" t="inlineStr">
        <is>
          <t xml:space="preserve">Flat / apartment in Avenida Pablo Ruiz Picasso Nn, San Pedro Pueblo, Marbella</t>
        </is>
      </c>
      <c r="I1112" t="inlineStr">
        <is>
          <t xml:space="preserve">Sale</t>
        </is>
      </c>
      <c r="J1112" t="inlineStr">
        <is>
          <t xml:space="preserve">Flat</t>
        </is>
      </c>
      <c r="K1112" t="inlineStr">
        <is>
          <t xml:space="preserve">ES</t>
        </is>
      </c>
      <c r="L1112"/>
      <c r="M1112" t="inlineStr">
        <is>
          <t xml:space="preserve">Málaga</t>
        </is>
      </c>
      <c r="N1112" t="inlineStr">
        <is>
          <t xml:space="preserve">Marbella</t>
        </is>
      </c>
      <c r="O1112" t="inlineStr">
        <is>
          <t xml:space="preserve">San Pedro de Alcántara</t>
        </is>
      </c>
      <c r="P1112"/>
      <c r="Q1112" t="inlineStr">
        <is>
          <t xml:space="preserve">36.4913660</t>
        </is>
      </c>
      <c r="R1112" t="inlineStr">
        <is>
          <t xml:space="preserve">-4.9923526</t>
        </is>
      </c>
      <c r="S1112">
        <v>503100</v>
      </c>
      <c r="T1112"/>
      <c r="U1112">
        <f>IFERROR((S1112-T1112)/T1112,"")</f>
      </c>
      <c r="V1112">
        <v>4</v>
      </c>
      <c r="W1112" t="inlineStr">
        <is>
          <t xml:space="preserve">105.00</t>
        </is>
      </c>
      <c r="X1112"/>
      <c r="Y1112"/>
      <c r="Z1112">
        <f>IFERROR(S1112/W1112,"")</f>
      </c>
      <c r="AA1112">
        <f>IFERROR(INDEX(04_Area_Stats!$C$5:$C$7,MATCH(N1112,04_Area_Stats!$A$5:$A$7,0)),"")</f>
      </c>
      <c r="AB1112">
        <f>IFERROR((Z1112-AA1112)/AA1112,"")</f>
      </c>
      <c r="AC1112">
        <v>3</v>
      </c>
      <c r="AD1112">
        <v>2</v>
      </c>
      <c r="AE1112" t="inlineStr">
        <is>
          <t xml:space="preserve">bj</t>
        </is>
      </c>
      <c r="AF1112"/>
      <c r="AG1112"/>
      <c r="AH1112"/>
      <c r="AI1112" t="inlineStr">
        <is>
          <t xml:space="preserve">Y</t>
        </is>
      </c>
      <c r="AJ1112" t="inlineStr">
        <is>
          <t xml:space="preserve">Y</t>
        </is>
      </c>
      <c r="AK1112" t="inlineStr">
        <is>
          <t xml:space="preserve">N</t>
        </is>
      </c>
      <c r="AL1112" t="inlineStr">
        <is>
          <t xml:space="preserve">N</t>
        </is>
      </c>
      <c r="AM1112" t="inlineStr">
        <is>
          <t xml:space="preserve">Y</t>
        </is>
      </c>
      <c r="AN1112" t="inlineStr">
        <is>
          <t xml:space="preserve">Y</t>
        </is>
      </c>
      <c r="AO1112"/>
      <c r="AP1112" t="inlineStr">
        <is>
          <t xml:space="preserve">N</t>
        </is>
      </c>
      <c r="AQ1112"/>
      <c r="AR1112"/>
      <c r="AS1112"/>
      <c r="AT1112">
        <f>IFERROR(INDEX(04_Area_Stats!$E$5:$E$7,MATCH(N1112,04_Area_Stats!$A$5:$A$7,0)),"")</f>
      </c>
      <c r="AU1112">
        <f>IFERROR(ROUND(W1112*AT1112,0),"")</f>
      </c>
      <c r="AV1112">
        <f>IFERROR(AU1112*12/S1112,"")</f>
      </c>
      <c r="AW1112">
        <f>IFERROR(ROUND(100*(03_Assumptions!$B$18*MIN(AV1112/03_Assumptions!$B$13,1)+03_Assumptions!$B$19*MIN(MAX(-AB1112/0.25,0),1)+03_Assumptions!$B$20*IFERROR(INDEX(03_Assumptions!$B$28:$B$33,MATCH(AG1112,03_Assumptions!$A$28:$A$33,0)),0.5)+03_Assumptions!$B$21*MIN(V1112/180,1)+03_Assumptions!$B$22*(COUNTIF(AI1112:AQ1112,"Y")/9)),0),"")</f>
      </c>
      <c r="AX1112"/>
      <c r="AY1112"/>
      <c r="AZ1112"/>
      <c r="BA1112" t="inlineStr">
        <is>
          <t xml:space="preserve">https://img4.idealista.com/s/v1/yLv6QcFaPGY-ndqtd3fIzjn3dwgl4inLwTKbMiVSd6Ml4khBqGDIaJvI4s5m5JvBd_cMdwwMd3o-dwYIowuAoz6A9_fI9Zuoyw?Expires=1788024190&amp;Signature=MEUCIG5-hwiufpRwE9VIBLG9ZlaQdH7Gf5xn05viy3XgQ-ILAiEAspWSArmklHPbgPcLRgjgUJmaTNEZrJsT4wgPL6Cyh8I_&amp;Key-Pair-Id=K20EOYVFELHOX5</t>
        </is>
      </c>
      <c r="BB1112"/>
      <c r="BC1112">
        <v>1</v>
      </c>
      <c r="BD1112"/>
      <c r="BE1112">
        <v>0</v>
      </c>
      <c r="BF1112"/>
      <c r="BG1112"/>
      <c r="BH1112"/>
      <c r="BI1112"/>
      <c r="BJ1112"/>
      <c r="BK1112"/>
      <c r="BL1112" t="inlineStr">
        <is>
          <t xml:space="preserve">En lägenhet i bostadskomplexet ARMONÍA i Marbella med garage och förråd inkluderat. Otillräcklig information finns för att ytterligare karakterisera fastigheten.</t>
        </is>
      </c>
      <c r="BM1112"/>
      <c r="BN1112"/>
    </row>
    <row r="1113">
      <c r="A1113" t="inlineStr">
        <is>
          <t xml:space="preserve">IDL-112379444</t>
        </is>
      </c>
      <c r="B1113" t="inlineStr">
        <is>
          <t xml:space="preserve">Idealista</t>
        </is>
      </c>
      <c r="C1113" t="inlineStr">
        <is>
          <t xml:space="preserve">112379444</t>
        </is>
      </c>
      <c r="D1113" t="inlineStr">
        <is>
          <t xml:space="preserve">https://www.idealista.com/obra-nueva/112379444/</t>
        </is>
      </c>
      <c r="E1113" t="inlineStr">
        <is>
          <t xml:space="preserve">2026-08-28</t>
        </is>
      </c>
      <c r="F1113" t="inlineStr">
        <is>
          <t xml:space="preserve">2026-08-31</t>
        </is>
      </c>
      <c r="G1113" t="inlineStr">
        <is>
          <t xml:space="preserve">New</t>
        </is>
      </c>
      <c r="H1113" t="inlineStr">
        <is>
          <t xml:space="preserve">Flat / apartment in Avenida Pablo Ruiz Picasso Nn, San Pedro Pueblo, Marbella</t>
        </is>
      </c>
      <c r="I1113" t="inlineStr">
        <is>
          <t xml:space="preserve">Sale</t>
        </is>
      </c>
      <c r="J1113" t="inlineStr">
        <is>
          <t xml:space="preserve">Flat</t>
        </is>
      </c>
      <c r="K1113" t="inlineStr">
        <is>
          <t xml:space="preserve">ES</t>
        </is>
      </c>
      <c r="L1113"/>
      <c r="M1113" t="inlineStr">
        <is>
          <t xml:space="preserve">Málaga</t>
        </is>
      </c>
      <c r="N1113" t="inlineStr">
        <is>
          <t xml:space="preserve">Marbella</t>
        </is>
      </c>
      <c r="O1113" t="inlineStr">
        <is>
          <t xml:space="preserve">San Pedro de Alcántara</t>
        </is>
      </c>
      <c r="P1113"/>
      <c r="Q1113" t="inlineStr">
        <is>
          <t xml:space="preserve">36.4913660</t>
        </is>
      </c>
      <c r="R1113" t="inlineStr">
        <is>
          <t xml:space="preserve">-4.9923526</t>
        </is>
      </c>
      <c r="S1113">
        <v>907500</v>
      </c>
      <c r="T1113"/>
      <c r="U1113">
        <f>IFERROR((S1113-T1113)/T1113,"")</f>
      </c>
      <c r="V1113">
        <v>4</v>
      </c>
      <c r="W1113" t="inlineStr">
        <is>
          <t xml:space="preserve">130.00</t>
        </is>
      </c>
      <c r="X1113"/>
      <c r="Y1113"/>
      <c r="Z1113">
        <f>IFERROR(S1113/W1113,"")</f>
      </c>
      <c r="AA1113">
        <f>IFERROR(INDEX(04_Area_Stats!$C$5:$C$7,MATCH(N1113,04_Area_Stats!$A$5:$A$7,0)),"")</f>
      </c>
      <c r="AB1113">
        <f>IFERROR((Z1113-AA1113)/AA1113,"")</f>
      </c>
      <c r="AC1113">
        <v>3</v>
      </c>
      <c r="AD1113">
        <v>2</v>
      </c>
      <c r="AE1113" t="inlineStr">
        <is>
          <t xml:space="preserve">4</t>
        </is>
      </c>
      <c r="AF1113"/>
      <c r="AG1113"/>
      <c r="AH1113"/>
      <c r="AI1113" t="inlineStr">
        <is>
          <t xml:space="preserve">Y</t>
        </is>
      </c>
      <c r="AJ1113" t="inlineStr">
        <is>
          <t xml:space="preserve">Y</t>
        </is>
      </c>
      <c r="AK1113" t="inlineStr">
        <is>
          <t xml:space="preserve">N</t>
        </is>
      </c>
      <c r="AL1113" t="inlineStr">
        <is>
          <t xml:space="preserve">N</t>
        </is>
      </c>
      <c r="AM1113" t="inlineStr">
        <is>
          <t xml:space="preserve">Y</t>
        </is>
      </c>
      <c r="AN1113" t="inlineStr">
        <is>
          <t xml:space="preserve">Y</t>
        </is>
      </c>
      <c r="AO1113"/>
      <c r="AP1113" t="inlineStr">
        <is>
          <t xml:space="preserve">N</t>
        </is>
      </c>
      <c r="AQ1113"/>
      <c r="AR1113"/>
      <c r="AS1113"/>
      <c r="AT1113">
        <f>IFERROR(INDEX(04_Area_Stats!$E$5:$E$7,MATCH(N1113,04_Area_Stats!$A$5:$A$7,0)),"")</f>
      </c>
      <c r="AU1113">
        <f>IFERROR(ROUND(W1113*AT1113,0),"")</f>
      </c>
      <c r="AV1113">
        <f>IFERROR(AU1113*12/S1113,"")</f>
      </c>
      <c r="AW1113">
        <f>IFERROR(ROUND(100*(03_Assumptions!$B$18*MIN(AV1113/03_Assumptions!$B$13,1)+03_Assumptions!$B$19*MIN(MAX(-AB1113/0.25,0),1)+03_Assumptions!$B$20*IFERROR(INDEX(03_Assumptions!$B$28:$B$33,MATCH(AG1113,03_Assumptions!$A$28:$A$33,0)),0.5)+03_Assumptions!$B$21*MIN(V1113/180,1)+03_Assumptions!$B$22*(COUNTIF(AI1113:AQ1113,"Y")/9)),0),"")</f>
      </c>
      <c r="AX1113"/>
      <c r="AY1113"/>
      <c r="AZ1113"/>
      <c r="BA1113" t="inlineStr">
        <is>
          <t xml:space="preserve">https://img4.idealista.com/s/v1/yLv6QcFaPGY-ndqtd3fIzjn3dwgl4inLwTKbMiVSd6Ml4khBqGDIaJvI4s5m5JvBd_cMdwwMd3o-dwYIowuAoz6A9_fI9Zuoyw?Expires=1788024190&amp;Signature=MEUCIHT3pAt5FqEu9uyj7E-GT3M7fYWGPsVLa5R-r1mnk-0pAiEA58FBdEf560Sr5tun3Piii6F1QbBrxohmlCIRq0WVSaY_&amp;Key-Pair-Id=K20EOYVFELHOX5</t>
        </is>
      </c>
      <c r="BB1113"/>
      <c r="BC1113">
        <v>1</v>
      </c>
      <c r="BD1113"/>
      <c r="BE1113">
        <v>0</v>
      </c>
      <c r="BF1113"/>
      <c r="BG1113"/>
      <c r="BH1113"/>
      <c r="BI1113"/>
      <c r="BJ1113"/>
      <c r="BK1113"/>
      <c r="BL1113" t="inlineStr">
        <is>
          <t xml:space="preserve">Otillräcklig information tillhandahållen: beskrivningen nämner endast att fastigheten är en del av bostadskomplexet ARMONÍA med 35 flerfamiljshus med garage, förråd och lokaler, men saknar specifika detaljer om den individuella lägenhetens egenskaper, mått eller skick.</t>
        </is>
      </c>
      <c r="BM1113"/>
      <c r="BN1113"/>
    </row>
    <row r="1114">
      <c r="A1114" t="inlineStr">
        <is>
          <t xml:space="preserve">IDL-112376783</t>
        </is>
      </c>
      <c r="B1114" t="inlineStr">
        <is>
          <t xml:space="preserve">Idealista</t>
        </is>
      </c>
      <c r="C1114" t="inlineStr">
        <is>
          <t xml:space="preserve">112376783</t>
        </is>
      </c>
      <c r="D1114" t="inlineStr">
        <is>
          <t xml:space="preserve">https://www.idealista.com/inmueble/112376783/</t>
        </is>
      </c>
      <c r="E1114" t="inlineStr">
        <is>
          <t xml:space="preserve">2026-08-28</t>
        </is>
      </c>
      <c r="F1114" t="inlineStr">
        <is>
          <t xml:space="preserve">2026-08-31</t>
        </is>
      </c>
      <c r="G1114" t="inlineStr">
        <is>
          <t xml:space="preserve">New</t>
        </is>
      </c>
      <c r="H1114" t="inlineStr">
        <is>
          <t xml:space="preserve">Flat / apartment in Constitucion (sp), San Pedro Pueblo, Marbella</t>
        </is>
      </c>
      <c r="I1114" t="inlineStr">
        <is>
          <t xml:space="preserve">Sale</t>
        </is>
      </c>
      <c r="J1114" t="inlineStr">
        <is>
          <t xml:space="preserve">Flat</t>
        </is>
      </c>
      <c r="K1114" t="inlineStr">
        <is>
          <t xml:space="preserve">ES</t>
        </is>
      </c>
      <c r="L1114"/>
      <c r="M1114" t="inlineStr">
        <is>
          <t xml:space="preserve">Málaga</t>
        </is>
      </c>
      <c r="N1114" t="inlineStr">
        <is>
          <t xml:space="preserve">Marbella</t>
        </is>
      </c>
      <c r="O1114" t="inlineStr">
        <is>
          <t xml:space="preserve">San Pedro de Alcántara</t>
        </is>
      </c>
      <c r="P1114"/>
      <c r="Q1114" t="inlineStr">
        <is>
          <t xml:space="preserve">36.4835160</t>
        </is>
      </c>
      <c r="R1114" t="inlineStr">
        <is>
          <t xml:space="preserve">-4.9901411</t>
        </is>
      </c>
      <c r="S1114">
        <v>370000</v>
      </c>
      <c r="T1114"/>
      <c r="U1114">
        <f>IFERROR((S1114-T1114)/T1114,"")</f>
      </c>
      <c r="V1114">
        <v>4</v>
      </c>
      <c r="W1114" t="inlineStr">
        <is>
          <t xml:space="preserve">110.00</t>
        </is>
      </c>
      <c r="X1114"/>
      <c r="Y1114"/>
      <c r="Z1114">
        <f>IFERROR(S1114/W1114,"")</f>
      </c>
      <c r="AA1114">
        <f>IFERROR(INDEX(04_Area_Stats!$C$5:$C$7,MATCH(N1114,04_Area_Stats!$A$5:$A$7,0)),"")</f>
      </c>
      <c r="AB1114">
        <f>IFERROR((Z1114-AA1114)/AA1114,"")</f>
      </c>
      <c r="AC1114">
        <v>3</v>
      </c>
      <c r="AD1114">
        <v>2</v>
      </c>
      <c r="AE1114" t="inlineStr">
        <is>
          <t xml:space="preserve">1</t>
        </is>
      </c>
      <c r="AF1114"/>
      <c r="AG1114" t="inlineStr">
        <is>
          <t xml:space="preserve">Good</t>
        </is>
      </c>
      <c r="AH1114"/>
      <c r="AI1114" t="inlineStr">
        <is>
          <t xml:space="preserve">Y</t>
        </is>
      </c>
      <c r="AJ1114" t="inlineStr">
        <is>
          <t xml:space="preserve">Y</t>
        </is>
      </c>
      <c r="AK1114" t="inlineStr">
        <is>
          <t xml:space="preserve">N</t>
        </is>
      </c>
      <c r="AL1114" t="inlineStr">
        <is>
          <t xml:space="preserve">N</t>
        </is>
      </c>
      <c r="AM1114"/>
      <c r="AN1114" t="inlineStr">
        <is>
          <t xml:space="preserve">N</t>
        </is>
      </c>
      <c r="AO1114"/>
      <c r="AP1114" t="inlineStr">
        <is>
          <t xml:space="preserve">Y</t>
        </is>
      </c>
      <c r="AQ1114"/>
      <c r="AR1114">
        <v>80</v>
      </c>
      <c r="AS1114"/>
      <c r="AT1114">
        <f>IFERROR(INDEX(04_Area_Stats!$E$5:$E$7,MATCH(N1114,04_Area_Stats!$A$5:$A$7,0)),"")</f>
      </c>
      <c r="AU1114">
        <f>IFERROR(ROUND(W1114*AT1114,0),"")</f>
      </c>
      <c r="AV1114">
        <f>IFERROR(AU1114*12/S1114,"")</f>
      </c>
      <c r="AW1114">
        <f>IFERROR(ROUND(100*(03_Assumptions!$B$18*MIN(AV1114/03_Assumptions!$B$13,1)+03_Assumptions!$B$19*MIN(MAX(-AB1114/0.25,0),1)+03_Assumptions!$B$20*IFERROR(INDEX(03_Assumptions!$B$28:$B$33,MATCH(AG1114,03_Assumptions!$A$28:$A$33,0)),0.5)+03_Assumptions!$B$21*MIN(V1114/180,1)+03_Assumptions!$B$22*(COUNTIF(AI1114:AQ1114,"Y")/9)),0),"")</f>
      </c>
      <c r="AX1114"/>
      <c r="AY1114"/>
      <c r="AZ1114"/>
      <c r="BA1114" t="inlineStr">
        <is>
          <t xml:space="preserve">https://img4.idealista.com/s/v1/yLv6QcFaPGY-ndqtd3fIzjn3dwgl4inLwTKbMiVSd6Ml4khBqGDIaJvI4s5m5JvBdwujd86jd4AGdwYIows-gCUGgAvI9Zuoyw?Expires=1788024190&amp;Signature=MEUCIFfZTLg5M8oHH25Uf9lhyB-61dz3OFoIgdSbGZbr7JldAiEA5K7NBNQadOzlnu-Ik~jhuBi6LfP0AmQcG4I-Kajk0Ng_&amp;Key-Pair-Id=K20EOYVFELHOX5</t>
        </is>
      </c>
      <c r="BB1114"/>
      <c r="BC1114">
        <v>1</v>
      </c>
      <c r="BD1114"/>
      <c r="BE1114">
        <v>0</v>
      </c>
      <c r="BF1114"/>
      <c r="BG1114"/>
      <c r="BH1114"/>
      <c r="BI1114" t="inlineStr">
        <is>
          <t xml:space="preserve">do not miss this OPPORTUNITY</t>
        </is>
      </c>
      <c r="BJ1114"/>
      <c r="BK1114"/>
      <c r="BL1114" t="inlineStr">
        <is>
          <t xml:space="preserve">En rymlig lägenhet med 3 sovrum, 2 badrum och 110 m² i centrala San Pedro de Alcántara med en trevlig terrass, utmärkta faciliteter och direkthissaccess. Fastigheten är i gott skick med luftkonditionering, eget kök och tvättstuga, belägen nära skolor, affärer och stranden.</t>
        </is>
      </c>
      <c r="BM1114" t="inlineStr">
        <is>
          <t xml:space="preserve">condition, community_fee_month</t>
        </is>
      </c>
      <c r="BN1114"/>
    </row>
    <row r="1115">
      <c r="A1115" t="inlineStr">
        <is>
          <t xml:space="preserve">IDL-112392268</t>
        </is>
      </c>
      <c r="B1115" t="inlineStr">
        <is>
          <t xml:space="preserve">Idealista</t>
        </is>
      </c>
      <c r="C1115" t="inlineStr">
        <is>
          <t xml:space="preserve">112392268</t>
        </is>
      </c>
      <c r="D1115" t="inlineStr">
        <is>
          <t xml:space="preserve">https://www.idealista.com/obra-nueva/112392268/</t>
        </is>
      </c>
      <c r="E1115" t="inlineStr">
        <is>
          <t xml:space="preserve">2026-08-28</t>
        </is>
      </c>
      <c r="F1115" t="inlineStr">
        <is>
          <t xml:space="preserve">2026-08-31</t>
        </is>
      </c>
      <c r="G1115" t="inlineStr">
        <is>
          <t xml:space="preserve">New</t>
        </is>
      </c>
      <c r="H1115" t="inlineStr">
        <is>
          <t xml:space="preserve">Flat / apartment in Avenida Oriental, 25, San Pedro Pueblo, Marbella</t>
        </is>
      </c>
      <c r="I1115" t="inlineStr">
        <is>
          <t xml:space="preserve">Sale</t>
        </is>
      </c>
      <c r="J1115" t="inlineStr">
        <is>
          <t xml:space="preserve">Flat</t>
        </is>
      </c>
      <c r="K1115" t="inlineStr">
        <is>
          <t xml:space="preserve">ES</t>
        </is>
      </c>
      <c r="L1115"/>
      <c r="M1115" t="inlineStr">
        <is>
          <t xml:space="preserve">Málaga</t>
        </is>
      </c>
      <c r="N1115" t="inlineStr">
        <is>
          <t xml:space="preserve">Marbella</t>
        </is>
      </c>
      <c r="O1115" t="inlineStr">
        <is>
          <t xml:space="preserve">San Pedro de Alcántara</t>
        </is>
      </c>
      <c r="P1115"/>
      <c r="Q1115" t="inlineStr">
        <is>
          <t xml:space="preserve">36.4872460</t>
        </is>
      </c>
      <c r="R1115" t="inlineStr">
        <is>
          <t xml:space="preserve">-4.9844224</t>
        </is>
      </c>
      <c r="S1115">
        <v>743814</v>
      </c>
      <c r="T1115"/>
      <c r="U1115">
        <f>IFERROR((S1115-T1115)/T1115,"")</f>
      </c>
      <c r="V1115">
        <v>4</v>
      </c>
      <c r="W1115" t="inlineStr">
        <is>
          <t xml:space="preserve">126.00</t>
        </is>
      </c>
      <c r="X1115"/>
      <c r="Y1115"/>
      <c r="Z1115">
        <f>IFERROR(S1115/W1115,"")</f>
      </c>
      <c r="AA1115">
        <f>IFERROR(INDEX(04_Area_Stats!$C$5:$C$7,MATCH(N1115,04_Area_Stats!$A$5:$A$7,0)),"")</f>
      </c>
      <c r="AB1115">
        <f>IFERROR((Z1115-AA1115)/AA1115,"")</f>
      </c>
      <c r="AC1115">
        <v>2</v>
      </c>
      <c r="AD1115">
        <v>2</v>
      </c>
      <c r="AE1115" t="inlineStr">
        <is>
          <t xml:space="preserve">1</t>
        </is>
      </c>
      <c r="AF1115"/>
      <c r="AG1115" t="inlineStr">
        <is>
          <t xml:space="preserve">New build</t>
        </is>
      </c>
      <c r="AH1115"/>
      <c r="AI1115" t="inlineStr">
        <is>
          <t xml:space="preserve">Y</t>
        </is>
      </c>
      <c r="AJ1115" t="inlineStr">
        <is>
          <t xml:space="preserve">Y</t>
        </is>
      </c>
      <c r="AK1115" t="inlineStr">
        <is>
          <t xml:space="preserve">Y</t>
        </is>
      </c>
      <c r="AL1115" t="inlineStr">
        <is>
          <t xml:space="preserve">Y</t>
        </is>
      </c>
      <c r="AM1115" t="inlineStr">
        <is>
          <t xml:space="preserve">Y</t>
        </is>
      </c>
      <c r="AN1115" t="inlineStr">
        <is>
          <t xml:space="preserve">Y</t>
        </is>
      </c>
      <c r="AO1115" t="inlineStr">
        <is>
          <t xml:space="preserve">Y</t>
        </is>
      </c>
      <c r="AP1115" t="inlineStr">
        <is>
          <t xml:space="preserve">Y</t>
        </is>
      </c>
      <c r="AQ1115"/>
      <c r="AR1115"/>
      <c r="AS1115"/>
      <c r="AT1115">
        <f>IFERROR(INDEX(04_Area_Stats!$E$5:$E$7,MATCH(N1115,04_Area_Stats!$A$5:$A$7,0)),"")</f>
      </c>
      <c r="AU1115">
        <f>IFERROR(ROUND(W1115*AT1115,0),"")</f>
      </c>
      <c r="AV1115">
        <f>IFERROR(AU1115*12/S1115,"")</f>
      </c>
      <c r="AW1115">
        <f>IFERROR(ROUND(100*(03_Assumptions!$B$18*MIN(AV1115/03_Assumptions!$B$13,1)+03_Assumptions!$B$19*MIN(MAX(-AB1115/0.25,0),1)+03_Assumptions!$B$20*IFERROR(INDEX(03_Assumptions!$B$28:$B$33,MATCH(AG1115,03_Assumptions!$A$28:$A$33,0)),0.5)+03_Assumptions!$B$21*MIN(V1115/180,1)+03_Assumptions!$B$22*(COUNTIF(AI1115:AQ1115,"Y")/9)),0),"")</f>
      </c>
      <c r="AX1115"/>
      <c r="AY1115"/>
      <c r="AZ1115"/>
      <c r="BA1115" t="inlineStr">
        <is>
          <t xml:space="preserve">https://img4.idealista.com/s/v1/yLv6QcFaPGY-ndqtd3fIzjn3dwgl4inLwTKbMiVSd6Ml4khBqGDIaJvI4s5m5JvBdyWbdwYed6g-dwYIoz4IowyjBj7I9Zuoyw?Expires=1788024190&amp;Signature=MEUCIQD0dm8HlnRAHCSXLPamyTrekqJ8FwBi3i6Tq7BbrLUCzwIgJfyM9Xkc2tRGCLHTBZECdEyU5VKJfT2TgAeWIt9ZR2g_&amp;Key-Pair-Id=K20EOYVFELHOX5</t>
        </is>
      </c>
      <c r="BB1115"/>
      <c r="BC1115">
        <v>1</v>
      </c>
      <c r="BD1115"/>
      <c r="BE1115">
        <v>0</v>
      </c>
      <c r="BF1115"/>
      <c r="BG1115"/>
      <c r="BH1115"/>
      <c r="BI1115"/>
      <c r="BJ1115"/>
      <c r="BK1115"/>
      <c r="BL1115" t="inlineStr">
        <is>
          <t xml:space="preserve">The Grove är ett nybyggt lyxbostadskomplex i västra Marbella med 139 bostäder (1–4 sovrum) och resort-liknande bekvämligheter inklusive inomhus- och utomhuspool, wellness hub och takterrass infinity pool. Särskilt utmärkande är utsikten över La Concha, strategisk läge nära Puerto Banús och modern säkerhetsteknik med internationell design.</t>
        </is>
      </c>
      <c r="BM1115" t="inlineStr">
        <is>
          <t xml:space="preserve">condition</t>
        </is>
      </c>
      <c r="BN1115"/>
    </row>
    <row r="1116">
      <c r="A1116" t="inlineStr">
        <is>
          <t xml:space="preserve">IDL-112391848</t>
        </is>
      </c>
      <c r="B1116" t="inlineStr">
        <is>
          <t xml:space="preserve">Idealista</t>
        </is>
      </c>
      <c r="C1116" t="inlineStr">
        <is>
          <t xml:space="preserve">112391848</t>
        </is>
      </c>
      <c r="D1116" t="inlineStr">
        <is>
          <t xml:space="preserve">https://www.idealista.com/obra-nueva/112391848/</t>
        </is>
      </c>
      <c r="E1116" t="inlineStr">
        <is>
          <t xml:space="preserve">2026-08-28</t>
        </is>
      </c>
      <c r="F1116" t="inlineStr">
        <is>
          <t xml:space="preserve">2026-08-31</t>
        </is>
      </c>
      <c r="G1116" t="inlineStr">
        <is>
          <t xml:space="preserve">New</t>
        </is>
      </c>
      <c r="H1116" t="inlineStr">
        <is>
          <t xml:space="preserve">Flat / apartment in Avenida Oriental, 25, San Pedro Pueblo, Marbella</t>
        </is>
      </c>
      <c r="I1116" t="inlineStr">
        <is>
          <t xml:space="preserve">Sale</t>
        </is>
      </c>
      <c r="J1116" t="inlineStr">
        <is>
          <t xml:space="preserve">Flat</t>
        </is>
      </c>
      <c r="K1116" t="inlineStr">
        <is>
          <t xml:space="preserve">ES</t>
        </is>
      </c>
      <c r="L1116"/>
      <c r="M1116" t="inlineStr">
        <is>
          <t xml:space="preserve">Málaga</t>
        </is>
      </c>
      <c r="N1116" t="inlineStr">
        <is>
          <t xml:space="preserve">Marbella</t>
        </is>
      </c>
      <c r="O1116" t="inlineStr">
        <is>
          <t xml:space="preserve">San Pedro de Alcántara</t>
        </is>
      </c>
      <c r="P1116"/>
      <c r="Q1116" t="inlineStr">
        <is>
          <t xml:space="preserve">36.4872460</t>
        </is>
      </c>
      <c r="R1116" t="inlineStr">
        <is>
          <t xml:space="preserve">-4.9844224</t>
        </is>
      </c>
      <c r="S1116">
        <v>731650</v>
      </c>
      <c r="T1116"/>
      <c r="U1116">
        <f>IFERROR((S1116-T1116)/T1116,"")</f>
      </c>
      <c r="V1116">
        <v>4</v>
      </c>
      <c r="W1116" t="inlineStr">
        <is>
          <t xml:space="preserve">104.00</t>
        </is>
      </c>
      <c r="X1116"/>
      <c r="Y1116"/>
      <c r="Z1116">
        <f>IFERROR(S1116/W1116,"")</f>
      </c>
      <c r="AA1116">
        <f>IFERROR(INDEX(04_Area_Stats!$C$5:$C$7,MATCH(N1116,04_Area_Stats!$A$5:$A$7,0)),"")</f>
      </c>
      <c r="AB1116">
        <f>IFERROR((Z1116-AA1116)/AA1116,"")</f>
      </c>
      <c r="AC1116">
        <v>2</v>
      </c>
      <c r="AD1116">
        <v>2</v>
      </c>
      <c r="AE1116" t="inlineStr">
        <is>
          <t xml:space="preserve">3</t>
        </is>
      </c>
      <c r="AF1116"/>
      <c r="AG1116"/>
      <c r="AH1116"/>
      <c r="AI1116" t="inlineStr">
        <is>
          <t xml:space="preserve">Y</t>
        </is>
      </c>
      <c r="AJ1116" t="inlineStr">
        <is>
          <t xml:space="preserve">Y</t>
        </is>
      </c>
      <c r="AK1116" t="inlineStr">
        <is>
          <t xml:space="preserve">Y</t>
        </is>
      </c>
      <c r="AL1116" t="inlineStr">
        <is>
          <t xml:space="preserve">Y</t>
        </is>
      </c>
      <c r="AM1116" t="inlineStr">
        <is>
          <t xml:space="preserve">Y</t>
        </is>
      </c>
      <c r="AN1116" t="inlineStr">
        <is>
          <t xml:space="preserve">Y</t>
        </is>
      </c>
      <c r="AO1116" t="inlineStr">
        <is>
          <t xml:space="preserve">Y</t>
        </is>
      </c>
      <c r="AP1116" t="inlineStr">
        <is>
          <t xml:space="preserve">Y</t>
        </is>
      </c>
      <c r="AQ1116"/>
      <c r="AR1116"/>
      <c r="AS1116"/>
      <c r="AT1116">
        <f>IFERROR(INDEX(04_Area_Stats!$E$5:$E$7,MATCH(N1116,04_Area_Stats!$A$5:$A$7,0)),"")</f>
      </c>
      <c r="AU1116">
        <f>IFERROR(ROUND(W1116*AT1116,0),"")</f>
      </c>
      <c r="AV1116">
        <f>IFERROR(AU1116*12/S1116,"")</f>
      </c>
      <c r="AW1116">
        <f>IFERROR(ROUND(100*(03_Assumptions!$B$18*MIN(AV1116/03_Assumptions!$B$13,1)+03_Assumptions!$B$19*MIN(MAX(-AB1116/0.25,0),1)+03_Assumptions!$B$20*IFERROR(INDEX(03_Assumptions!$B$28:$B$33,MATCH(AG1116,03_Assumptions!$A$28:$A$33,0)),0.5)+03_Assumptions!$B$21*MIN(V1116/180,1)+03_Assumptions!$B$22*(COUNTIF(AI1116:AQ1116,"Y")/9)),0),"")</f>
      </c>
      <c r="AX1116"/>
      <c r="AY1116"/>
      <c r="AZ1116"/>
      <c r="BA1116" t="inlineStr">
        <is>
          <t xml:space="preserve">https://img4.idealista.com/s/v1/yLv6QcFaPGY-ndqtd3fIzjn3dwgl4inLwTKbMiVSd6Ml4khBqGDIaJvI4s5m5JvBdx7Odz4Gdwz3dwYIoz4IDAb3BnrI9Zuoyw?Expires=1788024190&amp;Signature=MEQCIHHvUe7vjbWyyYDECA89EVmH97KQYco62V6s8wYgRJa~AiBJUO9bLt2Cg6XBpJF28VGHl-hecJTsnS0KMf6jt5DH2w__&amp;Key-Pair-Id=K20EOYVFELHOX5</t>
        </is>
      </c>
      <c r="BB1116"/>
      <c r="BC1116">
        <v>1</v>
      </c>
      <c r="BD1116"/>
      <c r="BE1116">
        <v>0</v>
      </c>
      <c r="BF1116"/>
      <c r="BG1116"/>
      <c r="BH1116"/>
      <c r="BI1116"/>
      <c r="BJ1116"/>
      <c r="BK1116"/>
      <c r="BL1116" t="inlineStr">
        <is>
          <t xml:space="preserve">Detta är ett nybyggt lyxbostadskomplex i västra Marbella med lägenheter på 1–4 sovrum och förstklassiga bekvämligheter inklusive wellness-hub, pooler, infinity-pool på taket och 24-timmars säkerhet. Det mest framträdande är de privilegierade vyerna över La Concha-berget och det strategiska läget nära Puerto Banús, utformat som ett urbant tillflyktsorte med utmärkt infrastruktur.</t>
        </is>
      </c>
      <c r="BM1116"/>
      <c r="BN1116"/>
    </row>
    <row r="1117">
      <c r="A1117" t="inlineStr">
        <is>
          <t xml:space="preserve">IDL-112369973</t>
        </is>
      </c>
      <c r="B1117" t="inlineStr">
        <is>
          <t xml:space="preserve">Idealista</t>
        </is>
      </c>
      <c r="C1117" t="inlineStr">
        <is>
          <t xml:space="preserve">112369973</t>
        </is>
      </c>
      <c r="D1117" t="inlineStr">
        <is>
          <t xml:space="preserve">https://www.idealista.com/inmueble/112369973/</t>
        </is>
      </c>
      <c r="E1117" t="inlineStr">
        <is>
          <t xml:space="preserve">2026-08-28</t>
        </is>
      </c>
      <c r="F1117" t="inlineStr">
        <is>
          <t xml:space="preserve">2026-08-31</t>
        </is>
      </c>
      <c r="G1117" t="inlineStr">
        <is>
          <t xml:space="preserve">New</t>
        </is>
      </c>
      <c r="H1117" t="inlineStr">
        <is>
          <t xml:space="preserve">Terraced house in Urbanizacion Bello Horizonte 4, San Pedro Pueblo, Marbella</t>
        </is>
      </c>
      <c r="I1117" t="inlineStr">
        <is>
          <t xml:space="preserve">Sale</t>
        </is>
      </c>
      <c r="J1117" t="inlineStr">
        <is>
          <t xml:space="preserve">Chalet</t>
        </is>
      </c>
      <c r="K1117" t="inlineStr">
        <is>
          <t xml:space="preserve">ES</t>
        </is>
      </c>
      <c r="L1117"/>
      <c r="M1117" t="inlineStr">
        <is>
          <t xml:space="preserve">Málaga</t>
        </is>
      </c>
      <c r="N1117" t="inlineStr">
        <is>
          <t xml:space="preserve">Marbella</t>
        </is>
      </c>
      <c r="O1117" t="inlineStr">
        <is>
          <t xml:space="preserve">San Pedro de Alcántara</t>
        </is>
      </c>
      <c r="P1117"/>
      <c r="Q1117" t="inlineStr">
        <is>
          <t xml:space="preserve">36.4969006</t>
        </is>
      </c>
      <c r="R1117" t="inlineStr">
        <is>
          <t xml:space="preserve">-4.9964851</t>
        </is>
      </c>
      <c r="S1117">
        <v>459000</v>
      </c>
      <c r="T1117"/>
      <c r="U1117">
        <f>IFERROR((S1117-T1117)/T1117,"")</f>
      </c>
      <c r="V1117">
        <v>4</v>
      </c>
      <c r="W1117" t="inlineStr">
        <is>
          <t xml:space="preserve">152.00</t>
        </is>
      </c>
      <c r="X1117"/>
      <c r="Y1117"/>
      <c r="Z1117">
        <f>IFERROR(S1117/W1117,"")</f>
      </c>
      <c r="AA1117">
        <f>IFERROR(INDEX(04_Area_Stats!$C$5:$C$7,MATCH(N1117,04_Area_Stats!$A$5:$A$7,0)),"")</f>
      </c>
      <c r="AB1117">
        <f>IFERROR((Z1117-AA1117)/AA1117,"")</f>
      </c>
      <c r="AC1117">
        <v>4</v>
      </c>
      <c r="AD1117">
        <v>3</v>
      </c>
      <c r="AE1117"/>
      <c r="AF1117"/>
      <c r="AG1117"/>
      <c r="AH1117"/>
      <c r="AI1117"/>
      <c r="AJ1117" t="inlineStr">
        <is>
          <t xml:space="preserve">Y</t>
        </is>
      </c>
      <c r="AK1117" t="inlineStr">
        <is>
          <t xml:space="preserve">N</t>
        </is>
      </c>
      <c r="AL1117" t="inlineStr">
        <is>
          <t xml:space="preserve">Y</t>
        </is>
      </c>
      <c r="AM1117" t="inlineStr">
        <is>
          <t xml:space="preserve">Y</t>
        </is>
      </c>
      <c r="AN1117" t="inlineStr">
        <is>
          <t xml:space="preserve">N</t>
        </is>
      </c>
      <c r="AO1117"/>
      <c r="AP1117" t="inlineStr">
        <is>
          <t xml:space="preserve">N</t>
        </is>
      </c>
      <c r="AQ1117"/>
      <c r="AR1117"/>
      <c r="AS1117"/>
      <c r="AT1117">
        <f>IFERROR(INDEX(04_Area_Stats!$E$5:$E$7,MATCH(N1117,04_Area_Stats!$A$5:$A$7,0)),"")</f>
      </c>
      <c r="AU1117">
        <f>IFERROR(ROUND(W1117*AT1117,0),"")</f>
      </c>
      <c r="AV1117">
        <f>IFERROR(AU1117*12/S1117,"")</f>
      </c>
      <c r="AW1117">
        <f>IFERROR(ROUND(100*(03_Assumptions!$B$18*MIN(AV1117/03_Assumptions!$B$13,1)+03_Assumptions!$B$19*MIN(MAX(-AB1117/0.25,0),1)+03_Assumptions!$B$20*IFERROR(INDEX(03_Assumptions!$B$28:$B$33,MATCH(AG1117,03_Assumptions!$A$28:$A$33,0)),0.5)+03_Assumptions!$B$21*MIN(V1117/180,1)+03_Assumptions!$B$22*(COUNTIF(AI1117:AQ1117,"Y")/9)),0),"")</f>
      </c>
      <c r="AX1117"/>
      <c r="AY1117"/>
      <c r="AZ1117"/>
      <c r="BA1117" t="inlineStr">
        <is>
          <t xml:space="preserve">https://img4.idealista.com/s/v1/yLv6QcFaPGY-ndqtd3fIzjn3dwgl4inLwTKbMiVSd6Ml4khBqGDIaJvI4s5m5JvBdyUGdwged_d6dwYIowuj9yUlPqPI9Zuoyw?Expires=1788024190&amp;Signature=MEYCIQDIW~-tSB4wKZUkbQe1t3rGAAHPS7zVLWUbp6jGKC2BOQIhAJjHN5AgXxnvtKQCDTTPPomXOeA42rz6xkucZPhBMYNI&amp;Key-Pair-Id=K20EOYVFELHOX5</t>
        </is>
      </c>
      <c r="BB1117"/>
      <c r="BC1117">
        <v>1</v>
      </c>
      <c r="BD1117"/>
      <c r="BE1117">
        <v>0</v>
      </c>
      <c r="BF1117"/>
      <c r="BG1117" t="inlineStr">
        <is>
          <t xml:space="preserve">REFORMA_INTEGRAL</t>
        </is>
      </c>
      <c r="BH1117" t="inlineStr">
        <is>
          <t xml:space="preserve">Negotiable</t>
        </is>
      </c>
      <c r="BI1117" t="inlineStr">
        <is>
          <t xml:space="preserve">A fantastic opportunity to acquire a property in Marbella and finish it to your liking!</t>
        </is>
      </c>
      <c r="BJ1117"/>
      <c r="BK1117"/>
      <c r="BL1117" t="inlineStr">
        <is>
          <t xml:space="preserve">Rymlig radhus med tre sovrum i det familjevänliga Bello Horizonte 4-urbanisering, San Pedro de Alcántara, med renoverat kök och badrum. Fastigheten kräver färdigställande av en oavslutad utbyggnad med sovrum och badrum på markplanet med exponerad tegelstruktur, som erbjuder köpare möjligheten att anpassa finishing efter eget val.</t>
        </is>
      </c>
      <c r="BM1117"/>
      <c r="BN1117"/>
    </row>
    <row r="1118">
      <c r="A1118" t="inlineStr">
        <is>
          <t xml:space="preserve">IDL-112390554</t>
        </is>
      </c>
      <c r="B1118" t="inlineStr">
        <is>
          <t xml:space="preserve">Idealista</t>
        </is>
      </c>
      <c r="C1118" t="inlineStr">
        <is>
          <t xml:space="preserve">112390554</t>
        </is>
      </c>
      <c r="D1118" t="inlineStr">
        <is>
          <t xml:space="preserve">https://www.idealista.com/inmueble/112390554/</t>
        </is>
      </c>
      <c r="E1118" t="inlineStr">
        <is>
          <t xml:space="preserve">2026-08-28</t>
        </is>
      </c>
      <c r="F1118" t="inlineStr">
        <is>
          <t xml:space="preserve">2026-08-31</t>
        </is>
      </c>
      <c r="G1118" t="inlineStr">
        <is>
          <t xml:space="preserve">New</t>
        </is>
      </c>
      <c r="H1118" t="inlineStr">
        <is>
          <t xml:space="preserve">Terraced house in Urbanización las Petunias, Linda Vista-Nueva Alcántara-Cortijo Blanco, Marbella</t>
        </is>
      </c>
      <c r="I1118" t="inlineStr">
        <is>
          <t xml:space="preserve">Sale</t>
        </is>
      </c>
      <c r="J1118" t="inlineStr">
        <is>
          <t xml:space="preserve">Chalet</t>
        </is>
      </c>
      <c r="K1118" t="inlineStr">
        <is>
          <t xml:space="preserve">ES</t>
        </is>
      </c>
      <c r="L1118"/>
      <c r="M1118" t="inlineStr">
        <is>
          <t xml:space="preserve">Málaga</t>
        </is>
      </c>
      <c r="N1118" t="inlineStr">
        <is>
          <t xml:space="preserve">Marbella</t>
        </is>
      </c>
      <c r="O1118" t="inlineStr">
        <is>
          <t xml:space="preserve">San Pedro de Alcántara</t>
        </is>
      </c>
      <c r="P1118"/>
      <c r="Q1118" t="inlineStr">
        <is>
          <t xml:space="preserve">36.4817506</t>
        </is>
      </c>
      <c r="R1118" t="inlineStr">
        <is>
          <t xml:space="preserve">-4.9783657</t>
        </is>
      </c>
      <c r="S1118">
        <v>1050000</v>
      </c>
      <c r="T1118"/>
      <c r="U1118">
        <f>IFERROR((S1118-T1118)/T1118,"")</f>
      </c>
      <c r="V1118">
        <v>4</v>
      </c>
      <c r="W1118" t="inlineStr">
        <is>
          <t xml:space="preserve">174.00</t>
        </is>
      </c>
      <c r="X1118"/>
      <c r="Y1118"/>
      <c r="Z1118">
        <f>IFERROR(S1118/W1118,"")</f>
      </c>
      <c r="AA1118">
        <f>IFERROR(INDEX(04_Area_Stats!$C$5:$C$7,MATCH(N1118,04_Area_Stats!$A$5:$A$7,0)),"")</f>
      </c>
      <c r="AB1118">
        <f>IFERROR((Z1118-AA1118)/AA1118,"")</f>
      </c>
      <c r="AC1118">
        <v>4</v>
      </c>
      <c r="AD1118">
        <v>3</v>
      </c>
      <c r="AE1118"/>
      <c r="AF1118"/>
      <c r="AG1118" t="inlineStr">
        <is>
          <t xml:space="preserve">Renovated</t>
        </is>
      </c>
      <c r="AH1118"/>
      <c r="AI1118"/>
      <c r="AJ1118" t="inlineStr">
        <is>
          <t xml:space="preserve">Y</t>
        </is>
      </c>
      <c r="AK1118" t="inlineStr">
        <is>
          <t xml:space="preserve">N</t>
        </is>
      </c>
      <c r="AL1118" t="inlineStr">
        <is>
          <t xml:space="preserve">N</t>
        </is>
      </c>
      <c r="AM1118" t="inlineStr">
        <is>
          <t xml:space="preserve">Y</t>
        </is>
      </c>
      <c r="AN1118" t="inlineStr">
        <is>
          <t xml:space="preserve">Y</t>
        </is>
      </c>
      <c r="AO1118"/>
      <c r="AP1118" t="inlineStr">
        <is>
          <t xml:space="preserve">Y</t>
        </is>
      </c>
      <c r="AQ1118"/>
      <c r="AR1118"/>
      <c r="AS1118"/>
      <c r="AT1118">
        <f>IFERROR(INDEX(04_Area_Stats!$E$5:$E$7,MATCH(N1118,04_Area_Stats!$A$5:$A$7,0)),"")</f>
      </c>
      <c r="AU1118">
        <f>IFERROR(ROUND(W1118*AT1118,0),"")</f>
      </c>
      <c r="AV1118">
        <f>IFERROR(AU1118*12/S1118,"")</f>
      </c>
      <c r="AW1118">
        <f>IFERROR(ROUND(100*(03_Assumptions!$B$18*MIN(AV1118/03_Assumptions!$B$13,1)+03_Assumptions!$B$19*MIN(MAX(-AB1118/0.25,0),1)+03_Assumptions!$B$20*IFERROR(INDEX(03_Assumptions!$B$28:$B$33,MATCH(AG1118,03_Assumptions!$A$28:$A$33,0)),0.5)+03_Assumptions!$B$21*MIN(V1118/180,1)+03_Assumptions!$B$22*(COUNTIF(AI1118:AQ1118,"Y")/9)),0),"")</f>
      </c>
      <c r="AX1118"/>
      <c r="AY1118"/>
      <c r="AZ1118"/>
      <c r="BA1118" t="inlineStr">
        <is>
          <t xml:space="preserve">https://img4.idealista.com/s/v1/yLv6QcFaPGY-ndqtd3fIzjn3dwgl4inLwTKbMiVSd6Ml4khBqGDIaJvI4s5m5JvBdz6jdx6od7ULdwYIoz73C4CA94DI9Zuoyw?Expires=1788024190&amp;Signature=MEUCIQCizIcJneWxs2UzXrxr0NzyI954OsuDZTO4pmsRVdzidgIgXMu5xNvR0xniVYm87N1nUk6euF34wUyPpRom5X0LJv4_&amp;Key-Pair-Id=K20EOYVFELHOX5</t>
        </is>
      </c>
      <c r="BB1118"/>
      <c r="BC1118">
        <v>1</v>
      </c>
      <c r="BD1118"/>
      <c r="BE1118">
        <v>0</v>
      </c>
      <c r="BF1118"/>
      <c r="BG1118"/>
      <c r="BH1118"/>
      <c r="BI1118"/>
      <c r="BJ1118" t="inlineStr">
        <is>
          <t xml:space="preserve">COSMETIC</t>
        </is>
      </c>
      <c r="BK1118"/>
      <c r="BL1118" t="inlineStr">
        <is>
          <t xml:space="preserve">En nyligen renoverad radhus med 4 sovrum, 3 badrum, 174 m² byggd yta och 43 m² terrass, belägen bara några meter från San Pedros stränder i Marbella. Fastighetens fördelar inkluderar privat underjordisk parkering, luftkonditionering, utekök och utmärkt läge nära skolor och restauranger.</t>
        </is>
      </c>
      <c r="BM1118" t="inlineStr">
        <is>
          <t xml:space="preserve">condition</t>
        </is>
      </c>
      <c r="BN1118"/>
    </row>
    <row r="1119">
      <c r="A1119" t="inlineStr">
        <is>
          <t xml:space="preserve">IDL-112379402</t>
        </is>
      </c>
      <c r="B1119" t="inlineStr">
        <is>
          <t xml:space="preserve">Idealista</t>
        </is>
      </c>
      <c r="C1119" t="inlineStr">
        <is>
          <t xml:space="preserve">112379402</t>
        </is>
      </c>
      <c r="D1119" t="inlineStr">
        <is>
          <t xml:space="preserve">https://www.idealista.com/obra-nueva/112379402/</t>
        </is>
      </c>
      <c r="E1119" t="inlineStr">
        <is>
          <t xml:space="preserve">2026-08-28</t>
        </is>
      </c>
      <c r="F1119" t="inlineStr">
        <is>
          <t xml:space="preserve">2026-08-31</t>
        </is>
      </c>
      <c r="G1119" t="inlineStr">
        <is>
          <t xml:space="preserve">New</t>
        </is>
      </c>
      <c r="H1119" t="inlineStr">
        <is>
          <t xml:space="preserve">Flat / apartment in Avenida Pablo Ruiz Picasso Nn, San Pedro Pueblo, Marbella</t>
        </is>
      </c>
      <c r="I1119" t="inlineStr">
        <is>
          <t xml:space="preserve">Sale</t>
        </is>
      </c>
      <c r="J1119" t="inlineStr">
        <is>
          <t xml:space="preserve">Flat</t>
        </is>
      </c>
      <c r="K1119" t="inlineStr">
        <is>
          <t xml:space="preserve">ES</t>
        </is>
      </c>
      <c r="L1119"/>
      <c r="M1119" t="inlineStr">
        <is>
          <t xml:space="preserve">Málaga</t>
        </is>
      </c>
      <c r="N1119" t="inlineStr">
        <is>
          <t xml:space="preserve">Marbella</t>
        </is>
      </c>
      <c r="O1119" t="inlineStr">
        <is>
          <t xml:space="preserve">San Pedro de Alcántara</t>
        </is>
      </c>
      <c r="P1119"/>
      <c r="Q1119" t="inlineStr">
        <is>
          <t xml:space="preserve">36.4913660</t>
        </is>
      </c>
      <c r="R1119" t="inlineStr">
        <is>
          <t xml:space="preserve">-4.9923526</t>
        </is>
      </c>
      <c r="S1119">
        <v>692500</v>
      </c>
      <c r="T1119"/>
      <c r="U1119">
        <f>IFERROR((S1119-T1119)/T1119,"")</f>
      </c>
      <c r="V1119">
        <v>4</v>
      </c>
      <c r="W1119" t="inlineStr">
        <is>
          <t xml:space="preserve">122.00</t>
        </is>
      </c>
      <c r="X1119"/>
      <c r="Y1119"/>
      <c r="Z1119">
        <f>IFERROR(S1119/W1119,"")</f>
      </c>
      <c r="AA1119">
        <f>IFERROR(INDEX(04_Area_Stats!$C$5:$C$7,MATCH(N1119,04_Area_Stats!$A$5:$A$7,0)),"")</f>
      </c>
      <c r="AB1119">
        <f>IFERROR((Z1119-AA1119)/AA1119,"")</f>
      </c>
      <c r="AC1119">
        <v>3</v>
      </c>
      <c r="AD1119">
        <v>2</v>
      </c>
      <c r="AE1119" t="inlineStr">
        <is>
          <t xml:space="preserve">3</t>
        </is>
      </c>
      <c r="AF1119"/>
      <c r="AG1119"/>
      <c r="AH1119"/>
      <c r="AI1119" t="inlineStr">
        <is>
          <t xml:space="preserve">Y</t>
        </is>
      </c>
      <c r="AJ1119" t="inlineStr">
        <is>
          <t xml:space="preserve">Y</t>
        </is>
      </c>
      <c r="AK1119" t="inlineStr">
        <is>
          <t xml:space="preserve">N</t>
        </is>
      </c>
      <c r="AL1119" t="inlineStr">
        <is>
          <t xml:space="preserve">N</t>
        </is>
      </c>
      <c r="AM1119" t="inlineStr">
        <is>
          <t xml:space="preserve">Y</t>
        </is>
      </c>
      <c r="AN1119" t="inlineStr">
        <is>
          <t xml:space="preserve">Y</t>
        </is>
      </c>
      <c r="AO1119"/>
      <c r="AP1119" t="inlineStr">
        <is>
          <t xml:space="preserve">N</t>
        </is>
      </c>
      <c r="AQ1119"/>
      <c r="AR1119"/>
      <c r="AS1119"/>
      <c r="AT1119">
        <f>IFERROR(INDEX(04_Area_Stats!$E$5:$E$7,MATCH(N1119,04_Area_Stats!$A$5:$A$7,0)),"")</f>
      </c>
      <c r="AU1119">
        <f>IFERROR(ROUND(W1119*AT1119,0),"")</f>
      </c>
      <c r="AV1119">
        <f>IFERROR(AU1119*12/S1119,"")</f>
      </c>
      <c r="AW1119">
        <f>IFERROR(ROUND(100*(03_Assumptions!$B$18*MIN(AV1119/03_Assumptions!$B$13,1)+03_Assumptions!$B$19*MIN(MAX(-AB1119/0.25,0),1)+03_Assumptions!$B$20*IFERROR(INDEX(03_Assumptions!$B$28:$B$33,MATCH(AG1119,03_Assumptions!$A$28:$A$33,0)),0.5)+03_Assumptions!$B$21*MIN(V1119/180,1)+03_Assumptions!$B$22*(COUNTIF(AI1119:AQ1119,"Y")/9)),0),"")</f>
      </c>
      <c r="AX1119"/>
      <c r="AY1119"/>
      <c r="AZ1119"/>
      <c r="BA1119" t="inlineStr">
        <is>
          <t xml:space="preserve">https://img4.idealista.com/s/v1/yLv6QcFaPGY-ndqtd3fIzjn3dwgl4inLwTKbMiVSd6Ml4khBqGDIaJvI4s5m5JvBd_cMdwwMd3o-dwYIowuAoz6A9_fI9Zuoyw?Expires=1788024190&amp;Signature=MEYCIQDrgZT78n2fM2DRZxFeKRTyXhW8qRAXGAXUOvCgPq6yJwIhAL0g7oifGP-0ogbPKre6yHO5zVAm6h6gMub9ijSQ4Ral&amp;Key-Pair-Id=K20EOYVFELHOX5</t>
        </is>
      </c>
      <c r="BB1119"/>
      <c r="BC1119">
        <v>1</v>
      </c>
      <c r="BD1119"/>
      <c r="BE1119">
        <v>0</v>
      </c>
      <c r="BF1119"/>
      <c r="BG1119"/>
      <c r="BH1119"/>
      <c r="BI1119"/>
      <c r="BJ1119"/>
      <c r="BK1119"/>
      <c r="BL1119" t="inlineStr">
        <is>
          <t xml:space="preserve">Detta är en lägenhet i bostadskomplexet ARMONÍA i San Pedro Pueblo, Marbella, som består av 35 bostäder med gemensamma faciliteter. Det finns otillräcklig information om den individuella fastighetens skick, storlek eller egenskaper.</t>
        </is>
      </c>
      <c r="BM1119"/>
      <c r="BN1119"/>
    </row>
    <row r="1120">
      <c r="A1120" t="inlineStr">
        <is>
          <t xml:space="preserve">IDL-112375739</t>
        </is>
      </c>
      <c r="B1120" t="inlineStr">
        <is>
          <t xml:space="preserve">Idealista</t>
        </is>
      </c>
      <c r="C1120" t="inlineStr">
        <is>
          <t xml:space="preserve">112375739</t>
        </is>
      </c>
      <c r="D1120" t="inlineStr">
        <is>
          <t xml:space="preserve">https://www.idealista.com/inmueble/112375739/</t>
        </is>
      </c>
      <c r="E1120" t="inlineStr">
        <is>
          <t xml:space="preserve">2026-08-28</t>
        </is>
      </c>
      <c r="F1120" t="inlineStr">
        <is>
          <t xml:space="preserve">2026-08-31</t>
        </is>
      </c>
      <c r="G1120" t="inlineStr">
        <is>
          <t xml:space="preserve">New</t>
        </is>
      </c>
      <c r="H1120" t="inlineStr">
        <is>
          <t xml:space="preserve">Flat / apartment in Calle Sp Tolox, San Pedro Pueblo, Marbella</t>
        </is>
      </c>
      <c r="I1120" t="inlineStr">
        <is>
          <t xml:space="preserve">Sale</t>
        </is>
      </c>
      <c r="J1120" t="inlineStr">
        <is>
          <t xml:space="preserve">Flat</t>
        </is>
      </c>
      <c r="K1120" t="inlineStr">
        <is>
          <t xml:space="preserve">ES</t>
        </is>
      </c>
      <c r="L1120"/>
      <c r="M1120" t="inlineStr">
        <is>
          <t xml:space="preserve">Málaga</t>
        </is>
      </c>
      <c r="N1120" t="inlineStr">
        <is>
          <t xml:space="preserve">Marbella</t>
        </is>
      </c>
      <c r="O1120" t="inlineStr">
        <is>
          <t xml:space="preserve">San Pedro de Alcántara</t>
        </is>
      </c>
      <c r="P1120"/>
      <c r="Q1120" t="inlineStr">
        <is>
          <t xml:space="preserve">36.4823981</t>
        </is>
      </c>
      <c r="R1120" t="inlineStr">
        <is>
          <t xml:space="preserve">-4.9934870</t>
        </is>
      </c>
      <c r="S1120">
        <v>395000</v>
      </c>
      <c r="T1120"/>
      <c r="U1120">
        <f>IFERROR((S1120-T1120)/T1120,"")</f>
      </c>
      <c r="V1120">
        <v>4</v>
      </c>
      <c r="W1120" t="inlineStr">
        <is>
          <t xml:space="preserve">120.00</t>
        </is>
      </c>
      <c r="X1120"/>
      <c r="Y1120"/>
      <c r="Z1120">
        <f>IFERROR(S1120/W1120,"")</f>
      </c>
      <c r="AA1120">
        <f>IFERROR(INDEX(04_Area_Stats!$C$5:$C$7,MATCH(N1120,04_Area_Stats!$A$5:$A$7,0)),"")</f>
      </c>
      <c r="AB1120">
        <f>IFERROR((Z1120-AA1120)/AA1120,"")</f>
      </c>
      <c r="AC1120">
        <v>4</v>
      </c>
      <c r="AD1120">
        <v>2</v>
      </c>
      <c r="AE1120" t="inlineStr">
        <is>
          <t xml:space="preserve">4th</t>
        </is>
      </c>
      <c r="AF1120"/>
      <c r="AG1120" t="inlineStr">
        <is>
          <t xml:space="preserve">Good</t>
        </is>
      </c>
      <c r="AH1120"/>
      <c r="AI1120" t="inlineStr">
        <is>
          <t xml:space="preserve">Y</t>
        </is>
      </c>
      <c r="AJ1120" t="inlineStr">
        <is>
          <t xml:space="preserve">Y</t>
        </is>
      </c>
      <c r="AK1120"/>
      <c r="AL1120"/>
      <c r="AM1120"/>
      <c r="AN1120"/>
      <c r="AO1120"/>
      <c r="AP1120"/>
      <c r="AQ1120"/>
      <c r="AR1120"/>
      <c r="AS1120"/>
      <c r="AT1120">
        <f>IFERROR(INDEX(04_Area_Stats!$E$5:$E$7,MATCH(N1120,04_Area_Stats!$A$5:$A$7,0)),"")</f>
      </c>
      <c r="AU1120">
        <f>IFERROR(ROUND(W1120*AT1120,0),"")</f>
      </c>
      <c r="AV1120">
        <f>IFERROR(AU1120*12/S1120,"")</f>
      </c>
      <c r="AW1120">
        <f>IFERROR(ROUND(100*(03_Assumptions!$B$18*MIN(AV1120/03_Assumptions!$B$13,1)+03_Assumptions!$B$19*MIN(MAX(-AB1120/0.25,0),1)+03_Assumptions!$B$20*IFERROR(INDEX(03_Assumptions!$B$28:$B$33,MATCH(AG1120,03_Assumptions!$A$28:$A$33,0)),0.5)+03_Assumptions!$B$21*MIN(V1120/180,1)+03_Assumptions!$B$22*(COUNTIF(AI1120:AQ1120,"Y")/9)),0),"")</f>
      </c>
      <c r="AX1120"/>
      <c r="AY1120"/>
      <c r="AZ1120"/>
      <c r="BA1120" t="inlineStr">
        <is>
          <t xml:space="preserve">https://img4.idealista.com/s/v1/yLv6QcFaPGY-ndqtd3fIzjn3dwgl4inLwTKbMiVSd6Ml4khBqGDIaJvI4s5m5JvBdwY-d_cldwsIdwYIows-DCUG9_fI9Zuoyw?Expires=1788024190&amp;Signature=MEUCIB52HxSmqB9eEm89om1wg27oOaCBBa0HbekZfVvDZ-SLAiEAnbH~ype6jbOmJy29qxX~2yqDZBZDHNBSLAfgmkQG~-A_&amp;Key-Pair-Id=K20EOYVFELHOX5</t>
        </is>
      </c>
      <c r="BB1120"/>
      <c r="BC1120">
        <v>1</v>
      </c>
      <c r="BD1120"/>
      <c r="BE1120">
        <v>0</v>
      </c>
      <c r="BF1120"/>
      <c r="BG1120"/>
      <c r="BH1120"/>
      <c r="BI1120"/>
      <c r="BJ1120"/>
      <c r="BK1120"/>
      <c r="BL1120" t="inlineStr">
        <is>
          <t xml:space="preserve">En rymlig och ljus lägenhet med 4 sovrum och 2 badrum på 4:e våningen i San Pedro Alcántara, redo att flytta in med utmärkt naturligt ljus och en västvänd glasinsluten terrass. Fastigheten kräver ingen renovering och är idealiskt belägen i stadskärnan nära alla väsentliga tjänster.</t>
        </is>
      </c>
      <c r="BM1120" t="inlineStr">
        <is>
          <t xml:space="preserve">floor, condition, lift, terrace</t>
        </is>
      </c>
      <c r="BN1120"/>
    </row>
    <row r="1121">
      <c r="A1121" t="inlineStr">
        <is>
          <t xml:space="preserve">IDL-112377275</t>
        </is>
      </c>
      <c r="B1121" t="inlineStr">
        <is>
          <t xml:space="preserve">Idealista</t>
        </is>
      </c>
      <c r="C1121" t="inlineStr">
        <is>
          <t xml:space="preserve">112377275</t>
        </is>
      </c>
      <c r="D1121" t="inlineStr">
        <is>
          <t xml:space="preserve">https://www.idealista.com/inmueble/112377275/</t>
        </is>
      </c>
      <c r="E1121" t="inlineStr">
        <is>
          <t xml:space="preserve">2026-08-28</t>
        </is>
      </c>
      <c r="F1121" t="inlineStr">
        <is>
          <t xml:space="preserve">2026-08-31</t>
        </is>
      </c>
      <c r="G1121" t="inlineStr">
        <is>
          <t xml:space="preserve">New</t>
        </is>
      </c>
      <c r="H1121" t="inlineStr">
        <is>
          <t xml:space="preserve">Flat / apartment in Constitucion (sp), San Pedro Pueblo, Marbella</t>
        </is>
      </c>
      <c r="I1121" t="inlineStr">
        <is>
          <t xml:space="preserve">Sale</t>
        </is>
      </c>
      <c r="J1121" t="inlineStr">
        <is>
          <t xml:space="preserve">Flat</t>
        </is>
      </c>
      <c r="K1121" t="inlineStr">
        <is>
          <t xml:space="preserve">ES</t>
        </is>
      </c>
      <c r="L1121"/>
      <c r="M1121" t="inlineStr">
        <is>
          <t xml:space="preserve">Málaga</t>
        </is>
      </c>
      <c r="N1121" t="inlineStr">
        <is>
          <t xml:space="preserve">Marbella</t>
        </is>
      </c>
      <c r="O1121" t="inlineStr">
        <is>
          <t xml:space="preserve">San Pedro de Alcántara</t>
        </is>
      </c>
      <c r="P1121"/>
      <c r="Q1121" t="inlineStr">
        <is>
          <t xml:space="preserve">36.4817710</t>
        </is>
      </c>
      <c r="R1121" t="inlineStr">
        <is>
          <t xml:space="preserve">-4.9916474</t>
        </is>
      </c>
      <c r="S1121">
        <v>370000</v>
      </c>
      <c r="T1121"/>
      <c r="U1121">
        <f>IFERROR((S1121-T1121)/T1121,"")</f>
      </c>
      <c r="V1121">
        <v>4</v>
      </c>
      <c r="W1121" t="inlineStr">
        <is>
          <t xml:space="preserve">105.00</t>
        </is>
      </c>
      <c r="X1121"/>
      <c r="Y1121"/>
      <c r="Z1121">
        <f>IFERROR(S1121/W1121,"")</f>
      </c>
      <c r="AA1121">
        <f>IFERROR(INDEX(04_Area_Stats!$C$5:$C$7,MATCH(N1121,04_Area_Stats!$A$5:$A$7,0)),"")</f>
      </c>
      <c r="AB1121">
        <f>IFERROR((Z1121-AA1121)/AA1121,"")</f>
      </c>
      <c r="AC1121">
        <v>3</v>
      </c>
      <c r="AD1121">
        <v>2</v>
      </c>
      <c r="AE1121" t="inlineStr">
        <is>
          <t xml:space="preserve">1</t>
        </is>
      </c>
      <c r="AF1121"/>
      <c r="AG1121" t="inlineStr">
        <is>
          <t xml:space="preserve">Good</t>
        </is>
      </c>
      <c r="AH1121"/>
      <c r="AI1121" t="inlineStr">
        <is>
          <t xml:space="preserve">Y</t>
        </is>
      </c>
      <c r="AJ1121" t="inlineStr">
        <is>
          <t xml:space="preserve">Y</t>
        </is>
      </c>
      <c r="AK1121" t="inlineStr">
        <is>
          <t xml:space="preserve">N</t>
        </is>
      </c>
      <c r="AL1121" t="inlineStr">
        <is>
          <t xml:space="preserve">N</t>
        </is>
      </c>
      <c r="AM1121" t="inlineStr">
        <is>
          <t xml:space="preserve">N</t>
        </is>
      </c>
      <c r="AN1121" t="inlineStr">
        <is>
          <t xml:space="preserve">N</t>
        </is>
      </c>
      <c r="AO1121" t="inlineStr">
        <is>
          <t xml:space="preserve">N</t>
        </is>
      </c>
      <c r="AP1121" t="inlineStr">
        <is>
          <t xml:space="preserve">Y</t>
        </is>
      </c>
      <c r="AQ1121" t="inlineStr">
        <is>
          <t xml:space="preserve">N</t>
        </is>
      </c>
      <c r="AR1121"/>
      <c r="AS1121"/>
      <c r="AT1121">
        <f>IFERROR(INDEX(04_Area_Stats!$E$5:$E$7,MATCH(N1121,04_Area_Stats!$A$5:$A$7,0)),"")</f>
      </c>
      <c r="AU1121">
        <f>IFERROR(ROUND(W1121*AT1121,0),"")</f>
      </c>
      <c r="AV1121">
        <f>IFERROR(AU1121*12/S1121,"")</f>
      </c>
      <c r="AW1121">
        <f>IFERROR(ROUND(100*(03_Assumptions!$B$18*MIN(AV1121/03_Assumptions!$B$13,1)+03_Assumptions!$B$19*MIN(MAX(-AB1121/0.25,0),1)+03_Assumptions!$B$20*IFERROR(INDEX(03_Assumptions!$B$28:$B$33,MATCH(AG1121,03_Assumptions!$A$28:$A$33,0)),0.5)+03_Assumptions!$B$21*MIN(V1121/180,1)+03_Assumptions!$B$22*(COUNTIF(AI1121:AQ1121,"Y")/9)),0),"")</f>
      </c>
      <c r="AX1121"/>
      <c r="AY1121"/>
      <c r="AZ1121"/>
      <c r="BA1121" t="inlineStr">
        <is>
          <t xml:space="preserve">https://img4.idealista.com/s/v1/yLv6QcFaPGY-ndqtd3fIzjn3dwgl4inLwTKbMiVSd6Ml4khBqGDIaJvI4s5m5JvBdx4Gdwwld5sedwYIowuAJQx6C4DI9Zuoyw?Expires=1788024190&amp;Signature=MEUCIQCV3njPFbtsyAE-JG3NTtfbqbLTn5802g1k6eTERAEAhQIgD0P-Iw2xguGf6kOgHF8iS4h1Kb~CQpNYyq1dvtCwm4g_&amp;Key-Pair-Id=K20EOYVFELHOX5</t>
        </is>
      </c>
      <c r="BB1121"/>
      <c r="BC1121">
        <v>1</v>
      </c>
      <c r="BD1121"/>
      <c r="BE1121">
        <v>0</v>
      </c>
      <c r="BF1121"/>
      <c r="BG1121"/>
      <c r="BH1121"/>
      <c r="BI1121"/>
      <c r="BJ1121"/>
      <c r="BK1121"/>
      <c r="BL1121" t="inlineStr">
        <is>
          <t xml:space="preserve">En 110 m² lägenhet med tre dubbelrum och två badrum i centrala San Pedro de Alcántara i gott skick med bekväm utdelning och terrass. Ligger på första våningen med hiss i ett promenadvänligt område nära skolor, affärer och stranden bara 5 minuter bort.</t>
        </is>
      </c>
      <c r="BM1121" t="inlineStr">
        <is>
          <t xml:space="preserve">condition, balcony, parking, furnished</t>
        </is>
      </c>
      <c r="BN1121"/>
    </row>
    <row r="1122">
      <c r="A1122" t="inlineStr">
        <is>
          <t xml:space="preserve">IDL-112391747</t>
        </is>
      </c>
      <c r="B1122" t="inlineStr">
        <is>
          <t xml:space="preserve">Idealista</t>
        </is>
      </c>
      <c r="C1122" t="inlineStr">
        <is>
          <t xml:space="preserve">112391747</t>
        </is>
      </c>
      <c r="D1122" t="inlineStr">
        <is>
          <t xml:space="preserve">https://www.idealista.com/obra-nueva/112391747/</t>
        </is>
      </c>
      <c r="E1122" t="inlineStr">
        <is>
          <t xml:space="preserve">2026-08-28</t>
        </is>
      </c>
      <c r="F1122" t="inlineStr">
        <is>
          <t xml:space="preserve">2026-08-31</t>
        </is>
      </c>
      <c r="G1122" t="inlineStr">
        <is>
          <t xml:space="preserve">New</t>
        </is>
      </c>
      <c r="H1122" t="inlineStr">
        <is>
          <t xml:space="preserve">Flat / apartment in Avenida Oriental, 25, San Pedro Pueblo, Marbella</t>
        </is>
      </c>
      <c r="I1122" t="inlineStr">
        <is>
          <t xml:space="preserve">Sale</t>
        </is>
      </c>
      <c r="J1122" t="inlineStr">
        <is>
          <t xml:space="preserve">Flat</t>
        </is>
      </c>
      <c r="K1122" t="inlineStr">
        <is>
          <t xml:space="preserve">ES</t>
        </is>
      </c>
      <c r="L1122"/>
      <c r="M1122" t="inlineStr">
        <is>
          <t xml:space="preserve">Málaga</t>
        </is>
      </c>
      <c r="N1122" t="inlineStr">
        <is>
          <t xml:space="preserve">Marbella</t>
        </is>
      </c>
      <c r="O1122" t="inlineStr">
        <is>
          <t xml:space="preserve">San Pedro de Alcántara</t>
        </is>
      </c>
      <c r="P1122"/>
      <c r="Q1122" t="inlineStr">
        <is>
          <t xml:space="preserve">36.4872460</t>
        </is>
      </c>
      <c r="R1122" t="inlineStr">
        <is>
          <t xml:space="preserve">-4.9844224</t>
        </is>
      </c>
      <c r="S1122">
        <v>705400</v>
      </c>
      <c r="T1122"/>
      <c r="U1122">
        <f>IFERROR((S1122-T1122)/T1122,"")</f>
      </c>
      <c r="V1122">
        <v>4</v>
      </c>
      <c r="W1122" t="inlineStr">
        <is>
          <t xml:space="preserve">117.00</t>
        </is>
      </c>
      <c r="X1122"/>
      <c r="Y1122"/>
      <c r="Z1122">
        <f>IFERROR(S1122/W1122,"")</f>
      </c>
      <c r="AA1122">
        <f>IFERROR(INDEX(04_Area_Stats!$C$5:$C$7,MATCH(N1122,04_Area_Stats!$A$5:$A$7,0)),"")</f>
      </c>
      <c r="AB1122">
        <f>IFERROR((Z1122-AA1122)/AA1122,"")</f>
      </c>
      <c r="AC1122">
        <v>2</v>
      </c>
      <c r="AD1122">
        <v>2</v>
      </c>
      <c r="AE1122" t="inlineStr">
        <is>
          <t xml:space="preserve">1</t>
        </is>
      </c>
      <c r="AF1122"/>
      <c r="AG1122" t="inlineStr">
        <is>
          <t xml:space="preserve">New build</t>
        </is>
      </c>
      <c r="AH1122"/>
      <c r="AI1122" t="inlineStr">
        <is>
          <t xml:space="preserve">Y</t>
        </is>
      </c>
      <c r="AJ1122" t="inlineStr">
        <is>
          <t xml:space="preserve">Y</t>
        </is>
      </c>
      <c r="AK1122" t="inlineStr">
        <is>
          <t xml:space="preserve">Y</t>
        </is>
      </c>
      <c r="AL1122" t="inlineStr">
        <is>
          <t xml:space="preserve">Y</t>
        </is>
      </c>
      <c r="AM1122" t="inlineStr">
        <is>
          <t xml:space="preserve">Y</t>
        </is>
      </c>
      <c r="AN1122" t="inlineStr">
        <is>
          <t xml:space="preserve">Y</t>
        </is>
      </c>
      <c r="AO1122" t="inlineStr">
        <is>
          <t xml:space="preserve">Y</t>
        </is>
      </c>
      <c r="AP1122" t="inlineStr">
        <is>
          <t xml:space="preserve">Y</t>
        </is>
      </c>
      <c r="AQ1122"/>
      <c r="AR1122"/>
      <c r="AS1122"/>
      <c r="AT1122">
        <f>IFERROR(INDEX(04_Area_Stats!$E$5:$E$7,MATCH(N1122,04_Area_Stats!$A$5:$A$7,0)),"")</f>
      </c>
      <c r="AU1122">
        <f>IFERROR(ROUND(W1122*AT1122,0),"")</f>
      </c>
      <c r="AV1122">
        <f>IFERROR(AU1122*12/S1122,"")</f>
      </c>
      <c r="AW1122">
        <f>IFERROR(ROUND(100*(03_Assumptions!$B$18*MIN(AV1122/03_Assumptions!$B$13,1)+03_Assumptions!$B$19*MIN(MAX(-AB1122/0.25,0),1)+03_Assumptions!$B$20*IFERROR(INDEX(03_Assumptions!$B$28:$B$33,MATCH(AG1122,03_Assumptions!$A$28:$A$33,0)),0.5)+03_Assumptions!$B$21*MIN(V1122/180,1)+03_Assumptions!$B$22*(COUNTIF(AI1122:AQ1122,"Y")/9)),0),"")</f>
      </c>
      <c r="AX1122"/>
      <c r="AY1122"/>
      <c r="AZ1122"/>
      <c r="BA1122" t="inlineStr">
        <is>
          <t xml:space="preserve">https://img4.idealista.com/s/v1/yLv6QcFaPGY-ndqtd3fIzjn3dwgl4inLwTKbMiVSd6Ml4khBqGDIaJvI4s5m5JvBd5uod4B6dwwedwYIoz4ICAyAgAbI9Zuoyw?Expires=1788024190&amp;Signature=MEQCIEOvl1H2wCGzqW6v966mGspxaBXiR--ISmtCiDyclbneAiBFoMQUqMw3JwzP6Ln2q7MzoAsTolKcfoePGT7pPhtFHQ__&amp;Key-Pair-Id=K20EOYVFELHOX5</t>
        </is>
      </c>
      <c r="BB1122"/>
      <c r="BC1122">
        <v>1</v>
      </c>
      <c r="BD1122"/>
      <c r="BE1122">
        <v>0</v>
      </c>
      <c r="BF1122"/>
      <c r="BG1122"/>
      <c r="BH1122"/>
      <c r="BI1122"/>
      <c r="BJ1122"/>
      <c r="BK1122"/>
      <c r="BL1122" t="inlineStr">
        <is>
          <t xml:space="preserve">Nybyggt lyxigt bostadsområde i västra Marbella med enheter på 1–4 sovrum, förstklassiga bekvämligheter inklusive wellness-centrum, infinity-pooler och 24-timmars säkerhet. Det framstående är de unika utsikterna över La Concha-berget och projektets femstjärniga resort-design och finish.</t>
        </is>
      </c>
      <c r="BM1122" t="inlineStr">
        <is>
          <t xml:space="preserve">condition</t>
        </is>
      </c>
      <c r="BN1122"/>
    </row>
    <row r="1123">
      <c r="A1123" t="inlineStr">
        <is>
          <t xml:space="preserve">IDL-112379288</t>
        </is>
      </c>
      <c r="B1123" t="inlineStr">
        <is>
          <t xml:space="preserve">Idealista</t>
        </is>
      </c>
      <c r="C1123" t="inlineStr">
        <is>
          <t xml:space="preserve">112379288</t>
        </is>
      </c>
      <c r="D1123" t="inlineStr">
        <is>
          <t xml:space="preserve">https://www.idealista.com/obra-nueva/112379288/</t>
        </is>
      </c>
      <c r="E1123" t="inlineStr">
        <is>
          <t xml:space="preserve">2026-08-28</t>
        </is>
      </c>
      <c r="F1123" t="inlineStr">
        <is>
          <t xml:space="preserve">2026-08-31</t>
        </is>
      </c>
      <c r="G1123" t="inlineStr">
        <is>
          <t xml:space="preserve">New</t>
        </is>
      </c>
      <c r="H1123" t="inlineStr">
        <is>
          <t xml:space="preserve">Flat / apartment in Avenida Pablo Ruiz Picasso Nn, San Pedro Pueblo, Marbella</t>
        </is>
      </c>
      <c r="I1123" t="inlineStr">
        <is>
          <t xml:space="preserve">Sale</t>
        </is>
      </c>
      <c r="J1123" t="inlineStr">
        <is>
          <t xml:space="preserve">Flat</t>
        </is>
      </c>
      <c r="K1123" t="inlineStr">
        <is>
          <t xml:space="preserve">ES</t>
        </is>
      </c>
      <c r="L1123"/>
      <c r="M1123" t="inlineStr">
        <is>
          <t xml:space="preserve">Málaga</t>
        </is>
      </c>
      <c r="N1123" t="inlineStr">
        <is>
          <t xml:space="preserve">Marbella</t>
        </is>
      </c>
      <c r="O1123" t="inlineStr">
        <is>
          <t xml:space="preserve">San Pedro de Alcántara</t>
        </is>
      </c>
      <c r="P1123"/>
      <c r="Q1123" t="inlineStr">
        <is>
          <t xml:space="preserve">36.4913660</t>
        </is>
      </c>
      <c r="R1123" t="inlineStr">
        <is>
          <t xml:space="preserve">-4.9923526</t>
        </is>
      </c>
      <c r="S1123">
        <v>472650</v>
      </c>
      <c r="T1123"/>
      <c r="U1123">
        <f>IFERROR((S1123-T1123)/T1123,"")</f>
      </c>
      <c r="V1123">
        <v>4</v>
      </c>
      <c r="W1123" t="inlineStr">
        <is>
          <t xml:space="preserve">113.00</t>
        </is>
      </c>
      <c r="X1123"/>
      <c r="Y1123"/>
      <c r="Z1123">
        <f>IFERROR(S1123/W1123,"")</f>
      </c>
      <c r="AA1123">
        <f>IFERROR(INDEX(04_Area_Stats!$C$5:$C$7,MATCH(N1123,04_Area_Stats!$A$5:$A$7,0)),"")</f>
      </c>
      <c r="AB1123">
        <f>IFERROR((Z1123-AA1123)/AA1123,"")</f>
      </c>
      <c r="AC1123">
        <v>3</v>
      </c>
      <c r="AD1123">
        <v>2</v>
      </c>
      <c r="AE1123" t="inlineStr">
        <is>
          <t xml:space="preserve">bj</t>
        </is>
      </c>
      <c r="AF1123"/>
      <c r="AG1123"/>
      <c r="AH1123"/>
      <c r="AI1123" t="inlineStr">
        <is>
          <t xml:space="preserve">Y</t>
        </is>
      </c>
      <c r="AJ1123" t="inlineStr">
        <is>
          <t xml:space="preserve">Y</t>
        </is>
      </c>
      <c r="AK1123" t="inlineStr">
        <is>
          <t xml:space="preserve">N</t>
        </is>
      </c>
      <c r="AL1123" t="inlineStr">
        <is>
          <t xml:space="preserve">N</t>
        </is>
      </c>
      <c r="AM1123" t="inlineStr">
        <is>
          <t xml:space="preserve">Y</t>
        </is>
      </c>
      <c r="AN1123" t="inlineStr">
        <is>
          <t xml:space="preserve">Y</t>
        </is>
      </c>
      <c r="AO1123"/>
      <c r="AP1123" t="inlineStr">
        <is>
          <t xml:space="preserve">N</t>
        </is>
      </c>
      <c r="AQ1123"/>
      <c r="AR1123"/>
      <c r="AS1123"/>
      <c r="AT1123">
        <f>IFERROR(INDEX(04_Area_Stats!$E$5:$E$7,MATCH(N1123,04_Area_Stats!$A$5:$A$7,0)),"")</f>
      </c>
      <c r="AU1123">
        <f>IFERROR(ROUND(W1123*AT1123,0),"")</f>
      </c>
      <c r="AV1123">
        <f>IFERROR(AU1123*12/S1123,"")</f>
      </c>
      <c r="AW1123">
        <f>IFERROR(ROUND(100*(03_Assumptions!$B$18*MIN(AV1123/03_Assumptions!$B$13,1)+03_Assumptions!$B$19*MIN(MAX(-AB1123/0.25,0),1)+03_Assumptions!$B$20*IFERROR(INDEX(03_Assumptions!$B$28:$B$33,MATCH(AG1123,03_Assumptions!$A$28:$A$33,0)),0.5)+03_Assumptions!$B$21*MIN(V1123/180,1)+03_Assumptions!$B$22*(COUNTIF(AI1123:AQ1123,"Y")/9)),0),"")</f>
      </c>
      <c r="AX1123"/>
      <c r="AY1123"/>
      <c r="AZ1123"/>
      <c r="BA1123" t="inlineStr">
        <is>
          <t xml:space="preserve">https://img4.idealista.com/s/v1/yLv6QcFaPGY-ndqtd3fIzjn3dwgl4inLwTKbMiVSd6Ml4khBqGDIaJvI4s5m5JvBd_cMdwwMd3o-dwYIowuAoz6A9_fI9Zuoyw?Expires=1788024190&amp;Signature=MEUCIFTb~n8mXpk-CD0oDNWPaLhTCrXdidmRmV2bqtIwknDMAiEA1ta7FHaIG5GK02Xa0XPI1wZSvwrm9vjrUDrfcS3UExE_&amp;Key-Pair-Id=K20EOYVFELHOX5</t>
        </is>
      </c>
      <c r="BB1123"/>
      <c r="BC1123">
        <v>1</v>
      </c>
      <c r="BD1123"/>
      <c r="BE1123">
        <v>0</v>
      </c>
      <c r="BF1123"/>
      <c r="BG1123"/>
      <c r="BH1123"/>
      <c r="BI1123"/>
      <c r="BJ1123"/>
      <c r="BK1123"/>
      <c r="BL1123" t="inlineStr">
        <is>
          <t xml:space="preserve">Mycket begränsad information tillgänglig: beskrivningen hänvisar till ett bostadscomplex kallat 'Armonía' med 35 lägenheter, kommersiella lokaler, parkering och förvaringsrum, men ger ingen information om den specifika lägenhet som säljs. Ingen storlek, skick eller bekvämligheter för enheten anges.</t>
        </is>
      </c>
      <c r="BM1123"/>
      <c r="BN1123"/>
    </row>
    <row r="1124">
      <c r="A1124" t="inlineStr">
        <is>
          <t xml:space="preserve">IDL-112377354</t>
        </is>
      </c>
      <c r="B1124" t="inlineStr">
        <is>
          <t xml:space="preserve">Idealista</t>
        </is>
      </c>
      <c r="C1124" t="inlineStr">
        <is>
          <t xml:space="preserve">112377354</t>
        </is>
      </c>
      <c r="D1124" t="inlineStr">
        <is>
          <t xml:space="preserve">https://www.idealista.com/inmueble/112377354/</t>
        </is>
      </c>
      <c r="E1124" t="inlineStr">
        <is>
          <t xml:space="preserve">2026-08-28</t>
        </is>
      </c>
      <c r="F1124" t="inlineStr">
        <is>
          <t xml:space="preserve">2026-08-31</t>
        </is>
      </c>
      <c r="G1124" t="inlineStr">
        <is>
          <t xml:space="preserve">New</t>
        </is>
      </c>
      <c r="H1124" t="inlineStr">
        <is>
          <t xml:space="preserve">Flat / apartment in Avenida de la Constitución, San Pedro Pueblo, Marbella</t>
        </is>
      </c>
      <c r="I1124" t="inlineStr">
        <is>
          <t xml:space="preserve">Sale</t>
        </is>
      </c>
      <c r="J1124" t="inlineStr">
        <is>
          <t xml:space="preserve">Flat</t>
        </is>
      </c>
      <c r="K1124" t="inlineStr">
        <is>
          <t xml:space="preserve">ES</t>
        </is>
      </c>
      <c r="L1124"/>
      <c r="M1124" t="inlineStr">
        <is>
          <t xml:space="preserve">Málaga</t>
        </is>
      </c>
      <c r="N1124" t="inlineStr">
        <is>
          <t xml:space="preserve">Marbella</t>
        </is>
      </c>
      <c r="O1124" t="inlineStr">
        <is>
          <t xml:space="preserve">San Pedro de Alcántara</t>
        </is>
      </c>
      <c r="P1124"/>
      <c r="Q1124" t="inlineStr">
        <is>
          <t xml:space="preserve">36.4853515</t>
        </is>
      </c>
      <c r="R1124" t="inlineStr">
        <is>
          <t xml:space="preserve">-4.9914129</t>
        </is>
      </c>
      <c r="S1124">
        <v>370000</v>
      </c>
      <c r="T1124"/>
      <c r="U1124">
        <f>IFERROR((S1124-T1124)/T1124,"")</f>
      </c>
      <c r="V1124">
        <v>4</v>
      </c>
      <c r="W1124" t="inlineStr">
        <is>
          <t xml:space="preserve">110.00</t>
        </is>
      </c>
      <c r="X1124"/>
      <c r="Y1124"/>
      <c r="Z1124">
        <f>IFERROR(S1124/W1124,"")</f>
      </c>
      <c r="AA1124">
        <f>IFERROR(INDEX(04_Area_Stats!$C$5:$C$7,MATCH(N1124,04_Area_Stats!$A$5:$A$7,0)),"")</f>
      </c>
      <c r="AB1124">
        <f>IFERROR((Z1124-AA1124)/AA1124,"")</f>
      </c>
      <c r="AC1124">
        <v>3</v>
      </c>
      <c r="AD1124">
        <v>2</v>
      </c>
      <c r="AE1124" t="inlineStr">
        <is>
          <t xml:space="preserve">1</t>
        </is>
      </c>
      <c r="AF1124"/>
      <c r="AG1124" t="inlineStr">
        <is>
          <t xml:space="preserve">Good</t>
        </is>
      </c>
      <c r="AH1124"/>
      <c r="AI1124" t="inlineStr">
        <is>
          <t xml:space="preserve">Y</t>
        </is>
      </c>
      <c r="AJ1124" t="inlineStr">
        <is>
          <t xml:space="preserve">Y</t>
        </is>
      </c>
      <c r="AK1124" t="inlineStr">
        <is>
          <t xml:space="preserve">N</t>
        </is>
      </c>
      <c r="AL1124" t="inlineStr">
        <is>
          <t xml:space="preserve">N</t>
        </is>
      </c>
      <c r="AM1124"/>
      <c r="AN1124" t="inlineStr">
        <is>
          <t xml:space="preserve">N</t>
        </is>
      </c>
      <c r="AO1124"/>
      <c r="AP1124" t="inlineStr">
        <is>
          <t xml:space="preserve">Y</t>
        </is>
      </c>
      <c r="AQ1124"/>
      <c r="AR1124"/>
      <c r="AS1124"/>
      <c r="AT1124">
        <f>IFERROR(INDEX(04_Area_Stats!$E$5:$E$7,MATCH(N1124,04_Area_Stats!$A$5:$A$7,0)),"")</f>
      </c>
      <c r="AU1124">
        <f>IFERROR(ROUND(W1124*AT1124,0),"")</f>
      </c>
      <c r="AV1124">
        <f>IFERROR(AU1124*12/S1124,"")</f>
      </c>
      <c r="AW1124">
        <f>IFERROR(ROUND(100*(03_Assumptions!$B$18*MIN(AV1124/03_Assumptions!$B$13,1)+03_Assumptions!$B$19*MIN(MAX(-AB1124/0.25,0),1)+03_Assumptions!$B$20*IFERROR(INDEX(03_Assumptions!$B$28:$B$33,MATCH(AG1124,03_Assumptions!$A$28:$A$33,0)),0.5)+03_Assumptions!$B$21*MIN(V1124/180,1)+03_Assumptions!$B$22*(COUNTIF(AI1124:AQ1124,"Y")/9)),0),"")</f>
      </c>
      <c r="AX1124"/>
      <c r="AY1124"/>
      <c r="AZ1124"/>
      <c r="BA1124" t="inlineStr">
        <is>
          <t xml:space="preserve">https://img4.idealista.com/s/v1/yLv6QcFaPGY-ndqtd3fIzjn3dwgl4inLwTKbMiVSd6Ml4khBqGDIaJvI4s5m5JvBd5v3d_eod7W1dwYIowuABvcMDHrI9Zuoyw?Expires=1788090395&amp;Signature=MEYCIQCoVLEZxVnp7weBJmbbXWeFB122B7Vz29hiVsTprhLnEgIhALYA~n0L2WMTcpdsASVP4GbWgk1rMJicGni0i-DpkPPc&amp;Key-Pair-Id=K20EOYVFELHOX5</t>
        </is>
      </c>
      <c r="BB1124"/>
      <c r="BC1124">
        <v>1</v>
      </c>
      <c r="BD1124"/>
      <c r="BE1124">
        <v>0</v>
      </c>
      <c r="BF1124"/>
      <c r="BG1124"/>
      <c r="BH1124"/>
      <c r="BI1124" t="inlineStr">
        <is>
          <t xml:space="preserve">Don't miss this opportunity!</t>
        </is>
      </c>
      <c r="BJ1124"/>
      <c r="BK1124"/>
      <c r="BL1124" t="inlineStr">
        <is>
          <t xml:space="preserve">En väl presenterad 110 m² lägenhet med 3 sovrum och 2 badrum på första våningen med hiss i centrala San Pedro Pueblo, Marbella, i gott skick med moderna bekvämligheter. Fastigheten har luftkonditionering, en rymlig terrass och utmärkt närhet till stränder och Puerto Banús, vilket gör den till en attraktiv investering eller familjehem.</t>
        </is>
      </c>
      <c r="BM1124" t="inlineStr">
        <is>
          <t xml:space="preserve">condition</t>
        </is>
      </c>
      <c r="BN1124"/>
    </row>
    <row r="1125">
      <c r="A1125" t="inlineStr">
        <is>
          <t xml:space="preserve">IDL-112379437</t>
        </is>
      </c>
      <c r="B1125" t="inlineStr">
        <is>
          <t xml:space="preserve">Idealista</t>
        </is>
      </c>
      <c r="C1125" t="inlineStr">
        <is>
          <t xml:space="preserve">112379437</t>
        </is>
      </c>
      <c r="D1125" t="inlineStr">
        <is>
          <t xml:space="preserve">https://www.idealista.com/obra-nueva/112379437/</t>
        </is>
      </c>
      <c r="E1125" t="inlineStr">
        <is>
          <t xml:space="preserve">2026-08-28</t>
        </is>
      </c>
      <c r="F1125" t="inlineStr">
        <is>
          <t xml:space="preserve">2026-08-31</t>
        </is>
      </c>
      <c r="G1125" t="inlineStr">
        <is>
          <t xml:space="preserve">New</t>
        </is>
      </c>
      <c r="H1125" t="inlineStr">
        <is>
          <t xml:space="preserve">Flat / apartment in Avenida Pablo Ruiz Picasso Nn, San Pedro Pueblo, Marbella</t>
        </is>
      </c>
      <c r="I1125" t="inlineStr">
        <is>
          <t xml:space="preserve">Sale</t>
        </is>
      </c>
      <c r="J1125" t="inlineStr">
        <is>
          <t xml:space="preserve">Flat</t>
        </is>
      </c>
      <c r="K1125" t="inlineStr">
        <is>
          <t xml:space="preserve">ES</t>
        </is>
      </c>
      <c r="L1125"/>
      <c r="M1125" t="inlineStr">
        <is>
          <t xml:space="preserve">Málaga</t>
        </is>
      </c>
      <c r="N1125" t="inlineStr">
        <is>
          <t xml:space="preserve">Marbella</t>
        </is>
      </c>
      <c r="O1125" t="inlineStr">
        <is>
          <t xml:space="preserve">San Pedro de Alcántara</t>
        </is>
      </c>
      <c r="P1125"/>
      <c r="Q1125" t="inlineStr">
        <is>
          <t xml:space="preserve">36.4913660</t>
        </is>
      </c>
      <c r="R1125" t="inlineStr">
        <is>
          <t xml:space="preserve">-4.9923526</t>
        </is>
      </c>
      <c r="S1125">
        <v>665600</v>
      </c>
      <c r="T1125"/>
      <c r="U1125">
        <f>IFERROR((S1125-T1125)/T1125,"")</f>
      </c>
      <c r="V1125">
        <v>4</v>
      </c>
      <c r="W1125" t="inlineStr">
        <is>
          <t xml:space="preserve">110.00</t>
        </is>
      </c>
      <c r="X1125"/>
      <c r="Y1125"/>
      <c r="Z1125">
        <f>IFERROR(S1125/W1125,"")</f>
      </c>
      <c r="AA1125">
        <f>IFERROR(INDEX(04_Area_Stats!$C$5:$C$7,MATCH(N1125,04_Area_Stats!$A$5:$A$7,0)),"")</f>
      </c>
      <c r="AB1125">
        <f>IFERROR((Z1125-AA1125)/AA1125,"")</f>
      </c>
      <c r="AC1125">
        <v>3</v>
      </c>
      <c r="AD1125">
        <v>2</v>
      </c>
      <c r="AE1125" t="inlineStr">
        <is>
          <t xml:space="preserve">2</t>
        </is>
      </c>
      <c r="AF1125"/>
      <c r="AG1125"/>
      <c r="AH1125"/>
      <c r="AI1125" t="inlineStr">
        <is>
          <t xml:space="preserve">Y</t>
        </is>
      </c>
      <c r="AJ1125" t="inlineStr">
        <is>
          <t xml:space="preserve">Y</t>
        </is>
      </c>
      <c r="AK1125" t="inlineStr">
        <is>
          <t xml:space="preserve">N</t>
        </is>
      </c>
      <c r="AL1125" t="inlineStr">
        <is>
          <t xml:space="preserve">N</t>
        </is>
      </c>
      <c r="AM1125" t="inlineStr">
        <is>
          <t xml:space="preserve">Y</t>
        </is>
      </c>
      <c r="AN1125" t="inlineStr">
        <is>
          <t xml:space="preserve">Y</t>
        </is>
      </c>
      <c r="AO1125"/>
      <c r="AP1125" t="inlineStr">
        <is>
          <t xml:space="preserve">N</t>
        </is>
      </c>
      <c r="AQ1125"/>
      <c r="AR1125"/>
      <c r="AS1125"/>
      <c r="AT1125">
        <f>IFERROR(INDEX(04_Area_Stats!$E$5:$E$7,MATCH(N1125,04_Area_Stats!$A$5:$A$7,0)),"")</f>
      </c>
      <c r="AU1125">
        <f>IFERROR(ROUND(W1125*AT1125,0),"")</f>
      </c>
      <c r="AV1125">
        <f>IFERROR(AU1125*12/S1125,"")</f>
      </c>
      <c r="AW1125">
        <f>IFERROR(ROUND(100*(03_Assumptions!$B$18*MIN(AV1125/03_Assumptions!$B$13,1)+03_Assumptions!$B$19*MIN(MAX(-AB1125/0.25,0),1)+03_Assumptions!$B$20*IFERROR(INDEX(03_Assumptions!$B$28:$B$33,MATCH(AG1125,03_Assumptions!$A$28:$A$33,0)),0.5)+03_Assumptions!$B$21*MIN(V1125/180,1)+03_Assumptions!$B$22*(COUNTIF(AI1125:AQ1125,"Y")/9)),0),"")</f>
      </c>
      <c r="AX1125"/>
      <c r="AY1125"/>
      <c r="AZ1125"/>
      <c r="BA1125" t="inlineStr">
        <is>
          <t xml:space="preserve">https://img4.idealista.com/s/v1/yLv6QcFaPGY-ndqtd3fIzjn3dwgl4inLwTKbMiVSd6Ml4khBqGDIaJvI4s5m5JvBd_cMdwwMd3o-dwYIowuAoz6A9_fI9Zuoyw?Expires=1788024190&amp;Signature=MEYCIQDL97V~6Qv9wxfpgF2Jo8Izm4AnMkKEEgl033Xya-gRWAIhAP4PbITq7wrgAD5h~8ePaWBtdsdRaPdJfJ1om6dNOQBU&amp;Key-Pair-Id=K20EOYVFELHOX5</t>
        </is>
      </c>
      <c r="BB1125"/>
      <c r="BC1125">
        <v>1</v>
      </c>
      <c r="BD1125"/>
      <c r="BE1125">
        <v>0</v>
      </c>
      <c r="BF1125"/>
      <c r="BG1125"/>
      <c r="BH1125"/>
      <c r="BI1125"/>
      <c r="BJ1125"/>
      <c r="BK1125"/>
      <c r="BL1125" t="inlineStr">
        <is>
          <t xml:space="preserve">Ett nytt bostadskomplex kallat ARMONÍA i San Pedro Pueblo, Marbella, med 35 lägenheter med garage, förråd och kommersiella lokaler i ett enda kvarter. Beskrivningen ger inga uppgifter om enskilda enheter, endast projektöversikt.</t>
        </is>
      </c>
      <c r="BM1125"/>
      <c r="BN1125"/>
    </row>
    <row r="1126">
      <c r="A1126" t="inlineStr">
        <is>
          <t xml:space="preserve">IDL-112258496</t>
        </is>
      </c>
      <c r="B1126" t="inlineStr">
        <is>
          <t xml:space="preserve">Idealista</t>
        </is>
      </c>
      <c r="C1126" t="inlineStr">
        <is>
          <t xml:space="preserve">112258496</t>
        </is>
      </c>
      <c r="D1126" t="inlineStr">
        <is>
          <t xml:space="preserve">https://www.idealista.com/inmueble/112258496/</t>
        </is>
      </c>
      <c r="E1126" t="inlineStr">
        <is>
          <t xml:space="preserve">2026-08-28</t>
        </is>
      </c>
      <c r="F1126" t="inlineStr">
        <is>
          <t xml:space="preserve">2026-08-31</t>
        </is>
      </c>
      <c r="G1126" t="inlineStr">
        <is>
          <t xml:space="preserve">New</t>
        </is>
      </c>
      <c r="H1126" t="inlineStr">
        <is>
          <t xml:space="preserve">Terraced house in Linda Vista-Nueva Alcántara-Cortijo Blanco, Marbella</t>
        </is>
      </c>
      <c r="I1126" t="inlineStr">
        <is>
          <t xml:space="preserve">Sale</t>
        </is>
      </c>
      <c r="J1126" t="inlineStr">
        <is>
          <t xml:space="preserve">Chalet</t>
        </is>
      </c>
      <c r="K1126" t="inlineStr">
        <is>
          <t xml:space="preserve">ES</t>
        </is>
      </c>
      <c r="L1126"/>
      <c r="M1126" t="inlineStr">
        <is>
          <t xml:space="preserve">Málaga</t>
        </is>
      </c>
      <c r="N1126" t="inlineStr">
        <is>
          <t xml:space="preserve">Marbella</t>
        </is>
      </c>
      <c r="O1126" t="inlineStr">
        <is>
          <t xml:space="preserve">San Pedro de Alcántara</t>
        </is>
      </c>
      <c r="P1126"/>
      <c r="Q1126" t="inlineStr">
        <is>
          <t xml:space="preserve">36.4772016</t>
        </is>
      </c>
      <c r="R1126" t="inlineStr">
        <is>
          <t xml:space="preserve">-4.9955782</t>
        </is>
      </c>
      <c r="S1126">
        <v>865000</v>
      </c>
      <c r="T1126"/>
      <c r="U1126">
        <f>IFERROR((S1126-T1126)/T1126,"")</f>
      </c>
      <c r="V1126">
        <v>4</v>
      </c>
      <c r="W1126" t="inlineStr">
        <is>
          <t xml:space="preserve">181.00</t>
        </is>
      </c>
      <c r="X1126"/>
      <c r="Y1126"/>
      <c r="Z1126">
        <f>IFERROR(S1126/W1126,"")</f>
      </c>
      <c r="AA1126">
        <f>IFERROR(INDEX(04_Area_Stats!$C$5:$C$7,MATCH(N1126,04_Area_Stats!$A$5:$A$7,0)),"")</f>
      </c>
      <c r="AB1126">
        <f>IFERROR((Z1126-AA1126)/AA1126,"")</f>
      </c>
      <c r="AC1126">
        <v>3</v>
      </c>
      <c r="AD1126">
        <v>3</v>
      </c>
      <c r="AE1126"/>
      <c r="AF1126"/>
      <c r="AG1126"/>
      <c r="AH1126"/>
      <c r="AI1126"/>
      <c r="AJ1126" t="inlineStr">
        <is>
          <t xml:space="preserve">Y</t>
        </is>
      </c>
      <c r="AK1126" t="inlineStr">
        <is>
          <t xml:space="preserve">Y</t>
        </is>
      </c>
      <c r="AL1126" t="inlineStr">
        <is>
          <t xml:space="preserve">Y</t>
        </is>
      </c>
      <c r="AM1126"/>
      <c r="AN1126"/>
      <c r="AO1126" t="inlineStr">
        <is>
          <t xml:space="preserve">N</t>
        </is>
      </c>
      <c r="AP1126" t="inlineStr">
        <is>
          <t xml:space="preserve">N</t>
        </is>
      </c>
      <c r="AQ1126" t="inlineStr">
        <is>
          <t xml:space="preserve">Y</t>
        </is>
      </c>
      <c r="AR1126"/>
      <c r="AS1126"/>
      <c r="AT1126">
        <f>IFERROR(INDEX(04_Area_Stats!$E$5:$E$7,MATCH(N1126,04_Area_Stats!$A$5:$A$7,0)),"")</f>
      </c>
      <c r="AU1126">
        <f>IFERROR(ROUND(W1126*AT1126,0),"")</f>
      </c>
      <c r="AV1126">
        <f>IFERROR(AU1126*12/S1126,"")</f>
      </c>
      <c r="AW1126">
        <f>IFERROR(ROUND(100*(03_Assumptions!$B$18*MIN(AV1126/03_Assumptions!$B$13,1)+03_Assumptions!$B$19*MIN(MAX(-AB1126/0.25,0),1)+03_Assumptions!$B$20*IFERROR(INDEX(03_Assumptions!$B$28:$B$33,MATCH(AG1126,03_Assumptions!$A$28:$A$33,0)),0.5)+03_Assumptions!$B$21*MIN(V1126/180,1)+03_Assumptions!$B$22*(COUNTIF(AI1126:AQ1126,"Y")/9)),0),"")</f>
      </c>
      <c r="AX1126"/>
      <c r="AY1126"/>
      <c r="AZ1126"/>
      <c r="BA1126" t="inlineStr">
        <is>
          <t xml:space="preserve">https://img4.idealista.com/s/v1/yLv6QcFaPGY-ndqtd3fIzjn3dwgl4inLwTKbMiVSd6Ml4khBqGDIaJvI4s5m5JvBdwgGd_cldwYLdwYIo_c-Pno-PgzI9Zuoyw?Expires=1788024190&amp;Signature=MEUCICRg3jZLfqNxppictnSeQOgQAPZksMISddo2CFuaoB-BAiEA7v8KDKGDRRZ4jCgLl7TK6iKvFwjISgFMuMX3w1xvkfs_&amp;Key-Pair-Id=K20EOYVFELHOX5</t>
        </is>
      </c>
      <c r="BB1126"/>
      <c r="BC1126">
        <v>1</v>
      </c>
      <c r="BD1126"/>
      <c r="BE1126">
        <v>0</v>
      </c>
      <c r="BF1126"/>
      <c r="BG1126"/>
      <c r="BH1126"/>
      <c r="BI1126"/>
      <c r="BJ1126"/>
      <c r="BK1126"/>
      <c r="BL1126" t="inlineStr">
        <is>
          <t xml:space="preserve">En fullt möblerad radhus med tre sovrum och tre badrum i det prestigefulla Guadalvillas-området i Marbella, i gott skick och redo att flytta in omedelbar. Det mest framträdande är den generösa 50 m² solarium och den privata 40 m² trädgården, som erbjuder exceptionell utomhusboplats.</t>
        </is>
      </c>
      <c r="BM1126" t="inlineStr">
        <is>
          <t xml:space="preserve">furnished</t>
        </is>
      </c>
      <c r="BN1126"/>
    </row>
    <row r="1127">
      <c r="A1127" t="inlineStr">
        <is>
          <t xml:space="preserve">IDL-112379443</t>
        </is>
      </c>
      <c r="B1127" t="inlineStr">
        <is>
          <t xml:space="preserve">Idealista</t>
        </is>
      </c>
      <c r="C1127" t="inlineStr">
        <is>
          <t xml:space="preserve">112379443</t>
        </is>
      </c>
      <c r="D1127" t="inlineStr">
        <is>
          <t xml:space="preserve">https://www.idealista.com/obra-nueva/112379443/</t>
        </is>
      </c>
      <c r="E1127" t="inlineStr">
        <is>
          <t xml:space="preserve">2026-08-28</t>
        </is>
      </c>
      <c r="F1127" t="inlineStr">
        <is>
          <t xml:space="preserve">2026-08-31</t>
        </is>
      </c>
      <c r="G1127" t="inlineStr">
        <is>
          <t xml:space="preserve">New</t>
        </is>
      </c>
      <c r="H1127" t="inlineStr">
        <is>
          <t xml:space="preserve">Flat / apartment in Avenida Pablo Ruiz Picasso Nn, San Pedro Pueblo, Marbella</t>
        </is>
      </c>
      <c r="I1127" t="inlineStr">
        <is>
          <t xml:space="preserve">Sale</t>
        </is>
      </c>
      <c r="J1127" t="inlineStr">
        <is>
          <t xml:space="preserve">Flat</t>
        </is>
      </c>
      <c r="K1127" t="inlineStr">
        <is>
          <t xml:space="preserve">ES</t>
        </is>
      </c>
      <c r="L1127"/>
      <c r="M1127" t="inlineStr">
        <is>
          <t xml:space="preserve">Málaga</t>
        </is>
      </c>
      <c r="N1127" t="inlineStr">
        <is>
          <t xml:space="preserve">Marbella</t>
        </is>
      </c>
      <c r="O1127" t="inlineStr">
        <is>
          <t xml:space="preserve">San Pedro de Alcántara</t>
        </is>
      </c>
      <c r="P1127"/>
      <c r="Q1127" t="inlineStr">
        <is>
          <t xml:space="preserve">36.4913660</t>
        </is>
      </c>
      <c r="R1127" t="inlineStr">
        <is>
          <t xml:space="preserve">-4.9923526</t>
        </is>
      </c>
      <c r="S1127">
        <v>688250</v>
      </c>
      <c r="T1127"/>
      <c r="U1127">
        <f>IFERROR((S1127-T1127)/T1127,"")</f>
      </c>
      <c r="V1127">
        <v>4</v>
      </c>
      <c r="W1127" t="inlineStr">
        <is>
          <t xml:space="preserve">122.00</t>
        </is>
      </c>
      <c r="X1127"/>
      <c r="Y1127"/>
      <c r="Z1127">
        <f>IFERROR(S1127/W1127,"")</f>
      </c>
      <c r="AA1127">
        <f>IFERROR(INDEX(04_Area_Stats!$C$5:$C$7,MATCH(N1127,04_Area_Stats!$A$5:$A$7,0)),"")</f>
      </c>
      <c r="AB1127">
        <f>IFERROR((Z1127-AA1127)/AA1127,"")</f>
      </c>
      <c r="AC1127">
        <v>3</v>
      </c>
      <c r="AD1127">
        <v>2</v>
      </c>
      <c r="AE1127" t="inlineStr">
        <is>
          <t xml:space="preserve">3</t>
        </is>
      </c>
      <c r="AF1127"/>
      <c r="AG1127"/>
      <c r="AH1127"/>
      <c r="AI1127" t="inlineStr">
        <is>
          <t xml:space="preserve">Y</t>
        </is>
      </c>
      <c r="AJ1127" t="inlineStr">
        <is>
          <t xml:space="preserve">Y</t>
        </is>
      </c>
      <c r="AK1127" t="inlineStr">
        <is>
          <t xml:space="preserve">N</t>
        </is>
      </c>
      <c r="AL1127" t="inlineStr">
        <is>
          <t xml:space="preserve">N</t>
        </is>
      </c>
      <c r="AM1127" t="inlineStr">
        <is>
          <t xml:space="preserve">Y</t>
        </is>
      </c>
      <c r="AN1127" t="inlineStr">
        <is>
          <t xml:space="preserve">Y</t>
        </is>
      </c>
      <c r="AO1127"/>
      <c r="AP1127" t="inlineStr">
        <is>
          <t xml:space="preserve">N</t>
        </is>
      </c>
      <c r="AQ1127"/>
      <c r="AR1127"/>
      <c r="AS1127"/>
      <c r="AT1127">
        <f>IFERROR(INDEX(04_Area_Stats!$E$5:$E$7,MATCH(N1127,04_Area_Stats!$A$5:$A$7,0)),"")</f>
      </c>
      <c r="AU1127">
        <f>IFERROR(ROUND(W1127*AT1127,0),"")</f>
      </c>
      <c r="AV1127">
        <f>IFERROR(AU1127*12/S1127,"")</f>
      </c>
      <c r="AW1127">
        <f>IFERROR(ROUND(100*(03_Assumptions!$B$18*MIN(AV1127/03_Assumptions!$B$13,1)+03_Assumptions!$B$19*MIN(MAX(-AB1127/0.25,0),1)+03_Assumptions!$B$20*IFERROR(INDEX(03_Assumptions!$B$28:$B$33,MATCH(AG1127,03_Assumptions!$A$28:$A$33,0)),0.5)+03_Assumptions!$B$21*MIN(V1127/180,1)+03_Assumptions!$B$22*(COUNTIF(AI1127:AQ1127,"Y")/9)),0),"")</f>
      </c>
      <c r="AX1127"/>
      <c r="AY1127"/>
      <c r="AZ1127"/>
      <c r="BA1127" t="inlineStr">
        <is>
          <t xml:space="preserve">https://img4.idealista.com/s/v1/yLv6QcFaPGY-ndqtd3fIzjn3dwgl4inLwTKbMiVSd6Ml4khBqGDIaJvI4s5m5JvBd_cMdwwMd3o-dwYIowuAoz6A9_fI9Zuoyw?Expires=1788024190&amp;Signature=MEQCIGp~g4IvCC~4MsvFHKw3BlEUU1ibE45rBNuo2wb-YY~HAiAlGODRDF45j5xHnGaH8-wOVQ4ia2lnaFTCvBd0IhDTJw__&amp;Key-Pair-Id=K20EOYVFELHOX5</t>
        </is>
      </c>
      <c r="BB1127"/>
      <c r="BC1127">
        <v>1</v>
      </c>
      <c r="BD1127"/>
      <c r="BE1127">
        <v>0</v>
      </c>
      <c r="BF1127"/>
      <c r="BG1127"/>
      <c r="BH1127"/>
      <c r="BI1127"/>
      <c r="BJ1127"/>
      <c r="BK1127"/>
      <c r="BL1127" t="inlineStr">
        <is>
          <t xml:space="preserve">Detta är en lägenhet i bostadskomplexet ARMONÍA i San Pedro, Marbella, bestående av 35 bostäder med trädgårdsplanterade gemensamma ytor. Beskrivningen innehåller endast projektöversiktsinformation utan specifika uppgifter om enheten såsom sovrum, badrum eller storlek.</t>
        </is>
      </c>
      <c r="BM1127"/>
      <c r="BN1127"/>
    </row>
    <row r="1128">
      <c r="A1128" t="inlineStr">
        <is>
          <t xml:space="preserve">IDL-112379440</t>
        </is>
      </c>
      <c r="B1128" t="inlineStr">
        <is>
          <t xml:space="preserve">Idealista</t>
        </is>
      </c>
      <c r="C1128" t="inlineStr">
        <is>
          <t xml:space="preserve">112379440</t>
        </is>
      </c>
      <c r="D1128" t="inlineStr">
        <is>
          <t xml:space="preserve">https://www.idealista.com/obra-nueva/112379440/</t>
        </is>
      </c>
      <c r="E1128" t="inlineStr">
        <is>
          <t xml:space="preserve">2026-08-28</t>
        </is>
      </c>
      <c r="F1128" t="inlineStr">
        <is>
          <t xml:space="preserve">2026-08-31</t>
        </is>
      </c>
      <c r="G1128" t="inlineStr">
        <is>
          <t xml:space="preserve">New</t>
        </is>
      </c>
      <c r="H1128" t="inlineStr">
        <is>
          <t xml:space="preserve">Flat / apartment in Avenida Pablo Ruiz Picasso Nn, San Pedro Pueblo, Marbella</t>
        </is>
      </c>
      <c r="I1128" t="inlineStr">
        <is>
          <t xml:space="preserve">Sale</t>
        </is>
      </c>
      <c r="J1128" t="inlineStr">
        <is>
          <t xml:space="preserve">Flat</t>
        </is>
      </c>
      <c r="K1128" t="inlineStr">
        <is>
          <t xml:space="preserve">ES</t>
        </is>
      </c>
      <c r="L1128"/>
      <c r="M1128" t="inlineStr">
        <is>
          <t xml:space="preserve">Málaga</t>
        </is>
      </c>
      <c r="N1128" t="inlineStr">
        <is>
          <t xml:space="preserve">Marbella</t>
        </is>
      </c>
      <c r="O1128" t="inlineStr">
        <is>
          <t xml:space="preserve">San Pedro de Alcántara</t>
        </is>
      </c>
      <c r="P1128"/>
      <c r="Q1128" t="inlineStr">
        <is>
          <t xml:space="preserve">36.4913660</t>
        </is>
      </c>
      <c r="R1128" t="inlineStr">
        <is>
          <t xml:space="preserve">-4.9923526</t>
        </is>
      </c>
      <c r="S1128">
        <v>685000</v>
      </c>
      <c r="T1128"/>
      <c r="U1128">
        <f>IFERROR((S1128-T1128)/T1128,"")</f>
      </c>
      <c r="V1128">
        <v>4</v>
      </c>
      <c r="W1128" t="inlineStr">
        <is>
          <t xml:space="preserve">121.00</t>
        </is>
      </c>
      <c r="X1128"/>
      <c r="Y1128"/>
      <c r="Z1128">
        <f>IFERROR(S1128/W1128,"")</f>
      </c>
      <c r="AA1128">
        <f>IFERROR(INDEX(04_Area_Stats!$C$5:$C$7,MATCH(N1128,04_Area_Stats!$A$5:$A$7,0)),"")</f>
      </c>
      <c r="AB1128">
        <f>IFERROR((Z1128-AA1128)/AA1128,"")</f>
      </c>
      <c r="AC1128">
        <v>3</v>
      </c>
      <c r="AD1128">
        <v>2</v>
      </c>
      <c r="AE1128" t="inlineStr">
        <is>
          <t xml:space="preserve">2</t>
        </is>
      </c>
      <c r="AF1128"/>
      <c r="AG1128"/>
      <c r="AH1128"/>
      <c r="AI1128" t="inlineStr">
        <is>
          <t xml:space="preserve">Y</t>
        </is>
      </c>
      <c r="AJ1128" t="inlineStr">
        <is>
          <t xml:space="preserve">Y</t>
        </is>
      </c>
      <c r="AK1128" t="inlineStr">
        <is>
          <t xml:space="preserve">N</t>
        </is>
      </c>
      <c r="AL1128" t="inlineStr">
        <is>
          <t xml:space="preserve">N</t>
        </is>
      </c>
      <c r="AM1128" t="inlineStr">
        <is>
          <t xml:space="preserve">Y</t>
        </is>
      </c>
      <c r="AN1128" t="inlineStr">
        <is>
          <t xml:space="preserve">Y</t>
        </is>
      </c>
      <c r="AO1128"/>
      <c r="AP1128" t="inlineStr">
        <is>
          <t xml:space="preserve">N</t>
        </is>
      </c>
      <c r="AQ1128"/>
      <c r="AR1128"/>
      <c r="AS1128"/>
      <c r="AT1128">
        <f>IFERROR(INDEX(04_Area_Stats!$E$5:$E$7,MATCH(N1128,04_Area_Stats!$A$5:$A$7,0)),"")</f>
      </c>
      <c r="AU1128">
        <f>IFERROR(ROUND(W1128*AT1128,0),"")</f>
      </c>
      <c r="AV1128">
        <f>IFERROR(AU1128*12/S1128,"")</f>
      </c>
      <c r="AW1128">
        <f>IFERROR(ROUND(100*(03_Assumptions!$B$18*MIN(AV1128/03_Assumptions!$B$13,1)+03_Assumptions!$B$19*MIN(MAX(-AB1128/0.25,0),1)+03_Assumptions!$B$20*IFERROR(INDEX(03_Assumptions!$B$28:$B$33,MATCH(AG1128,03_Assumptions!$A$28:$A$33,0)),0.5)+03_Assumptions!$B$21*MIN(V1128/180,1)+03_Assumptions!$B$22*(COUNTIF(AI1128:AQ1128,"Y")/9)),0),"")</f>
      </c>
      <c r="AX1128"/>
      <c r="AY1128"/>
      <c r="AZ1128"/>
      <c r="BA1128" t="inlineStr">
        <is>
          <t xml:space="preserve">https://img4.idealista.com/s/v1/yLv6QcFaPGY-ndqtd3fIzjn3dwgl4inLwTKbMiVSd6Ml4khBqGDIaJvI4s5m5JvBd_cMdwwMd3o-dwYIowuAoz6A9_fI9Zuoyw?Expires=1788024190&amp;Signature=MEUCIQD3e6bHy-pSEWUqbPNtk9rrYjlkQyYeDSlTxBjbqjP5XQIgG-Hj-z8iCkoa477GpvJhqsel6HELF2DqGMYvVtuBDVo_&amp;Key-Pair-Id=K20EOYVFELHOX5</t>
        </is>
      </c>
      <c r="BB1128"/>
      <c r="BC1128">
        <v>1</v>
      </c>
      <c r="BD1128"/>
      <c r="BE1128">
        <v>0</v>
      </c>
      <c r="BF1128"/>
      <c r="BG1128"/>
      <c r="BH1128"/>
      <c r="BI1128"/>
      <c r="BJ1128"/>
      <c r="BK1128"/>
      <c r="BL1128" t="inlineStr">
        <is>
          <t xml:space="preserve">Detta är ett nytt bostadskomplex kallat ARMONÍA i Marbella bestående av 35 lägenheter med garage, förråd och kommersiella lokaler. Nästan ingen detalj om de individuella enheternas specifikationer tillhandahålls.</t>
        </is>
      </c>
      <c r="BM1128"/>
      <c r="BN1128"/>
    </row>
    <row r="1129">
      <c r="A1129" t="inlineStr">
        <is>
          <t xml:space="preserve">IDL-112391801</t>
        </is>
      </c>
      <c r="B1129" t="inlineStr">
        <is>
          <t xml:space="preserve">Idealista</t>
        </is>
      </c>
      <c r="C1129" t="inlineStr">
        <is>
          <t xml:space="preserve">112391801</t>
        </is>
      </c>
      <c r="D1129" t="inlineStr">
        <is>
          <t xml:space="preserve">https://www.idealista.com/obra-nueva/112391801/</t>
        </is>
      </c>
      <c r="E1129" t="inlineStr">
        <is>
          <t xml:space="preserve">2026-08-28</t>
        </is>
      </c>
      <c r="F1129" t="inlineStr">
        <is>
          <t xml:space="preserve">2026-08-31</t>
        </is>
      </c>
      <c r="G1129" t="inlineStr">
        <is>
          <t xml:space="preserve">New</t>
        </is>
      </c>
      <c r="H1129" t="inlineStr">
        <is>
          <t xml:space="preserve">Flat / apartment in Avenida Oriental, 25, San Pedro Pueblo, Marbella</t>
        </is>
      </c>
      <c r="I1129" t="inlineStr">
        <is>
          <t xml:space="preserve">Sale</t>
        </is>
      </c>
      <c r="J1129" t="inlineStr">
        <is>
          <t xml:space="preserve">Flat</t>
        </is>
      </c>
      <c r="K1129" t="inlineStr">
        <is>
          <t xml:space="preserve">ES</t>
        </is>
      </c>
      <c r="L1129"/>
      <c r="M1129" t="inlineStr">
        <is>
          <t xml:space="preserve">Málaga</t>
        </is>
      </c>
      <c r="N1129" t="inlineStr">
        <is>
          <t xml:space="preserve">Marbella</t>
        </is>
      </c>
      <c r="O1129" t="inlineStr">
        <is>
          <t xml:space="preserve">San Pedro de Alcántara</t>
        </is>
      </c>
      <c r="P1129"/>
      <c r="Q1129" t="inlineStr">
        <is>
          <t xml:space="preserve">36.4872460</t>
        </is>
      </c>
      <c r="R1129" t="inlineStr">
        <is>
          <t xml:space="preserve">-4.9844224</t>
        </is>
      </c>
      <c r="S1129">
        <v>733700</v>
      </c>
      <c r="T1129"/>
      <c r="U1129">
        <f>IFERROR((S1129-T1129)/T1129,"")</f>
      </c>
      <c r="V1129">
        <v>4</v>
      </c>
      <c r="W1129" t="inlineStr">
        <is>
          <t xml:space="preserve">115.00</t>
        </is>
      </c>
      <c r="X1129"/>
      <c r="Y1129"/>
      <c r="Z1129">
        <f>IFERROR(S1129/W1129,"")</f>
      </c>
      <c r="AA1129">
        <f>IFERROR(INDEX(04_Area_Stats!$C$5:$C$7,MATCH(N1129,04_Area_Stats!$A$5:$A$7,0)),"")</f>
      </c>
      <c r="AB1129">
        <f>IFERROR((Z1129-AA1129)/AA1129,"")</f>
      </c>
      <c r="AC1129">
        <v>2</v>
      </c>
      <c r="AD1129">
        <v>2</v>
      </c>
      <c r="AE1129" t="inlineStr">
        <is>
          <t xml:space="preserve">2</t>
        </is>
      </c>
      <c r="AF1129"/>
      <c r="AG1129"/>
      <c r="AH1129"/>
      <c r="AI1129" t="inlineStr">
        <is>
          <t xml:space="preserve">Y</t>
        </is>
      </c>
      <c r="AJ1129" t="inlineStr">
        <is>
          <t xml:space="preserve">Y</t>
        </is>
      </c>
      <c r="AK1129" t="inlineStr">
        <is>
          <t xml:space="preserve">Y</t>
        </is>
      </c>
      <c r="AL1129" t="inlineStr">
        <is>
          <t xml:space="preserve">Y</t>
        </is>
      </c>
      <c r="AM1129" t="inlineStr">
        <is>
          <t xml:space="preserve">Y</t>
        </is>
      </c>
      <c r="AN1129" t="inlineStr">
        <is>
          <t xml:space="preserve">Y</t>
        </is>
      </c>
      <c r="AO1129"/>
      <c r="AP1129" t="inlineStr">
        <is>
          <t xml:space="preserve">Y</t>
        </is>
      </c>
      <c r="AQ1129"/>
      <c r="AR1129"/>
      <c r="AS1129"/>
      <c r="AT1129">
        <f>IFERROR(INDEX(04_Area_Stats!$E$5:$E$7,MATCH(N1129,04_Area_Stats!$A$5:$A$7,0)),"")</f>
      </c>
      <c r="AU1129">
        <f>IFERROR(ROUND(W1129*AT1129,0),"")</f>
      </c>
      <c r="AV1129">
        <f>IFERROR(AU1129*12/S1129,"")</f>
      </c>
      <c r="AW1129">
        <f>IFERROR(ROUND(100*(03_Assumptions!$B$18*MIN(AV1129/03_Assumptions!$B$13,1)+03_Assumptions!$B$19*MIN(MAX(-AB1129/0.25,0),1)+03_Assumptions!$B$20*IFERROR(INDEX(03_Assumptions!$B$28:$B$33,MATCH(AG1129,03_Assumptions!$A$28:$A$33,0)),0.5)+03_Assumptions!$B$21*MIN(V1129/180,1)+03_Assumptions!$B$22*(COUNTIF(AI1129:AQ1129,"Y")/9)),0),"")</f>
      </c>
      <c r="AX1129"/>
      <c r="AY1129"/>
      <c r="AZ1129"/>
      <c r="BA1129" t="inlineStr">
        <is>
          <t xml:space="preserve">https://img4.idealista.com/s/v1/yLv6QcFaPGY-ndqtd3fIzjn3dwgl4inLwTKbMiVSd6Ml4khBqGDIaJvI4s5m5JvBdwsedwwMd_ebdwYIoz4ICD4-PgjI9Zuoyw?Expires=1788024190&amp;Signature=MEYCIQCxBXwEsrpf02aLOA9rMv7mMUQHPow0jEei9e3o-2xjhQIhAMQwo8kGyy-TNxvtkwNk~t2t4rkdwX4UL-fe5VW18Ctx&amp;Key-Pair-Id=K20EOYVFELHOX5</t>
        </is>
      </c>
      <c r="BB1129"/>
      <c r="BC1129">
        <v>1</v>
      </c>
      <c r="BD1129"/>
      <c r="BE1129">
        <v>0</v>
      </c>
      <c r="BF1129"/>
      <c r="BG1129"/>
      <c r="BH1129"/>
      <c r="BI1129"/>
      <c r="BJ1129"/>
      <c r="BK1129"/>
      <c r="BL1129"/>
      <c r="BM1129"/>
      <c r="BN1129"/>
    </row>
    <row r="1130">
      <c r="A1130" t="inlineStr">
        <is>
          <t xml:space="preserve">IDL-112379445</t>
        </is>
      </c>
      <c r="B1130" t="inlineStr">
        <is>
          <t xml:space="preserve">Idealista</t>
        </is>
      </c>
      <c r="C1130" t="inlineStr">
        <is>
          <t xml:space="preserve">112379445</t>
        </is>
      </c>
      <c r="D1130" t="inlineStr">
        <is>
          <t xml:space="preserve">https://www.idealista.com/obra-nueva/112379445/</t>
        </is>
      </c>
      <c r="E1130" t="inlineStr">
        <is>
          <t xml:space="preserve">2026-08-28</t>
        </is>
      </c>
      <c r="F1130" t="inlineStr">
        <is>
          <t xml:space="preserve">2026-08-31</t>
        </is>
      </c>
      <c r="G1130" t="inlineStr">
        <is>
          <t xml:space="preserve">New</t>
        </is>
      </c>
      <c r="H1130" t="inlineStr">
        <is>
          <t xml:space="preserve">Flat / apartment in Avenida Pablo Ruiz Picasso Nn, San Pedro Pueblo, Marbella</t>
        </is>
      </c>
      <c r="I1130" t="inlineStr">
        <is>
          <t xml:space="preserve">Sale</t>
        </is>
      </c>
      <c r="J1130" t="inlineStr">
        <is>
          <t xml:space="preserve">Flat</t>
        </is>
      </c>
      <c r="K1130" t="inlineStr">
        <is>
          <t xml:space="preserve">ES</t>
        </is>
      </c>
      <c r="L1130"/>
      <c r="M1130" t="inlineStr">
        <is>
          <t xml:space="preserve">Málaga</t>
        </is>
      </c>
      <c r="N1130" t="inlineStr">
        <is>
          <t xml:space="preserve">Marbella</t>
        </is>
      </c>
      <c r="O1130" t="inlineStr">
        <is>
          <t xml:space="preserve">San Pedro de Alcántara</t>
        </is>
      </c>
      <c r="P1130"/>
      <c r="Q1130" t="inlineStr">
        <is>
          <t xml:space="preserve">36.4913660</t>
        </is>
      </c>
      <c r="R1130" t="inlineStr">
        <is>
          <t xml:space="preserve">-4.9923526</t>
        </is>
      </c>
      <c r="S1130">
        <v>923700</v>
      </c>
      <c r="T1130"/>
      <c r="U1130">
        <f>IFERROR((S1130-T1130)/T1130,"")</f>
      </c>
      <c r="V1130">
        <v>4</v>
      </c>
      <c r="W1130" t="inlineStr">
        <is>
          <t xml:space="preserve">130.00</t>
        </is>
      </c>
      <c r="X1130"/>
      <c r="Y1130"/>
      <c r="Z1130">
        <f>IFERROR(S1130/W1130,"")</f>
      </c>
      <c r="AA1130">
        <f>IFERROR(INDEX(04_Area_Stats!$C$5:$C$7,MATCH(N1130,04_Area_Stats!$A$5:$A$7,0)),"")</f>
      </c>
      <c r="AB1130">
        <f>IFERROR((Z1130-AA1130)/AA1130,"")</f>
      </c>
      <c r="AC1130">
        <v>3</v>
      </c>
      <c r="AD1130">
        <v>2</v>
      </c>
      <c r="AE1130" t="inlineStr">
        <is>
          <t xml:space="preserve">4</t>
        </is>
      </c>
      <c r="AF1130"/>
      <c r="AG1130"/>
      <c r="AH1130"/>
      <c r="AI1130" t="inlineStr">
        <is>
          <t xml:space="preserve">Y</t>
        </is>
      </c>
      <c r="AJ1130" t="inlineStr">
        <is>
          <t xml:space="preserve">Y</t>
        </is>
      </c>
      <c r="AK1130" t="inlineStr">
        <is>
          <t xml:space="preserve">N</t>
        </is>
      </c>
      <c r="AL1130" t="inlineStr">
        <is>
          <t xml:space="preserve">N</t>
        </is>
      </c>
      <c r="AM1130" t="inlineStr">
        <is>
          <t xml:space="preserve">Y</t>
        </is>
      </c>
      <c r="AN1130" t="inlineStr">
        <is>
          <t xml:space="preserve">Y</t>
        </is>
      </c>
      <c r="AO1130"/>
      <c r="AP1130" t="inlineStr">
        <is>
          <t xml:space="preserve">N</t>
        </is>
      </c>
      <c r="AQ1130"/>
      <c r="AR1130"/>
      <c r="AS1130"/>
      <c r="AT1130">
        <f>IFERROR(INDEX(04_Area_Stats!$E$5:$E$7,MATCH(N1130,04_Area_Stats!$A$5:$A$7,0)),"")</f>
      </c>
      <c r="AU1130">
        <f>IFERROR(ROUND(W1130*AT1130,0),"")</f>
      </c>
      <c r="AV1130">
        <f>IFERROR(AU1130*12/S1130,"")</f>
      </c>
      <c r="AW1130">
        <f>IFERROR(ROUND(100*(03_Assumptions!$B$18*MIN(AV1130/03_Assumptions!$B$13,1)+03_Assumptions!$B$19*MIN(MAX(-AB1130/0.25,0),1)+03_Assumptions!$B$20*IFERROR(INDEX(03_Assumptions!$B$28:$B$33,MATCH(AG1130,03_Assumptions!$A$28:$A$33,0)),0.5)+03_Assumptions!$B$21*MIN(V1130/180,1)+03_Assumptions!$B$22*(COUNTIF(AI1130:AQ1130,"Y")/9)),0),"")</f>
      </c>
      <c r="AX1130"/>
      <c r="AY1130"/>
      <c r="AZ1130"/>
      <c r="BA1130" t="inlineStr">
        <is>
          <t xml:space="preserve">https://img4.idealista.com/s/v1/yLv6QcFaPGY-ndqtd3fIzjn3dwgl4inLwTKbMiVSd6Ml4khBqGDIaJvI4s5m5JvBd_cMdwwMd3o-dwYIowuAoz6A9_fI9Zuoyw?Expires=1788024190&amp;Signature=MEYCIQD9eozm~yPDyEZ1SnpYGJ5CGvqKbj96wXpAfvB5~18IgwIhAJANa-B41xpJyuVYDvodcVz1RuCZ7St7PeilpD9sHTr~&amp;Key-Pair-Id=K20EOYVFELHOX5</t>
        </is>
      </c>
      <c r="BB1130"/>
      <c r="BC1130">
        <v>1</v>
      </c>
      <c r="BD1130"/>
      <c r="BE1130">
        <v>0</v>
      </c>
      <c r="BF1130"/>
      <c r="BG1130"/>
      <c r="BH1130"/>
      <c r="BI1130"/>
      <c r="BJ1130"/>
      <c r="BK1130"/>
      <c r="BL1130" t="inlineStr">
        <is>
          <t xml:space="preserve">Detta är ett nytt bostadskomplex kallat ARMONÍA i Marbella med 35 lägenheter, garage och förråd arrangerade i ett enda block med odlade gemensamma ytor. Minimal information ges om de enskilda lägenheternas specifikationer.</t>
        </is>
      </c>
      <c r="BM1130"/>
      <c r="BN1130"/>
    </row>
    <row r="1131">
      <c r="A1131" t="inlineStr">
        <is>
          <t xml:space="preserve">IDL-112380667</t>
        </is>
      </c>
      <c r="B1131" t="inlineStr">
        <is>
          <t xml:space="preserve">Idealista</t>
        </is>
      </c>
      <c r="C1131" t="inlineStr">
        <is>
          <t xml:space="preserve">112380667</t>
        </is>
      </c>
      <c r="D1131" t="inlineStr">
        <is>
          <t xml:space="preserve">https://www.idealista.com/inmueble/112380667/</t>
        </is>
      </c>
      <c r="E1131" t="inlineStr">
        <is>
          <t xml:space="preserve">2026-08-28</t>
        </is>
      </c>
      <c r="F1131" t="inlineStr">
        <is>
          <t xml:space="preserve">2026-08-31</t>
        </is>
      </c>
      <c r="G1131" t="inlineStr">
        <is>
          <t xml:space="preserve">New</t>
        </is>
      </c>
      <c r="H1131" t="inlineStr">
        <is>
          <t xml:space="preserve">Detached house in Camino de la Iglesia, Linda Vista-Nueva Alcántara-Cortijo Blanco, Marbella</t>
        </is>
      </c>
      <c r="I1131" t="inlineStr">
        <is>
          <t xml:space="preserve">Sale</t>
        </is>
      </c>
      <c r="J1131" t="inlineStr">
        <is>
          <t xml:space="preserve">Chalet</t>
        </is>
      </c>
      <c r="K1131" t="inlineStr">
        <is>
          <t xml:space="preserve">ES</t>
        </is>
      </c>
      <c r="L1131"/>
      <c r="M1131" t="inlineStr">
        <is>
          <t xml:space="preserve">Málaga</t>
        </is>
      </c>
      <c r="N1131" t="inlineStr">
        <is>
          <t xml:space="preserve">Marbella</t>
        </is>
      </c>
      <c r="O1131" t="inlineStr">
        <is>
          <t xml:space="preserve">San Pedro de Alcántara</t>
        </is>
      </c>
      <c r="P1131"/>
      <c r="Q1131" t="inlineStr">
        <is>
          <t xml:space="preserve">36.4771571</t>
        </is>
      </c>
      <c r="R1131" t="inlineStr">
        <is>
          <t xml:space="preserve">-4.9961178</t>
        </is>
      </c>
      <c r="S1131">
        <v>1300000</v>
      </c>
      <c r="T1131"/>
      <c r="U1131">
        <f>IFERROR((S1131-T1131)/T1131,"")</f>
      </c>
      <c r="V1131">
        <v>4</v>
      </c>
      <c r="W1131" t="inlineStr">
        <is>
          <t xml:space="preserve">250.00</t>
        </is>
      </c>
      <c r="X1131"/>
      <c r="Y1131"/>
      <c r="Z1131">
        <f>IFERROR(S1131/W1131,"")</f>
      </c>
      <c r="AA1131">
        <f>IFERROR(INDEX(04_Area_Stats!$C$5:$C$7,MATCH(N1131,04_Area_Stats!$A$5:$A$7,0)),"")</f>
      </c>
      <c r="AB1131">
        <f>IFERROR((Z1131-AA1131)/AA1131,"")</f>
      </c>
      <c r="AC1131">
        <v>4</v>
      </c>
      <c r="AD1131">
        <v>5</v>
      </c>
      <c r="AE1131"/>
      <c r="AF1131"/>
      <c r="AG1131" t="inlineStr">
        <is>
          <t xml:space="preserve">Good</t>
        </is>
      </c>
      <c r="AH1131"/>
      <c r="AI1131"/>
      <c r="AJ1131" t="inlineStr">
        <is>
          <t xml:space="preserve">Y</t>
        </is>
      </c>
      <c r="AK1131" t="inlineStr">
        <is>
          <t xml:space="preserve">Y</t>
        </is>
      </c>
      <c r="AL1131" t="inlineStr">
        <is>
          <t xml:space="preserve">Y</t>
        </is>
      </c>
      <c r="AM1131" t="inlineStr">
        <is>
          <t xml:space="preserve">Y</t>
        </is>
      </c>
      <c r="AN1131" t="inlineStr">
        <is>
          <t xml:space="preserve">N</t>
        </is>
      </c>
      <c r="AO1131" t="inlineStr">
        <is>
          <t xml:space="preserve">Y</t>
        </is>
      </c>
      <c r="AP1131" t="inlineStr">
        <is>
          <t xml:space="preserve">Y</t>
        </is>
      </c>
      <c r="AQ1131"/>
      <c r="AR1131"/>
      <c r="AS1131"/>
      <c r="AT1131">
        <f>IFERROR(INDEX(04_Area_Stats!$E$5:$E$7,MATCH(N1131,04_Area_Stats!$A$5:$A$7,0)),"")</f>
      </c>
      <c r="AU1131">
        <f>IFERROR(ROUND(W1131*AT1131,0),"")</f>
      </c>
      <c r="AV1131">
        <f>IFERROR(AU1131*12/S1131,"")</f>
      </c>
      <c r="AW1131">
        <f>IFERROR(ROUND(100*(03_Assumptions!$B$18*MIN(AV1131/03_Assumptions!$B$13,1)+03_Assumptions!$B$19*MIN(MAX(-AB1131/0.25,0),1)+03_Assumptions!$B$20*IFERROR(INDEX(03_Assumptions!$B$28:$B$33,MATCH(AG1131,03_Assumptions!$A$28:$A$33,0)),0.5)+03_Assumptions!$B$21*MIN(V1131/180,1)+03_Assumptions!$B$22*(COUNTIF(AI1131:AQ1131,"Y")/9)),0),"")</f>
      </c>
      <c r="AX1131"/>
      <c r="AY1131"/>
      <c r="AZ1131"/>
      <c r="BA1131" t="inlineStr">
        <is>
          <t xml:space="preserve">https://img4.idealista.com/s/v1/yLv6QcFaPGY-ndqtd3fIzjn3dwgl4inLwTKbMiVSd6Ml4khBqGDIaJvI4s5m5JvBdx4GdwYMd7UedwYIoz4lJT4GgIDI9Zuoyw?Expires=1788024190&amp;Signature=MEQCIBlImFQXW715jVBk7FZW0DdZ8ecu39NZoLxKSZTmVQvUAiBszCd351prKaGWNhYOdQ20soYZNJjvVwQlwvzwtHfslw__&amp;Key-Pair-Id=K20EOYVFELHOX5</t>
        </is>
      </c>
      <c r="BB1131"/>
      <c r="BC1131">
        <v>1</v>
      </c>
      <c r="BD1131"/>
      <c r="BE1131">
        <v>0</v>
      </c>
      <c r="BF1131"/>
      <c r="BG1131"/>
      <c r="BH1131"/>
      <c r="BI1131"/>
      <c r="BJ1131"/>
      <c r="BK1131"/>
      <c r="BL1131" t="inlineStr">
        <is>
          <t xml:space="preserve">En modern villa med 4 sovrum och 5 badrum vid stranden i San Pedro de Alcántara med väl underhållna trädgårdar, pool och terrasser. Nyligen försedd med solpaneler som tillhandahåller 67% av el förbrukningen, utmärkt energieffektivitet och gångavstånd till strand och tjänster.</t>
        </is>
      </c>
      <c r="BM1131" t="inlineStr">
        <is>
          <t xml:space="preserve">condition</t>
        </is>
      </c>
      <c r="BN1131"/>
    </row>
    <row r="1132">
      <c r="A1132" t="inlineStr">
        <is>
          <t xml:space="preserve">IDL-112393082</t>
        </is>
      </c>
      <c r="B1132" t="inlineStr">
        <is>
          <t xml:space="preserve">Idealista</t>
        </is>
      </c>
      <c r="C1132" t="inlineStr">
        <is>
          <t xml:space="preserve">112393082</t>
        </is>
      </c>
      <c r="D1132" t="inlineStr">
        <is>
          <t xml:space="preserve">https://www.idealista.com/inmueble/112393082/</t>
        </is>
      </c>
      <c r="E1132" t="inlineStr">
        <is>
          <t xml:space="preserve">2026-08-28</t>
        </is>
      </c>
      <c r="F1132" t="inlineStr">
        <is>
          <t xml:space="preserve">2026-08-31</t>
        </is>
      </c>
      <c r="G1132" t="inlineStr">
        <is>
          <t xml:space="preserve">New</t>
        </is>
      </c>
      <c r="H1132" t="inlineStr">
        <is>
          <t xml:space="preserve">Flat / apartment in Avenida de Barcelona, Linda Vista-Nueva Alcántara-Cortijo Blanco, Marbella</t>
        </is>
      </c>
      <c r="I1132" t="inlineStr">
        <is>
          <t xml:space="preserve">Sale</t>
        </is>
      </c>
      <c r="J1132" t="inlineStr">
        <is>
          <t xml:space="preserve">Flat</t>
        </is>
      </c>
      <c r="K1132" t="inlineStr">
        <is>
          <t xml:space="preserve">ES</t>
        </is>
      </c>
      <c r="L1132"/>
      <c r="M1132" t="inlineStr">
        <is>
          <t xml:space="preserve">Málaga</t>
        </is>
      </c>
      <c r="N1132" t="inlineStr">
        <is>
          <t xml:space="preserve">Marbella</t>
        </is>
      </c>
      <c r="O1132" t="inlineStr">
        <is>
          <t xml:space="preserve">San Pedro de Alcántara</t>
        </is>
      </c>
      <c r="P1132"/>
      <c r="Q1132" t="inlineStr">
        <is>
          <t xml:space="preserve">36.4825720</t>
        </is>
      </c>
      <c r="R1132" t="inlineStr">
        <is>
          <t xml:space="preserve">-4.9856765</t>
        </is>
      </c>
      <c r="S1132">
        <v>570000</v>
      </c>
      <c r="T1132"/>
      <c r="U1132">
        <f>IFERROR((S1132-T1132)/T1132,"")</f>
      </c>
      <c r="V1132">
        <v>4</v>
      </c>
      <c r="W1132" t="inlineStr">
        <is>
          <t xml:space="preserve">152.00</t>
        </is>
      </c>
      <c r="X1132"/>
      <c r="Y1132"/>
      <c r="Z1132">
        <f>IFERROR(S1132/W1132,"")</f>
      </c>
      <c r="AA1132">
        <f>IFERROR(INDEX(04_Area_Stats!$C$5:$C$7,MATCH(N1132,04_Area_Stats!$A$5:$A$7,0)),"")</f>
      </c>
      <c r="AB1132">
        <f>IFERROR((Z1132-AA1132)/AA1132,"")</f>
      </c>
      <c r="AC1132">
        <v>3</v>
      </c>
      <c r="AD1132">
        <v>3</v>
      </c>
      <c r="AE1132" t="inlineStr">
        <is>
          <t xml:space="preserve">bj</t>
        </is>
      </c>
      <c r="AF1132">
        <v>2003</v>
      </c>
      <c r="AG1132" t="inlineStr">
        <is>
          <t xml:space="preserve">Good</t>
        </is>
      </c>
      <c r="AH1132"/>
      <c r="AI1132" t="inlineStr">
        <is>
          <t xml:space="preserve">Y</t>
        </is>
      </c>
      <c r="AJ1132" t="inlineStr">
        <is>
          <t xml:space="preserve">Y</t>
        </is>
      </c>
      <c r="AK1132" t="inlineStr">
        <is>
          <t xml:space="preserve">Y</t>
        </is>
      </c>
      <c r="AL1132" t="inlineStr">
        <is>
          <t xml:space="preserve">Y</t>
        </is>
      </c>
      <c r="AM1132" t="inlineStr">
        <is>
          <t xml:space="preserve">Y</t>
        </is>
      </c>
      <c r="AN1132" t="inlineStr">
        <is>
          <t xml:space="preserve">N</t>
        </is>
      </c>
      <c r="AO1132"/>
      <c r="AP1132" t="inlineStr">
        <is>
          <t xml:space="preserve">Y</t>
        </is>
      </c>
      <c r="AQ1132" t="inlineStr">
        <is>
          <t xml:space="preserve">Y</t>
        </is>
      </c>
      <c r="AR1132"/>
      <c r="AS1132"/>
      <c r="AT1132">
        <f>IFERROR(INDEX(04_Area_Stats!$E$5:$E$7,MATCH(N1132,04_Area_Stats!$A$5:$A$7,0)),"")</f>
      </c>
      <c r="AU1132">
        <f>IFERROR(ROUND(W1132*AT1132,0),"")</f>
      </c>
      <c r="AV1132">
        <f>IFERROR(AU1132*12/S1132,"")</f>
      </c>
      <c r="AW1132">
        <f>IFERROR(ROUND(100*(03_Assumptions!$B$18*MIN(AV1132/03_Assumptions!$B$13,1)+03_Assumptions!$B$19*MIN(MAX(-AB1132/0.25,0),1)+03_Assumptions!$B$20*IFERROR(INDEX(03_Assumptions!$B$28:$B$33,MATCH(AG1132,03_Assumptions!$A$28:$A$33,0)),0.5)+03_Assumptions!$B$21*MIN(V1132/180,1)+03_Assumptions!$B$22*(COUNTIF(AI1132:AQ1132,"Y")/9)),0),"")</f>
      </c>
      <c r="AX1132"/>
      <c r="AY1132"/>
      <c r="AZ1132"/>
      <c r="BA1132" t="inlineStr">
        <is>
          <t xml:space="preserve">https://img4.idealista.com/s/v1/yLv6QcFaPGY-ndqtd3fIzjn3dwgl4inLwTKbMiVSd6Ml4khBqGDIaJvI4s5m5JvBdwh6d4ALdyWjdwYIoz4IgKMIJffI9Zuoyw?Expires=1788031370&amp;Signature=MEQCIGRygQyYJyrmRoMuMXwonT0yWZCLxxxmmp25mrnLKZYUAiAZSYWlOXtCg-FmPkIAyMCGEjT0~J~xncp7VHmt6n6RGQ__&amp;Key-Pair-Id=K20EOYVFELHOX5</t>
        </is>
      </c>
      <c r="BB1132"/>
      <c r="BC1132">
        <v>1</v>
      </c>
      <c r="BD1132"/>
      <c r="BE1132">
        <v>0</v>
      </c>
      <c r="BF1132"/>
      <c r="BG1132" t="inlineStr">
        <is>
          <t xml:space="preserve">AREA_MISMATCH</t>
        </is>
      </c>
      <c r="BH1132" t="inlineStr">
        <is>
          <t xml:space="preserve">Costly</t>
        </is>
      </c>
      <c r="BI1132" t="inlineStr">
        <is>
          <t xml:space="preserve">An excellent opportunity for those looking for space, comfort, and quality communal facilities</t>
        </is>
      </c>
      <c r="BJ1132"/>
      <c r="BK1132"/>
      <c r="BL1132" t="inlineStr">
        <is>
          <t xml:space="preserve">En lägenhet på 128 m² på bottenvåningen i Nueva Alcántara, Marbella, med 3 sovrum, 3 badrum och möblat kök i gott skick. Byggd 2003 med hiss, gemensam pool och trädgård, samt parkeringsplats i källaren, är den väl lämpad för både permanent boende och semesteruthyrning på Costa del Sol.</t>
        </is>
      </c>
      <c r="BM1132" t="inlineStr">
        <is>
          <t xml:space="preserve">condition, parking, furnished</t>
        </is>
      </c>
      <c r="BN1132"/>
    </row>
    <row r="1133">
      <c r="A1133" t="inlineStr">
        <is>
          <t xml:space="preserve">IDL-112376398</t>
        </is>
      </c>
      <c r="B1133" t="inlineStr">
        <is>
          <t xml:space="preserve">Idealista</t>
        </is>
      </c>
      <c r="C1133" t="inlineStr">
        <is>
          <t xml:space="preserve">112376398</t>
        </is>
      </c>
      <c r="D1133" t="inlineStr">
        <is>
          <t xml:space="preserve">https://www.idealista.com/inmueble/112376398/</t>
        </is>
      </c>
      <c r="E1133" t="inlineStr">
        <is>
          <t xml:space="preserve">2026-08-28</t>
        </is>
      </c>
      <c r="F1133" t="inlineStr">
        <is>
          <t xml:space="preserve">2026-08-31</t>
        </is>
      </c>
      <c r="G1133" t="inlineStr">
        <is>
          <t xml:space="preserve">New</t>
        </is>
      </c>
      <c r="H1133" t="inlineStr">
        <is>
          <t xml:space="preserve">Flat / apartment in Calle Angeles Tres, 12, Linda Vista-Nueva Alcántara-Cortijo Blanco, Marbella</t>
        </is>
      </c>
      <c r="I1133" t="inlineStr">
        <is>
          <t xml:space="preserve">Sale</t>
        </is>
      </c>
      <c r="J1133" t="inlineStr">
        <is>
          <t xml:space="preserve">Flat</t>
        </is>
      </c>
      <c r="K1133" t="inlineStr">
        <is>
          <t xml:space="preserve">ES</t>
        </is>
      </c>
      <c r="L1133"/>
      <c r="M1133" t="inlineStr">
        <is>
          <t xml:space="preserve">Málaga</t>
        </is>
      </c>
      <c r="N1133" t="inlineStr">
        <is>
          <t xml:space="preserve">Marbella</t>
        </is>
      </c>
      <c r="O1133" t="inlineStr">
        <is>
          <t xml:space="preserve">San Pedro de Alcántara</t>
        </is>
      </c>
      <c r="P1133"/>
      <c r="Q1133" t="inlineStr">
        <is>
          <t xml:space="preserve">36.4812954</t>
        </is>
      </c>
      <c r="R1133" t="inlineStr">
        <is>
          <t xml:space="preserve">-4.9795196</t>
        </is>
      </c>
      <c r="S1133">
        <v>649000</v>
      </c>
      <c r="T1133"/>
      <c r="U1133">
        <f>IFERROR((S1133-T1133)/T1133,"")</f>
      </c>
      <c r="V1133">
        <v>4</v>
      </c>
      <c r="W1133" t="inlineStr">
        <is>
          <t xml:space="preserve">133.00</t>
        </is>
      </c>
      <c r="X1133"/>
      <c r="Y1133"/>
      <c r="Z1133">
        <f>IFERROR(S1133/W1133,"")</f>
      </c>
      <c r="AA1133">
        <f>IFERROR(INDEX(04_Area_Stats!$C$5:$C$7,MATCH(N1133,04_Area_Stats!$A$5:$A$7,0)),"")</f>
      </c>
      <c r="AB1133">
        <f>IFERROR((Z1133-AA1133)/AA1133,"")</f>
      </c>
      <c r="AC1133">
        <v>2</v>
      </c>
      <c r="AD1133">
        <v>2</v>
      </c>
      <c r="AE1133" t="inlineStr">
        <is>
          <t xml:space="preserve">bj</t>
        </is>
      </c>
      <c r="AF1133"/>
      <c r="AG1133" t="inlineStr">
        <is>
          <t xml:space="preserve">Renovated</t>
        </is>
      </c>
      <c r="AH1133"/>
      <c r="AI1133" t="inlineStr">
        <is>
          <t xml:space="preserve">Y</t>
        </is>
      </c>
      <c r="AJ1133" t="inlineStr">
        <is>
          <t xml:space="preserve">Y</t>
        </is>
      </c>
      <c r="AK1133" t="inlineStr">
        <is>
          <t xml:space="preserve">Y</t>
        </is>
      </c>
      <c r="AL1133" t="inlineStr">
        <is>
          <t xml:space="preserve">Y</t>
        </is>
      </c>
      <c r="AM1133" t="inlineStr">
        <is>
          <t xml:space="preserve">Y</t>
        </is>
      </c>
      <c r="AN1133" t="inlineStr">
        <is>
          <t xml:space="preserve">N</t>
        </is>
      </c>
      <c r="AO1133"/>
      <c r="AP1133" t="inlineStr">
        <is>
          <t xml:space="preserve">Y</t>
        </is>
      </c>
      <c r="AQ1133" t="inlineStr">
        <is>
          <t xml:space="preserve">Y</t>
        </is>
      </c>
      <c r="AR1133"/>
      <c r="AS1133"/>
      <c r="AT1133">
        <f>IFERROR(INDEX(04_Area_Stats!$E$5:$E$7,MATCH(N1133,04_Area_Stats!$A$5:$A$7,0)),"")</f>
      </c>
      <c r="AU1133">
        <f>IFERROR(ROUND(W1133*AT1133,0),"")</f>
      </c>
      <c r="AV1133">
        <f>IFERROR(AU1133*12/S1133,"")</f>
      </c>
      <c r="AW1133">
        <f>IFERROR(ROUND(100*(03_Assumptions!$B$18*MIN(AV1133/03_Assumptions!$B$13,1)+03_Assumptions!$B$19*MIN(MAX(-AB1133/0.25,0),1)+03_Assumptions!$B$20*IFERROR(INDEX(03_Assumptions!$B$28:$B$33,MATCH(AG1133,03_Assumptions!$A$28:$A$33,0)),0.5)+03_Assumptions!$B$21*MIN(V1133/180,1)+03_Assumptions!$B$22*(COUNTIF(AI1133:AQ1133,"Y")/9)),0),"")</f>
      </c>
      <c r="AX1133"/>
      <c r="AY1133"/>
      <c r="AZ1133"/>
      <c r="BA1133" t="inlineStr">
        <is>
          <t xml:space="preserve">https://img4.idealista.com/s/v1/yLv6QcFaPGY-ndqtd3fIzjn3dwgl4inLwTKbMiVSd6Ml4khBqGDIaJvI4s5m5JvBd6jadz4ed_ejdwYIows-CwwIPoDI9Zuoyw?Expires=1788024190&amp;Signature=MEUCIQC3EMreYbb5sxfzmbgERpybish2V~R~uGhlbNjVuJnLSwIgYbLevmIcz7f6MW1FK-a9w5UvCjxVsbg4XpDz9HwdkiA_&amp;Key-Pair-Id=K20EOYVFELHOX5</t>
        </is>
      </c>
      <c r="BB1133"/>
      <c r="BC1133">
        <v>1</v>
      </c>
      <c r="BD1133"/>
      <c r="BE1133">
        <v>0</v>
      </c>
      <c r="BF1133"/>
      <c r="BG1133"/>
      <c r="BH1133"/>
      <c r="BI1133" t="inlineStr">
        <is>
          <t xml:space="preserve">exceptional opportunity</t>
        </is>
      </c>
      <c r="BJ1133" t="inlineStr">
        <is>
          <t xml:space="preserve">FULL</t>
        </is>
      </c>
      <c r="BK1133"/>
      <c r="BL1133" t="inlineStr">
        <is>
          <t xml:space="preserve">Helt renoverad lägenhet med 2 sovrum vid stranden i San Pedro, i utmärkt skick med moderna finish och helt möblerad. Belägen bara några steg från promenaden, gångavstånd till Puerto Banús, med gemensam pool och privat trädgård vilket gör det till ett exceptionellt investeringstillfälle eller semesterboning.</t>
        </is>
      </c>
      <c r="BM1133" t="inlineStr">
        <is>
          <t xml:space="preserve">condition, furnished</t>
        </is>
      </c>
      <c r="BN1133"/>
    </row>
    <row r="1134">
      <c r="A1134" t="inlineStr">
        <is>
          <t xml:space="preserve">IDL-112379436</t>
        </is>
      </c>
      <c r="B1134" t="inlineStr">
        <is>
          <t xml:space="preserve">Idealista</t>
        </is>
      </c>
      <c r="C1134" t="inlineStr">
        <is>
          <t xml:space="preserve">112379436</t>
        </is>
      </c>
      <c r="D1134" t="inlineStr">
        <is>
          <t xml:space="preserve">https://www.idealista.com/obra-nueva/112379436/</t>
        </is>
      </c>
      <c r="E1134" t="inlineStr">
        <is>
          <t xml:space="preserve">2026-08-28</t>
        </is>
      </c>
      <c r="F1134" t="inlineStr">
        <is>
          <t xml:space="preserve">2026-08-31</t>
        </is>
      </c>
      <c r="G1134" t="inlineStr">
        <is>
          <t xml:space="preserve">New</t>
        </is>
      </c>
      <c r="H1134" t="inlineStr">
        <is>
          <t xml:space="preserve">Flat / apartment in Avenida Pablo Ruiz Picasso Nn, San Pedro Pueblo, Marbella</t>
        </is>
      </c>
      <c r="I1134" t="inlineStr">
        <is>
          <t xml:space="preserve">Sale</t>
        </is>
      </c>
      <c r="J1134" t="inlineStr">
        <is>
          <t xml:space="preserve">Flat</t>
        </is>
      </c>
      <c r="K1134" t="inlineStr">
        <is>
          <t xml:space="preserve">ES</t>
        </is>
      </c>
      <c r="L1134"/>
      <c r="M1134" t="inlineStr">
        <is>
          <t xml:space="preserve">Málaga</t>
        </is>
      </c>
      <c r="N1134" t="inlineStr">
        <is>
          <t xml:space="preserve">Marbella</t>
        </is>
      </c>
      <c r="O1134" t="inlineStr">
        <is>
          <t xml:space="preserve">San Pedro de Alcántara</t>
        </is>
      </c>
      <c r="P1134"/>
      <c r="Q1134" t="inlineStr">
        <is>
          <t xml:space="preserve">36.4913660</t>
        </is>
      </c>
      <c r="R1134" t="inlineStr">
        <is>
          <t xml:space="preserve">-4.9923526</t>
        </is>
      </c>
      <c r="S1134">
        <v>607500</v>
      </c>
      <c r="T1134"/>
      <c r="U1134">
        <f>IFERROR((S1134-T1134)/T1134,"")</f>
      </c>
      <c r="V1134">
        <v>4</v>
      </c>
      <c r="W1134" t="inlineStr">
        <is>
          <t xml:space="preserve">119.00</t>
        </is>
      </c>
      <c r="X1134"/>
      <c r="Y1134"/>
      <c r="Z1134">
        <f>IFERROR(S1134/W1134,"")</f>
      </c>
      <c r="AA1134">
        <f>IFERROR(INDEX(04_Area_Stats!$C$5:$C$7,MATCH(N1134,04_Area_Stats!$A$5:$A$7,0)),"")</f>
      </c>
      <c r="AB1134">
        <f>IFERROR((Z1134-AA1134)/AA1134,"")</f>
      </c>
      <c r="AC1134">
        <v>3</v>
      </c>
      <c r="AD1134">
        <v>2</v>
      </c>
      <c r="AE1134" t="inlineStr">
        <is>
          <t xml:space="preserve">1</t>
        </is>
      </c>
      <c r="AF1134"/>
      <c r="AG1134"/>
      <c r="AH1134"/>
      <c r="AI1134" t="inlineStr">
        <is>
          <t xml:space="preserve">Y</t>
        </is>
      </c>
      <c r="AJ1134" t="inlineStr">
        <is>
          <t xml:space="preserve">Y</t>
        </is>
      </c>
      <c r="AK1134" t="inlineStr">
        <is>
          <t xml:space="preserve">N</t>
        </is>
      </c>
      <c r="AL1134" t="inlineStr">
        <is>
          <t xml:space="preserve">N</t>
        </is>
      </c>
      <c r="AM1134" t="inlineStr">
        <is>
          <t xml:space="preserve">Y</t>
        </is>
      </c>
      <c r="AN1134" t="inlineStr">
        <is>
          <t xml:space="preserve">Y</t>
        </is>
      </c>
      <c r="AO1134"/>
      <c r="AP1134" t="inlineStr">
        <is>
          <t xml:space="preserve">N</t>
        </is>
      </c>
      <c r="AQ1134"/>
      <c r="AR1134"/>
      <c r="AS1134"/>
      <c r="AT1134">
        <f>IFERROR(INDEX(04_Area_Stats!$E$5:$E$7,MATCH(N1134,04_Area_Stats!$A$5:$A$7,0)),"")</f>
      </c>
      <c r="AU1134">
        <f>IFERROR(ROUND(W1134*AT1134,0),"")</f>
      </c>
      <c r="AV1134">
        <f>IFERROR(AU1134*12/S1134,"")</f>
      </c>
      <c r="AW1134">
        <f>IFERROR(ROUND(100*(03_Assumptions!$B$18*MIN(AV1134/03_Assumptions!$B$13,1)+03_Assumptions!$B$19*MIN(MAX(-AB1134/0.25,0),1)+03_Assumptions!$B$20*IFERROR(INDEX(03_Assumptions!$B$28:$B$33,MATCH(AG1134,03_Assumptions!$A$28:$A$33,0)),0.5)+03_Assumptions!$B$21*MIN(V1134/180,1)+03_Assumptions!$B$22*(COUNTIF(AI1134:AQ1134,"Y")/9)),0),"")</f>
      </c>
      <c r="AX1134"/>
      <c r="AY1134"/>
      <c r="AZ1134"/>
      <c r="BA1134" t="inlineStr">
        <is>
          <t xml:space="preserve">https://img4.idealista.com/s/v1/yLv6QcFaPGY-ndqtd3fIzjn3dwgl4inLwTKbMiVSd6Ml4khBqGDIaJvI4s5m5JvBd_cMdwwMd3o-dwYIowuAoz6A9_fI9Zuoyw?Expires=1788024190&amp;Signature=MEYCIQDh3Ot-8uk9EBRNcULoceDF0e6s5t-NDQNQPXs3MdYiFgIhAPbLwAw7RSSxLhOPZn~4D~sf1cYxS5EhZ8BPbuzhdJ3P&amp;Key-Pair-Id=K20EOYVFELHOX5</t>
        </is>
      </c>
      <c r="BB1134"/>
      <c r="BC1134">
        <v>1</v>
      </c>
      <c r="BD1134"/>
      <c r="BE1134">
        <v>0</v>
      </c>
      <c r="BF1134"/>
      <c r="BG1134"/>
      <c r="BH1134"/>
      <c r="BI1134"/>
      <c r="BJ1134"/>
      <c r="BK1134"/>
      <c r="BL1134" t="inlineStr">
        <is>
          <t xml:space="preserve">ARMONÍA är ett nytt bostadskomplex i San Pedro Pueblo, Marbella, som består av 35 lägenheter med garage och förråd. Beskrivningen ger endast projektinformation utan specifika detaljer om den enskilda enheten.</t>
        </is>
      </c>
      <c r="BM1134"/>
      <c r="BN1134"/>
    </row>
    <row r="1135">
      <c r="A1135" t="inlineStr">
        <is>
          <t xml:space="preserve">IDL-112381998</t>
        </is>
      </c>
      <c r="B1135" t="inlineStr">
        <is>
          <t xml:space="preserve">Idealista</t>
        </is>
      </c>
      <c r="C1135" t="inlineStr">
        <is>
          <t xml:space="preserve">112381998</t>
        </is>
      </c>
      <c r="D1135" t="inlineStr">
        <is>
          <t xml:space="preserve">https://www.idealista.com/inmueble/112381998/</t>
        </is>
      </c>
      <c r="E1135" t="inlineStr">
        <is>
          <t xml:space="preserve">2026-08-28</t>
        </is>
      </c>
      <c r="F1135" t="inlineStr">
        <is>
          <t xml:space="preserve">2026-08-31</t>
        </is>
      </c>
      <c r="G1135" t="inlineStr">
        <is>
          <t xml:space="preserve">New</t>
        </is>
      </c>
      <c r="H1135" t="inlineStr">
        <is>
          <t xml:space="preserve">Flat / apartment in Avenida Mar Mediterráneo, Linda Vista-Nueva Alcántara-Cortijo Blanco, Marbella</t>
        </is>
      </c>
      <c r="I1135" t="inlineStr">
        <is>
          <t xml:space="preserve">Sale</t>
        </is>
      </c>
      <c r="J1135" t="inlineStr">
        <is>
          <t xml:space="preserve">Flat</t>
        </is>
      </c>
      <c r="K1135" t="inlineStr">
        <is>
          <t xml:space="preserve">ES</t>
        </is>
      </c>
      <c r="L1135"/>
      <c r="M1135" t="inlineStr">
        <is>
          <t xml:space="preserve">Málaga</t>
        </is>
      </c>
      <c r="N1135" t="inlineStr">
        <is>
          <t xml:space="preserve">Marbella</t>
        </is>
      </c>
      <c r="O1135" t="inlineStr">
        <is>
          <t xml:space="preserve">San Pedro de Alcántara</t>
        </is>
      </c>
      <c r="P1135"/>
      <c r="Q1135" t="inlineStr">
        <is>
          <t xml:space="preserve">36.4716675</t>
        </is>
      </c>
      <c r="R1135" t="inlineStr">
        <is>
          <t xml:space="preserve">-4.9870444</t>
        </is>
      </c>
      <c r="S1135">
        <v>1200000</v>
      </c>
      <c r="T1135"/>
      <c r="U1135">
        <f>IFERROR((S1135-T1135)/T1135,"")</f>
      </c>
      <c r="V1135">
        <v>4</v>
      </c>
      <c r="W1135" t="inlineStr">
        <is>
          <t xml:space="preserve">338.00</t>
        </is>
      </c>
      <c r="X1135"/>
      <c r="Y1135"/>
      <c r="Z1135">
        <f>IFERROR(S1135/W1135,"")</f>
      </c>
      <c r="AA1135">
        <f>IFERROR(INDEX(04_Area_Stats!$C$5:$C$7,MATCH(N1135,04_Area_Stats!$A$5:$A$7,0)),"")</f>
      </c>
      <c r="AB1135">
        <f>IFERROR((Z1135-AA1135)/AA1135,"")</f>
      </c>
      <c r="AC1135">
        <v>4</v>
      </c>
      <c r="AD1135">
        <v>4</v>
      </c>
      <c r="AE1135" t="inlineStr">
        <is>
          <t xml:space="preserve">Duplex</t>
        </is>
      </c>
      <c r="AF1135"/>
      <c r="AG1135" t="inlineStr">
        <is>
          <t xml:space="preserve">New build</t>
        </is>
      </c>
      <c r="AH1135"/>
      <c r="AI1135" t="inlineStr">
        <is>
          <t xml:space="preserve">Y</t>
        </is>
      </c>
      <c r="AJ1135" t="inlineStr">
        <is>
          <t xml:space="preserve">Y</t>
        </is>
      </c>
      <c r="AK1135"/>
      <c r="AL1135" t="inlineStr">
        <is>
          <t xml:space="preserve">Y</t>
        </is>
      </c>
      <c r="AM1135" t="inlineStr">
        <is>
          <t xml:space="preserve">Y</t>
        </is>
      </c>
      <c r="AN1135"/>
      <c r="AO1135" t="inlineStr">
        <is>
          <t xml:space="preserve">Y</t>
        </is>
      </c>
      <c r="AP1135" t="inlineStr">
        <is>
          <t xml:space="preserve">Y</t>
        </is>
      </c>
      <c r="AQ1135"/>
      <c r="AR1135"/>
      <c r="AS1135"/>
      <c r="AT1135">
        <f>IFERROR(INDEX(04_Area_Stats!$E$5:$E$7,MATCH(N1135,04_Area_Stats!$A$5:$A$7,0)),"")</f>
      </c>
      <c r="AU1135">
        <f>IFERROR(ROUND(W1135*AT1135,0),"")</f>
      </c>
      <c r="AV1135">
        <f>IFERROR(AU1135*12/S1135,"")</f>
      </c>
      <c r="AW1135">
        <f>IFERROR(ROUND(100*(03_Assumptions!$B$18*MIN(AV1135/03_Assumptions!$B$13,1)+03_Assumptions!$B$19*MIN(MAX(-AB1135/0.25,0),1)+03_Assumptions!$B$20*IFERROR(INDEX(03_Assumptions!$B$28:$B$33,MATCH(AG1135,03_Assumptions!$A$28:$A$33,0)),0.5)+03_Assumptions!$B$21*MIN(V1135/180,1)+03_Assumptions!$B$22*(COUNTIF(AI1135:AQ1135,"Y")/9)),0),"")</f>
      </c>
      <c r="AX1135"/>
      <c r="AY1135"/>
      <c r="AZ1135"/>
      <c r="BA1135" t="inlineStr">
        <is>
          <t xml:space="preserve">https://img4.idealista.com/s/v1/yLv6QcFaPGY-ndqtd3fIzjn3dwgl4inLwTKbMiVSd6Ml4khBqGDIaJvI4s5m5JvBd6Padwsed_d6dwYIoz4l94CjgAbI9Zuoyw?Expires=1788024190&amp;Signature=MEUCIFnhGwaAkpklR-ojlIuqC33RbQnh38FgGwlSFMyjKUUzAiEAmwjgMUO5Hu~3t-Ej0KOFXAuy1wlFBVtnD76fVFc7PgI_&amp;Key-Pair-Id=K20EOYVFELHOX5</t>
        </is>
      </c>
      <c r="BB1135"/>
      <c r="BC1135">
        <v>1</v>
      </c>
      <c r="BD1135"/>
      <c r="BE1135">
        <v>0</v>
      </c>
      <c r="BF1135"/>
      <c r="BG1135"/>
      <c r="BH1135"/>
      <c r="BI1135" t="inlineStr">
        <is>
          <t xml:space="preserve">rare opportunity to own a versatile and distinctive home in a highly sought-after location</t>
        </is>
      </c>
      <c r="BJ1135"/>
      <c r="BK1135"/>
      <c r="BL1135" t="inlineStr">
        <is>
          <t xml:space="preserve">En lyxig ny dubbelex-lägenhet i San Pedro de Alcántara med 3 sovrum med eget badrum, privat uppvärmad pool med havsutsikt och underhållningsutrymme på taket. Fastigheten kombinerar moderna bekvämligheter inklusive privat hiss, luftkonditionering och golvvärme, och kan köpas fristående eller tillsammans med tre oberoende lägenheter under för en multi-generationell eller investeringsmöjlighet.</t>
        </is>
      </c>
      <c r="BM1135" t="inlineStr">
        <is>
          <t xml:space="preserve">floor, condition, lift, terrace, balcony, pool, parking, air_con</t>
        </is>
      </c>
      <c r="BN1135"/>
    </row>
    <row r="1136">
      <c r="A1136" t="inlineStr">
        <is>
          <t xml:space="preserve">IDL-112370686</t>
        </is>
      </c>
      <c r="B1136" t="inlineStr">
        <is>
          <t xml:space="preserve">Idealista</t>
        </is>
      </c>
      <c r="C1136" t="inlineStr">
        <is>
          <t xml:space="preserve">112370686</t>
        </is>
      </c>
      <c r="D1136" t="inlineStr">
        <is>
          <t xml:space="preserve">https://www.idealista.com/inmueble/112370686/</t>
        </is>
      </c>
      <c r="E1136" t="inlineStr">
        <is>
          <t xml:space="preserve">2026-08-28</t>
        </is>
      </c>
      <c r="F1136" t="inlineStr">
        <is>
          <t xml:space="preserve">2026-08-31</t>
        </is>
      </c>
      <c r="G1136" t="inlineStr">
        <is>
          <t xml:space="preserve">New</t>
        </is>
      </c>
      <c r="H1136" t="inlineStr">
        <is>
          <t xml:space="preserve">Flat / apartment in Calle Manuel de Falla, 1, Linda Vista-Nueva Alcántara-Cortijo Blanco, Marbella</t>
        </is>
      </c>
      <c r="I1136" t="inlineStr">
        <is>
          <t xml:space="preserve">Sale</t>
        </is>
      </c>
      <c r="J1136" t="inlineStr">
        <is>
          <t xml:space="preserve">Flat</t>
        </is>
      </c>
      <c r="K1136" t="inlineStr">
        <is>
          <t xml:space="preserve">ES</t>
        </is>
      </c>
      <c r="L1136"/>
      <c r="M1136" t="inlineStr">
        <is>
          <t xml:space="preserve">Málaga</t>
        </is>
      </c>
      <c r="N1136" t="inlineStr">
        <is>
          <t xml:space="preserve">Marbella</t>
        </is>
      </c>
      <c r="O1136" t="inlineStr">
        <is>
          <t xml:space="preserve">San Pedro de Alcántara</t>
        </is>
      </c>
      <c r="P1136"/>
      <c r="Q1136" t="inlineStr">
        <is>
          <t xml:space="preserve">36.4849043</t>
        </is>
      </c>
      <c r="R1136" t="inlineStr">
        <is>
          <t xml:space="preserve">-4.9788671</t>
        </is>
      </c>
      <c r="S1136">
        <v>342000</v>
      </c>
      <c r="T1136"/>
      <c r="U1136">
        <f>IFERROR((S1136-T1136)/T1136,"")</f>
      </c>
      <c r="V1136">
        <v>4</v>
      </c>
      <c r="W1136" t="inlineStr">
        <is>
          <t xml:space="preserve">59.00</t>
        </is>
      </c>
      <c r="X1136"/>
      <c r="Y1136"/>
      <c r="Z1136">
        <f>IFERROR(S1136/W1136,"")</f>
      </c>
      <c r="AA1136">
        <f>IFERROR(INDEX(04_Area_Stats!$C$5:$C$7,MATCH(N1136,04_Area_Stats!$A$5:$A$7,0)),"")</f>
      </c>
      <c r="AB1136">
        <f>IFERROR((Z1136-AA1136)/AA1136,"")</f>
      </c>
      <c r="AC1136">
        <v>1</v>
      </c>
      <c r="AD1136">
        <v>1</v>
      </c>
      <c r="AE1136" t="inlineStr">
        <is>
          <t xml:space="preserve">2</t>
        </is>
      </c>
      <c r="AF1136"/>
      <c r="AG1136"/>
      <c r="AH1136"/>
      <c r="AI1136" t="inlineStr">
        <is>
          <t xml:space="preserve">Y</t>
        </is>
      </c>
      <c r="AJ1136" t="inlineStr">
        <is>
          <t xml:space="preserve">Y</t>
        </is>
      </c>
      <c r="AK1136" t="inlineStr">
        <is>
          <t xml:space="preserve">Y</t>
        </is>
      </c>
      <c r="AL1136" t="inlineStr">
        <is>
          <t xml:space="preserve">Y</t>
        </is>
      </c>
      <c r="AM1136"/>
      <c r="AN1136" t="inlineStr">
        <is>
          <t xml:space="preserve">N</t>
        </is>
      </c>
      <c r="AO1136"/>
      <c r="AP1136" t="inlineStr">
        <is>
          <t xml:space="preserve">Y</t>
        </is>
      </c>
      <c r="AQ1136"/>
      <c r="AR1136"/>
      <c r="AS1136"/>
      <c r="AT1136">
        <f>IFERROR(INDEX(04_Area_Stats!$E$5:$E$7,MATCH(N1136,04_Area_Stats!$A$5:$A$7,0)),"")</f>
      </c>
      <c r="AU1136">
        <f>IFERROR(ROUND(W1136*AT1136,0),"")</f>
      </c>
      <c r="AV1136">
        <f>IFERROR(AU1136*12/S1136,"")</f>
      </c>
      <c r="AW1136">
        <f>IFERROR(ROUND(100*(03_Assumptions!$B$18*MIN(AV1136/03_Assumptions!$B$13,1)+03_Assumptions!$B$19*MIN(MAX(-AB1136/0.25,0),1)+03_Assumptions!$B$20*IFERROR(INDEX(03_Assumptions!$B$28:$B$33,MATCH(AG1136,03_Assumptions!$A$28:$A$33,0)),0.5)+03_Assumptions!$B$21*MIN(V1136/180,1)+03_Assumptions!$B$22*(COUNTIF(AI1136:AQ1136,"Y")/9)),0),"")</f>
      </c>
      <c r="AX1136"/>
      <c r="AY1136"/>
      <c r="AZ1136"/>
      <c r="BA1136" t="inlineStr">
        <is>
          <t xml:space="preserve">https://img4.idealista.com/s/v1/yLv6QcFaPGY-ndqtd3fIzjn3dwgl4inLwTKbMiVSd6Ml4khBqGDIaJvI4s5m5JvBd6gMdwybdwvOdwYIowujCICjBqPI9Zuoyw?Expires=1788024190&amp;Signature=MEUCIQC2vb-Lc40K-ldYfbJ7bb6Wi0fOodVFkc5ayWvJGPha8gIgD7XqUU3rDcJpX2omZo9p6ecp1Qu7H3TNYFuSyKKqMRE_&amp;Key-Pair-Id=K20EOYVFELHOX5</t>
        </is>
      </c>
      <c r="BB1136"/>
      <c r="BC1136">
        <v>1</v>
      </c>
      <c r="BD1136"/>
      <c r="BE1136">
        <v>0</v>
      </c>
      <c r="BF1136"/>
      <c r="BG1136"/>
      <c r="BH1136"/>
      <c r="BI1136"/>
      <c r="BJ1136"/>
      <c r="BK1136"/>
      <c r="BL1136"/>
      <c r="BM1136"/>
      <c r="BN1136"/>
    </row>
    <row r="1137">
      <c r="A1137" t="inlineStr">
        <is>
          <t xml:space="preserve">IDL-112365072</t>
        </is>
      </c>
      <c r="B1137" t="inlineStr">
        <is>
          <t xml:space="preserve">Idealista</t>
        </is>
      </c>
      <c r="C1137" t="inlineStr">
        <is>
          <t xml:space="preserve">112365072</t>
        </is>
      </c>
      <c r="D1137" t="inlineStr">
        <is>
          <t xml:space="preserve">https://www.idealista.com/inmueble/112365072/</t>
        </is>
      </c>
      <c r="E1137" t="inlineStr">
        <is>
          <t xml:space="preserve">2026-08-28</t>
        </is>
      </c>
      <c r="F1137" t="inlineStr">
        <is>
          <t xml:space="preserve">2026-08-31</t>
        </is>
      </c>
      <c r="G1137" t="inlineStr">
        <is>
          <t xml:space="preserve">New</t>
        </is>
      </c>
      <c r="H1137" t="inlineStr">
        <is>
          <t xml:space="preserve">Flat / apartment in Calle Santa Isabel, San Pedro Pueblo, Marbella</t>
        </is>
      </c>
      <c r="I1137" t="inlineStr">
        <is>
          <t xml:space="preserve">Sale</t>
        </is>
      </c>
      <c r="J1137" t="inlineStr">
        <is>
          <t xml:space="preserve">Flat</t>
        </is>
      </c>
      <c r="K1137" t="inlineStr">
        <is>
          <t xml:space="preserve">ES</t>
        </is>
      </c>
      <c r="L1137"/>
      <c r="M1137" t="inlineStr">
        <is>
          <t xml:space="preserve">Málaga</t>
        </is>
      </c>
      <c r="N1137" t="inlineStr">
        <is>
          <t xml:space="preserve">Marbella</t>
        </is>
      </c>
      <c r="O1137" t="inlineStr">
        <is>
          <t xml:space="preserve">San Pedro de Alcántara</t>
        </is>
      </c>
      <c r="P1137"/>
      <c r="Q1137" t="inlineStr">
        <is>
          <t xml:space="preserve">36.4887543</t>
        </is>
      </c>
      <c r="R1137" t="inlineStr">
        <is>
          <t xml:space="preserve">-4.9851149</t>
        </is>
      </c>
      <c r="S1137">
        <v>475000</v>
      </c>
      <c r="T1137"/>
      <c r="U1137">
        <f>IFERROR((S1137-T1137)/T1137,"")</f>
      </c>
      <c r="V1137">
        <v>4</v>
      </c>
      <c r="W1137" t="inlineStr">
        <is>
          <t xml:space="preserve">211.00</t>
        </is>
      </c>
      <c r="X1137"/>
      <c r="Y1137"/>
      <c r="Z1137">
        <f>IFERROR(S1137/W1137,"")</f>
      </c>
      <c r="AA1137">
        <f>IFERROR(INDEX(04_Area_Stats!$C$5:$C$7,MATCH(N1137,04_Area_Stats!$A$5:$A$7,0)),"")</f>
      </c>
      <c r="AB1137">
        <f>IFERROR((Z1137-AA1137)/AA1137,"")</f>
      </c>
      <c r="AC1137">
        <v>4</v>
      </c>
      <c r="AD1137">
        <v>3</v>
      </c>
      <c r="AE1137"/>
      <c r="AF1137"/>
      <c r="AG1137"/>
      <c r="AH1137"/>
      <c r="AI1137" t="inlineStr">
        <is>
          <t xml:space="preserve">N</t>
        </is>
      </c>
      <c r="AJ1137" t="inlineStr">
        <is>
          <t xml:space="preserve">N</t>
        </is>
      </c>
      <c r="AK1137" t="inlineStr">
        <is>
          <t xml:space="preserve">N</t>
        </is>
      </c>
      <c r="AL1137" t="inlineStr">
        <is>
          <t xml:space="preserve">N</t>
        </is>
      </c>
      <c r="AM1137" t="inlineStr">
        <is>
          <t xml:space="preserve">Y</t>
        </is>
      </c>
      <c r="AN1137" t="inlineStr">
        <is>
          <t xml:space="preserve">Y</t>
        </is>
      </c>
      <c r="AO1137"/>
      <c r="AP1137" t="inlineStr">
        <is>
          <t xml:space="preserve">Y</t>
        </is>
      </c>
      <c r="AQ1137"/>
      <c r="AR1137"/>
      <c r="AS1137"/>
      <c r="AT1137">
        <f>IFERROR(INDEX(04_Area_Stats!$E$5:$E$7,MATCH(N1137,04_Area_Stats!$A$5:$A$7,0)),"")</f>
      </c>
      <c r="AU1137">
        <f>IFERROR(ROUND(W1137*AT1137,0),"")</f>
      </c>
      <c r="AV1137">
        <f>IFERROR(AU1137*12/S1137,"")</f>
      </c>
      <c r="AW1137">
        <f>IFERROR(ROUND(100*(03_Assumptions!$B$18*MIN(AV1137/03_Assumptions!$B$13,1)+03_Assumptions!$B$19*MIN(MAX(-AB1137/0.25,0),1)+03_Assumptions!$B$20*IFERROR(INDEX(03_Assumptions!$B$28:$B$33,MATCH(AG1137,03_Assumptions!$A$28:$A$33,0)),0.5)+03_Assumptions!$B$21*MIN(V1137/180,1)+03_Assumptions!$B$22*(COUNTIF(AI1137:AQ1137,"Y")/9)),0),"")</f>
      </c>
      <c r="AX1137"/>
      <c r="AY1137"/>
      <c r="AZ1137"/>
      <c r="BA1137" t="inlineStr">
        <is>
          <t xml:space="preserve">https://img4.idealista.com/s/v1/yLv6QcFaPGY-ndqtd3fIzjn3dwgl4inLwTKbMiVSd6Ml4khBqGDIaJvI4s5m5JvBd6Mld6P3d6h6dwYIows-PoD3CIDI9Zuoyw?Expires=1788024190&amp;Signature=MEYCIQCW99aDElA8003cEkjbMOY0bboPxIrM7VjS0DwPa5JRaQIhAOpULhWLbECvJ5YBHG-RoJxNEakbVRfmv5hAw436koES&amp;Key-Pair-Id=K20EOYVFELHOX5</t>
        </is>
      </c>
      <c r="BB1137"/>
      <c r="BC1137">
        <v>1</v>
      </c>
      <c r="BD1137"/>
      <c r="BE1137">
        <v>0</v>
      </c>
      <c r="BF1137"/>
      <c r="BG1137"/>
      <c r="BH1137"/>
      <c r="BI1137"/>
      <c r="BJ1137"/>
      <c r="BK1137"/>
      <c r="BL1137"/>
      <c r="BM1137"/>
      <c r="BN1137"/>
    </row>
    <row r="1138">
      <c r="A1138" t="inlineStr">
        <is>
          <t xml:space="preserve">IDL-112378696</t>
        </is>
      </c>
      <c r="B1138" t="inlineStr">
        <is>
          <t xml:space="preserve">Idealista</t>
        </is>
      </c>
      <c r="C1138" t="inlineStr">
        <is>
          <t xml:space="preserve">112378696</t>
        </is>
      </c>
      <c r="D1138" t="inlineStr">
        <is>
          <t xml:space="preserve">https://www.idealista.com/inmueble/112378696/</t>
        </is>
      </c>
      <c r="E1138" t="inlineStr">
        <is>
          <t xml:space="preserve">2026-08-28</t>
        </is>
      </c>
      <c r="F1138" t="inlineStr">
        <is>
          <t xml:space="preserve">2026-08-31</t>
        </is>
      </c>
      <c r="G1138" t="inlineStr">
        <is>
          <t xml:space="preserve">New</t>
        </is>
      </c>
      <c r="H1138" t="inlineStr">
        <is>
          <t xml:space="preserve">Detached house in Guadalmina Alta, Marbella</t>
        </is>
      </c>
      <c r="I1138" t="inlineStr">
        <is>
          <t xml:space="preserve">Sale</t>
        </is>
      </c>
      <c r="J1138" t="inlineStr">
        <is>
          <t xml:space="preserve">Chalet</t>
        </is>
      </c>
      <c r="K1138" t="inlineStr">
        <is>
          <t xml:space="preserve">ES</t>
        </is>
      </c>
      <c r="L1138"/>
      <c r="M1138" t="inlineStr">
        <is>
          <t xml:space="preserve">Málaga</t>
        </is>
      </c>
      <c r="N1138" t="inlineStr">
        <is>
          <t xml:space="preserve">Marbella</t>
        </is>
      </c>
      <c r="O1138" t="inlineStr">
        <is>
          <t xml:space="preserve">San Pedro de Alcántara</t>
        </is>
      </c>
      <c r="P1138"/>
      <c r="Q1138" t="inlineStr">
        <is>
          <t xml:space="preserve">36.4838268</t>
        </is>
      </c>
      <c r="R1138" t="inlineStr">
        <is>
          <t xml:space="preserve">-5.0057404</t>
        </is>
      </c>
      <c r="S1138">
        <v>3150000</v>
      </c>
      <c r="T1138"/>
      <c r="U1138">
        <f>IFERROR((S1138-T1138)/T1138,"")</f>
      </c>
      <c r="V1138">
        <v>4</v>
      </c>
      <c r="W1138" t="inlineStr">
        <is>
          <t xml:space="preserve">384.00</t>
        </is>
      </c>
      <c r="X1138"/>
      <c r="Y1138"/>
      <c r="Z1138">
        <f>IFERROR(S1138/W1138,"")</f>
      </c>
      <c r="AA1138">
        <f>IFERROR(INDEX(04_Area_Stats!$C$5:$C$7,MATCH(N1138,04_Area_Stats!$A$5:$A$7,0)),"")</f>
      </c>
      <c r="AB1138">
        <f>IFERROR((Z1138-AA1138)/AA1138,"")</f>
      </c>
      <c r="AC1138">
        <v>4</v>
      </c>
      <c r="AD1138">
        <v>4</v>
      </c>
      <c r="AE1138"/>
      <c r="AF1138"/>
      <c r="AG1138" t="inlineStr">
        <is>
          <t xml:space="preserve">Renovated</t>
        </is>
      </c>
      <c r="AH1138"/>
      <c r="AI1138"/>
      <c r="AJ1138" t="inlineStr">
        <is>
          <t xml:space="preserve">Y</t>
        </is>
      </c>
      <c r="AK1138" t="inlineStr">
        <is>
          <t xml:space="preserve">Y</t>
        </is>
      </c>
      <c r="AL1138" t="inlineStr">
        <is>
          <t xml:space="preserve">Y</t>
        </is>
      </c>
      <c r="AM1138" t="inlineStr">
        <is>
          <t xml:space="preserve">Y</t>
        </is>
      </c>
      <c r="AN1138" t="inlineStr">
        <is>
          <t xml:space="preserve">Y</t>
        </is>
      </c>
      <c r="AO1138"/>
      <c r="AP1138" t="inlineStr">
        <is>
          <t xml:space="preserve">Y</t>
        </is>
      </c>
      <c r="AQ1138"/>
      <c r="AR1138"/>
      <c r="AS1138"/>
      <c r="AT1138">
        <f>IFERROR(INDEX(04_Area_Stats!$E$5:$E$7,MATCH(N1138,04_Area_Stats!$A$5:$A$7,0)),"")</f>
      </c>
      <c r="AU1138">
        <f>IFERROR(ROUND(W1138*AT1138,0),"")</f>
      </c>
      <c r="AV1138">
        <f>IFERROR(AU1138*12/S1138,"")</f>
      </c>
      <c r="AW1138">
        <f>IFERROR(ROUND(100*(03_Assumptions!$B$18*MIN(AV1138/03_Assumptions!$B$13,1)+03_Assumptions!$B$19*MIN(MAX(-AB1138/0.25,0),1)+03_Assumptions!$B$20*IFERROR(INDEX(03_Assumptions!$B$28:$B$33,MATCH(AG1138,03_Assumptions!$A$28:$A$33,0)),0.5)+03_Assumptions!$B$21*MIN(V1138/180,1)+03_Assumptions!$B$22*(COUNTIF(AI1138:AQ1138,"Y")/9)),0),"")</f>
      </c>
      <c r="AX1138"/>
      <c r="AY1138"/>
      <c r="AZ1138"/>
      <c r="BA1138" t="inlineStr">
        <is>
          <t xml:space="preserve">https://img4.idealista.com/s/v1/yLv6QcFaPGY-ndqtd3fIzjn3dwgl4inLwTKbMiVSd6Ml4khBqGDIaJvI4s5m5JvBdwbadwYedwYedwYIowuADCU-owjI9Zuoyw?Expires=1788024190&amp;Signature=MEYCIQDpEUYY4Ifq2yYjNd5bgKu5ZLlCOhjDKV5nOGMiAcn9-QIhAKxT1HJbaPZydYcRgKmOLXHWyC2wAF34r3h5AMulIhYP&amp;Key-Pair-Id=K20EOYVFELHOX5</t>
        </is>
      </c>
      <c r="BB1138"/>
      <c r="BC1138">
        <v>1</v>
      </c>
      <c r="BD1138"/>
      <c r="BE1138">
        <v>0</v>
      </c>
      <c r="BF1138"/>
      <c r="BG1138"/>
      <c r="BH1138"/>
      <c r="BI1138"/>
      <c r="BJ1138" t="inlineStr">
        <is>
          <t xml:space="preserve">COSMETIC</t>
        </is>
      </c>
      <c r="BK1138"/>
      <c r="BL1138" t="inlineStr">
        <is>
          <t xml:space="preserve">En nyligen renoverad 4-rumsvilla i Guadalmina Alta, Marbella, med modern arkitektur och tidlös design. Egendomen utmärker sig för sina lyxiga bekvämligheter inklusive infinity-pool, 114 m² terrasser, privat trädgård och ett prestigeöst läge nära golfbanor och Puerto Banús.</t>
        </is>
      </c>
      <c r="BM1138" t="inlineStr">
        <is>
          <t xml:space="preserve">condition</t>
        </is>
      </c>
      <c r="BN1138"/>
    </row>
    <row r="1139">
      <c r="A1139" t="inlineStr">
        <is>
          <t xml:space="preserve">IDL-112370957</t>
        </is>
      </c>
      <c r="B1139" t="inlineStr">
        <is>
          <t xml:space="preserve">Idealista</t>
        </is>
      </c>
      <c r="C1139" t="inlineStr">
        <is>
          <t xml:space="preserve">112370957</t>
        </is>
      </c>
      <c r="D1139" t="inlineStr">
        <is>
          <t xml:space="preserve">https://www.idealista.com/inmueble/112370957/</t>
        </is>
      </c>
      <c r="E1139" t="inlineStr">
        <is>
          <t xml:space="preserve">2026-08-28</t>
        </is>
      </c>
      <c r="F1139" t="inlineStr">
        <is>
          <t xml:space="preserve">2026-08-31</t>
        </is>
      </c>
      <c r="G1139" t="inlineStr">
        <is>
          <t xml:space="preserve">New</t>
        </is>
      </c>
      <c r="H1139" t="inlineStr">
        <is>
          <t xml:space="preserve">Flat / apartment in San Pedro Pueblo, Marbella</t>
        </is>
      </c>
      <c r="I1139" t="inlineStr">
        <is>
          <t xml:space="preserve">Sale</t>
        </is>
      </c>
      <c r="J1139" t="inlineStr">
        <is>
          <t xml:space="preserve">Flat</t>
        </is>
      </c>
      <c r="K1139" t="inlineStr">
        <is>
          <t xml:space="preserve">ES</t>
        </is>
      </c>
      <c r="L1139"/>
      <c r="M1139" t="inlineStr">
        <is>
          <t xml:space="preserve">Málaga</t>
        </is>
      </c>
      <c r="N1139" t="inlineStr">
        <is>
          <t xml:space="preserve">Marbella</t>
        </is>
      </c>
      <c r="O1139" t="inlineStr">
        <is>
          <t xml:space="preserve">San Pedro de Alcántara</t>
        </is>
      </c>
      <c r="P1139"/>
      <c r="Q1139" t="inlineStr">
        <is>
          <t xml:space="preserve">36.4809227</t>
        </is>
      </c>
      <c r="R1139" t="inlineStr">
        <is>
          <t xml:space="preserve">-4.9898179</t>
        </is>
      </c>
      <c r="S1139">
        <v>388000</v>
      </c>
      <c r="T1139"/>
      <c r="U1139">
        <f>IFERROR((S1139-T1139)/T1139,"")</f>
      </c>
      <c r="V1139">
        <v>4</v>
      </c>
      <c r="W1139" t="inlineStr">
        <is>
          <t xml:space="preserve">95.00</t>
        </is>
      </c>
      <c r="X1139"/>
      <c r="Y1139"/>
      <c r="Z1139">
        <f>IFERROR(S1139/W1139,"")</f>
      </c>
      <c r="AA1139">
        <f>IFERROR(INDEX(04_Area_Stats!$C$5:$C$7,MATCH(N1139,04_Area_Stats!$A$5:$A$7,0)),"")</f>
      </c>
      <c r="AB1139">
        <f>IFERROR((Z1139-AA1139)/AA1139,"")</f>
      </c>
      <c r="AC1139">
        <v>4</v>
      </c>
      <c r="AD1139">
        <v>2</v>
      </c>
      <c r="AE1139" t="inlineStr">
        <is>
          <t xml:space="preserve">Penthouse</t>
        </is>
      </c>
      <c r="AF1139"/>
      <c r="AG1139"/>
      <c r="AH1139"/>
      <c r="AI1139" t="inlineStr">
        <is>
          <t xml:space="preserve">Y</t>
        </is>
      </c>
      <c r="AJ1139" t="inlineStr">
        <is>
          <t xml:space="preserve">N</t>
        </is>
      </c>
      <c r="AK1139" t="inlineStr">
        <is>
          <t xml:space="preserve">N</t>
        </is>
      </c>
      <c r="AL1139" t="inlineStr">
        <is>
          <t xml:space="preserve">N</t>
        </is>
      </c>
      <c r="AM1139"/>
      <c r="AN1139" t="inlineStr">
        <is>
          <t xml:space="preserve">N</t>
        </is>
      </c>
      <c r="AO1139"/>
      <c r="AP1139" t="inlineStr">
        <is>
          <t xml:space="preserve">N</t>
        </is>
      </c>
      <c r="AQ1139"/>
      <c r="AR1139"/>
      <c r="AS1139"/>
      <c r="AT1139">
        <f>IFERROR(INDEX(04_Area_Stats!$E$5:$E$7,MATCH(N1139,04_Area_Stats!$A$5:$A$7,0)),"")</f>
      </c>
      <c r="AU1139">
        <f>IFERROR(ROUND(W1139*AT1139,0),"")</f>
      </c>
      <c r="AV1139">
        <f>IFERROR(AU1139*12/S1139,"")</f>
      </c>
      <c r="AW1139">
        <f>IFERROR(ROUND(100*(03_Assumptions!$B$18*MIN(AV1139/03_Assumptions!$B$13,1)+03_Assumptions!$B$19*MIN(MAX(-AB1139/0.25,0),1)+03_Assumptions!$B$20*IFERROR(INDEX(03_Assumptions!$B$28:$B$33,MATCH(AG1139,03_Assumptions!$A$28:$A$33,0)),0.5)+03_Assumptions!$B$21*MIN(V1139/180,1)+03_Assumptions!$B$22*(COUNTIF(AI1139:AQ1139,"Y")/9)),0),"")</f>
      </c>
      <c r="AX1139"/>
      <c r="AY1139"/>
      <c r="AZ1139"/>
      <c r="BA1139" t="inlineStr">
        <is>
          <t xml:space="preserve">https://img4.idealista.com/s/v1/yLv6QcFaPGY-ndqtd3fIzjn3dwgl4inLwTKbMiVSd6Ml4khBqGDIaJvI4s5m5JvBdwgld6MLdx7OdwYIowujDKMGegvI9Zuoyw?Expires=1788024190&amp;Signature=MEUCIFxfk7lZM6ntgM8JqZsiwbuatqNJwsqPJcXeL1qdwQI0AiEA4zAz9mgVN0Mt-hKweFmGXDQ0pQuMvowB5e-k4OFa2wk_&amp;Key-Pair-Id=K20EOYVFELHOX5</t>
        </is>
      </c>
      <c r="BB1139"/>
      <c r="BC1139">
        <v>1</v>
      </c>
      <c r="BD1139"/>
      <c r="BE1139">
        <v>0</v>
      </c>
      <c r="BF1139"/>
      <c r="BG1139"/>
      <c r="BH1139"/>
      <c r="BI1139"/>
      <c r="BJ1139"/>
      <c r="BK1139"/>
      <c r="BL1139" t="inlineStr">
        <is>
          <t xml:space="preserve">Penthouse i San Pedro de Alcántara med 4 rum och 2 badrum på 95 m²; skick och ytterligare bekvämligheter är inte angivna.</t>
        </is>
      </c>
      <c r="BM1139" t="inlineStr">
        <is>
          <t xml:space="preserve">floor</t>
        </is>
      </c>
      <c r="BN1139"/>
    </row>
    <row r="1140">
      <c r="A1140" t="inlineStr">
        <is>
          <t xml:space="preserve">IDL-112395368</t>
        </is>
      </c>
      <c r="B1140" t="inlineStr">
        <is>
          <t xml:space="preserve">Idealista</t>
        </is>
      </c>
      <c r="C1140" t="inlineStr">
        <is>
          <t xml:space="preserve">112395368</t>
        </is>
      </c>
      <c r="D1140" t="inlineStr">
        <is>
          <t xml:space="preserve">https://www.idealista.com/inmueble/112395368/</t>
        </is>
      </c>
      <c r="E1140" t="inlineStr">
        <is>
          <t xml:space="preserve">2026-08-28</t>
        </is>
      </c>
      <c r="F1140" t="inlineStr">
        <is>
          <t xml:space="preserve">2026-08-31</t>
        </is>
      </c>
      <c r="G1140" t="inlineStr">
        <is>
          <t xml:space="preserve">New</t>
        </is>
      </c>
      <c r="H1140" t="inlineStr">
        <is>
          <t xml:space="preserve">Detached house in Lugar Urbanizacion Nueva Alcantara, 10 V, Linda Vista-Nueva Alcántara-Cortijo Blanco, Marbella</t>
        </is>
      </c>
      <c r="I1140" t="inlineStr">
        <is>
          <t xml:space="preserve">Sale</t>
        </is>
      </c>
      <c r="J1140" t="inlineStr">
        <is>
          <t xml:space="preserve">Chalet</t>
        </is>
      </c>
      <c r="K1140" t="inlineStr">
        <is>
          <t xml:space="preserve">ES</t>
        </is>
      </c>
      <c r="L1140"/>
      <c r="M1140" t="inlineStr">
        <is>
          <t xml:space="preserve">Málaga</t>
        </is>
      </c>
      <c r="N1140" t="inlineStr">
        <is>
          <t xml:space="preserve">Marbella</t>
        </is>
      </c>
      <c r="O1140" t="inlineStr">
        <is>
          <t xml:space="preserve">San Pedro de Alcántara</t>
        </is>
      </c>
      <c r="P1140"/>
      <c r="Q1140" t="inlineStr">
        <is>
          <t xml:space="preserve">36.4767500</t>
        </is>
      </c>
      <c r="R1140" t="inlineStr">
        <is>
          <t xml:space="preserve">-4.9804900</t>
        </is>
      </c>
      <c r="S1140">
        <v>3400000</v>
      </c>
      <c r="T1140"/>
      <c r="U1140">
        <f>IFERROR((S1140-T1140)/T1140,"")</f>
      </c>
      <c r="V1140">
        <v>4</v>
      </c>
      <c r="W1140" t="inlineStr">
        <is>
          <t xml:space="preserve">850.00</t>
        </is>
      </c>
      <c r="X1140"/>
      <c r="Y1140"/>
      <c r="Z1140">
        <f>IFERROR(S1140/W1140,"")</f>
      </c>
      <c r="AA1140">
        <f>IFERROR(INDEX(04_Area_Stats!$C$5:$C$7,MATCH(N1140,04_Area_Stats!$A$5:$A$7,0)),"")</f>
      </c>
      <c r="AB1140">
        <f>IFERROR((Z1140-AA1140)/AA1140,"")</f>
      </c>
      <c r="AC1140">
        <v>3</v>
      </c>
      <c r="AD1140">
        <v>3</v>
      </c>
      <c r="AE1140"/>
      <c r="AF1140"/>
      <c r="AG1140"/>
      <c r="AH1140"/>
      <c r="AI1140"/>
      <c r="AJ1140" t="inlineStr">
        <is>
          <t xml:space="preserve">Y</t>
        </is>
      </c>
      <c r="AK1140" t="inlineStr">
        <is>
          <t xml:space="preserve">Y</t>
        </is>
      </c>
      <c r="AL1140" t="inlineStr">
        <is>
          <t xml:space="preserve">Y</t>
        </is>
      </c>
      <c r="AM1140" t="inlineStr">
        <is>
          <t xml:space="preserve">Y</t>
        </is>
      </c>
      <c r="AN1140"/>
      <c r="AO1140"/>
      <c r="AP1140" t="inlineStr">
        <is>
          <t xml:space="preserve">Y</t>
        </is>
      </c>
      <c r="AQ1140"/>
      <c r="AR1140"/>
      <c r="AS1140"/>
      <c r="AT1140">
        <f>IFERROR(INDEX(04_Area_Stats!$E$5:$E$7,MATCH(N1140,04_Area_Stats!$A$5:$A$7,0)),"")</f>
      </c>
      <c r="AU1140">
        <f>IFERROR(ROUND(W1140*AT1140,0),"")</f>
      </c>
      <c r="AV1140">
        <f>IFERROR(AU1140*12/S1140,"")</f>
      </c>
      <c r="AW1140">
        <f>IFERROR(ROUND(100*(03_Assumptions!$B$18*MIN(AV1140/03_Assumptions!$B$13,1)+03_Assumptions!$B$19*MIN(MAX(-AB1140/0.25,0),1)+03_Assumptions!$B$20*IFERROR(INDEX(03_Assumptions!$B$28:$B$33,MATCH(AG1140,03_Assumptions!$A$28:$A$33,0)),0.5)+03_Assumptions!$B$21*MIN(V1140/180,1)+03_Assumptions!$B$22*(COUNTIF(AI1140:AQ1140,"Y")/9)),0),"")</f>
      </c>
      <c r="AX1140"/>
      <c r="AY1140"/>
      <c r="AZ1140"/>
      <c r="BA1140" t="inlineStr">
        <is>
          <t xml:space="preserve">https://img4.idealista.com/s/v1/yLv6QcFaPGY-ndqtd3fIzjn3dwgl4inLwTKbMiVSd6Ml4khBqGDIaJvI4s5m5JvBd861d7Uldwu1dwYIoz4MgAYMC3rI9Zuoyw?Expires=1788122378&amp;Signature=MEYCIQDS08sA-gezyol79hJShoRljubBbce8ZWXIP1XelnXzQAIhAM9vqjuYSWBHIaVybPD8gqWJfpBfqmUiXoB7oXvRqxn2&amp;Key-Pair-Id=K20EOYVFELHOX5</t>
        </is>
      </c>
      <c r="BB1140"/>
      <c r="BC1140">
        <v>1</v>
      </c>
      <c r="BD1140"/>
      <c r="BE1140">
        <v>0</v>
      </c>
      <c r="BF1140"/>
      <c r="BG1140"/>
      <c r="BH1140"/>
      <c r="BI1140"/>
      <c r="BJ1140"/>
      <c r="BK1140"/>
      <c r="BL1140"/>
      <c r="BM1140"/>
      <c r="BN1140"/>
    </row>
    <row r="1141">
      <c r="A1141" t="inlineStr">
        <is>
          <t xml:space="preserve">IDL-112379442</t>
        </is>
      </c>
      <c r="B1141" t="inlineStr">
        <is>
          <t xml:space="preserve">Idealista</t>
        </is>
      </c>
      <c r="C1141" t="inlineStr">
        <is>
          <t xml:space="preserve">112379442</t>
        </is>
      </c>
      <c r="D1141" t="inlineStr">
        <is>
          <t xml:space="preserve">https://www.idealista.com/obra-nueva/112379442/</t>
        </is>
      </c>
      <c r="E1141" t="inlineStr">
        <is>
          <t xml:space="preserve">2026-08-28</t>
        </is>
      </c>
      <c r="F1141" t="inlineStr">
        <is>
          <t xml:space="preserve">2026-08-31</t>
        </is>
      </c>
      <c r="G1141" t="inlineStr">
        <is>
          <t xml:space="preserve">New</t>
        </is>
      </c>
      <c r="H1141" t="inlineStr">
        <is>
          <t xml:space="preserve">Flat / apartment in Avenida Pablo Ruiz Picasso Nn, San Pedro Pueblo, Marbella</t>
        </is>
      </c>
      <c r="I1141" t="inlineStr">
        <is>
          <t xml:space="preserve">Sale</t>
        </is>
      </c>
      <c r="J1141" t="inlineStr">
        <is>
          <t xml:space="preserve">Flat</t>
        </is>
      </c>
      <c r="K1141" t="inlineStr">
        <is>
          <t xml:space="preserve">ES</t>
        </is>
      </c>
      <c r="L1141"/>
      <c r="M1141" t="inlineStr">
        <is>
          <t xml:space="preserve">Málaga</t>
        </is>
      </c>
      <c r="N1141" t="inlineStr">
        <is>
          <t xml:space="preserve">Marbella</t>
        </is>
      </c>
      <c r="O1141" t="inlineStr">
        <is>
          <t xml:space="preserve">San Pedro de Alcántara</t>
        </is>
      </c>
      <c r="P1141"/>
      <c r="Q1141" t="inlineStr">
        <is>
          <t xml:space="preserve">36.4913660</t>
        </is>
      </c>
      <c r="R1141" t="inlineStr">
        <is>
          <t xml:space="preserve">-4.9923526</t>
        </is>
      </c>
      <c r="S1141">
        <v>687150</v>
      </c>
      <c r="T1141"/>
      <c r="U1141">
        <f>IFERROR((S1141-T1141)/T1141,"")</f>
      </c>
      <c r="V1141">
        <v>4</v>
      </c>
      <c r="W1141" t="inlineStr">
        <is>
          <t xml:space="preserve">110.00</t>
        </is>
      </c>
      <c r="X1141"/>
      <c r="Y1141"/>
      <c r="Z1141">
        <f>IFERROR(S1141/W1141,"")</f>
      </c>
      <c r="AA1141">
        <f>IFERROR(INDEX(04_Area_Stats!$C$5:$C$7,MATCH(N1141,04_Area_Stats!$A$5:$A$7,0)),"")</f>
      </c>
      <c r="AB1141">
        <f>IFERROR((Z1141-AA1141)/AA1141,"")</f>
      </c>
      <c r="AC1141">
        <v>3</v>
      </c>
      <c r="AD1141">
        <v>2</v>
      </c>
      <c r="AE1141" t="inlineStr">
        <is>
          <t xml:space="preserve">3</t>
        </is>
      </c>
      <c r="AF1141"/>
      <c r="AG1141"/>
      <c r="AH1141"/>
      <c r="AI1141" t="inlineStr">
        <is>
          <t xml:space="preserve">Y</t>
        </is>
      </c>
      <c r="AJ1141" t="inlineStr">
        <is>
          <t xml:space="preserve">Y</t>
        </is>
      </c>
      <c r="AK1141" t="inlineStr">
        <is>
          <t xml:space="preserve">N</t>
        </is>
      </c>
      <c r="AL1141" t="inlineStr">
        <is>
          <t xml:space="preserve">N</t>
        </is>
      </c>
      <c r="AM1141" t="inlineStr">
        <is>
          <t xml:space="preserve">Y</t>
        </is>
      </c>
      <c r="AN1141" t="inlineStr">
        <is>
          <t xml:space="preserve">Y</t>
        </is>
      </c>
      <c r="AO1141"/>
      <c r="AP1141" t="inlineStr">
        <is>
          <t xml:space="preserve">N</t>
        </is>
      </c>
      <c r="AQ1141"/>
      <c r="AR1141"/>
      <c r="AS1141"/>
      <c r="AT1141">
        <f>IFERROR(INDEX(04_Area_Stats!$E$5:$E$7,MATCH(N1141,04_Area_Stats!$A$5:$A$7,0)),"")</f>
      </c>
      <c r="AU1141">
        <f>IFERROR(ROUND(W1141*AT1141,0),"")</f>
      </c>
      <c r="AV1141">
        <f>IFERROR(AU1141*12/S1141,"")</f>
      </c>
      <c r="AW1141">
        <f>IFERROR(ROUND(100*(03_Assumptions!$B$18*MIN(AV1141/03_Assumptions!$B$13,1)+03_Assumptions!$B$19*MIN(MAX(-AB1141/0.25,0),1)+03_Assumptions!$B$20*IFERROR(INDEX(03_Assumptions!$B$28:$B$33,MATCH(AG1141,03_Assumptions!$A$28:$A$33,0)),0.5)+03_Assumptions!$B$21*MIN(V1141/180,1)+03_Assumptions!$B$22*(COUNTIF(AI1141:AQ1141,"Y")/9)),0),"")</f>
      </c>
      <c r="AX1141"/>
      <c r="AY1141"/>
      <c r="AZ1141"/>
      <c r="BA1141" t="inlineStr">
        <is>
          <t xml:space="preserve">https://img4.idealista.com/s/v1/yLv6QcFaPGY-ndqtd3fIzjn3dwgl4inLwTKbMiVSd6Ml4khBqGDIaJvI4s5m5JvBd_cMdwwMd3o-dwYIowuAoz6A9_fI9Zuoyw?Expires=1788024190&amp;Signature=MEYCIQCVQOTPDI~WaIzr8r8NfVSrkYpviuMOFGIJyik1rLGSzgIhAPRkEejcJ3PHTi7zwlj7bFxVh18Jyi-KuFKiIsbyw~BG&amp;Key-Pair-Id=K20EOYVFELHOX5</t>
        </is>
      </c>
      <c r="BB1141"/>
      <c r="BC1141">
        <v>1</v>
      </c>
      <c r="BD1141"/>
      <c r="BE1141">
        <v>0</v>
      </c>
      <c r="BF1141"/>
      <c r="BG1141"/>
      <c r="BH1141"/>
      <c r="BI1141"/>
      <c r="BJ1141"/>
      <c r="BK1141"/>
      <c r="BL1141" t="inlineStr">
        <is>
          <t xml:space="preserve">Begränsad information är tillgänglig; beskrivningen nämner endast att det här är en lägenhet inom bostadskomplexet ARMONÍA i San Pedro Pueblo, Marbella, som inkluderar 35 bostäder och gemensamma områden.</t>
        </is>
      </c>
      <c r="BM1141"/>
      <c r="BN1141"/>
    </row>
    <row r="1142">
      <c r="A1142" t="inlineStr">
        <is>
          <t xml:space="preserve">IDL-112379344</t>
        </is>
      </c>
      <c r="B1142" t="inlineStr">
        <is>
          <t xml:space="preserve">Idealista</t>
        </is>
      </c>
      <c r="C1142" t="inlineStr">
        <is>
          <t xml:space="preserve">112379344</t>
        </is>
      </c>
      <c r="D1142" t="inlineStr">
        <is>
          <t xml:space="preserve">https://www.idealista.com/obra-nueva/112379344/</t>
        </is>
      </c>
      <c r="E1142" t="inlineStr">
        <is>
          <t xml:space="preserve">2026-08-28</t>
        </is>
      </c>
      <c r="F1142" t="inlineStr">
        <is>
          <t xml:space="preserve">2026-08-31</t>
        </is>
      </c>
      <c r="G1142" t="inlineStr">
        <is>
          <t xml:space="preserve">New</t>
        </is>
      </c>
      <c r="H1142" t="inlineStr">
        <is>
          <t xml:space="preserve">Flat / apartment in Avenida Pablo Ruiz Picasso Nn, San Pedro Pueblo, Marbella</t>
        </is>
      </c>
      <c r="I1142" t="inlineStr">
        <is>
          <t xml:space="preserve">Sale</t>
        </is>
      </c>
      <c r="J1142" t="inlineStr">
        <is>
          <t xml:space="preserve">Flat</t>
        </is>
      </c>
      <c r="K1142" t="inlineStr">
        <is>
          <t xml:space="preserve">ES</t>
        </is>
      </c>
      <c r="L1142"/>
      <c r="M1142" t="inlineStr">
        <is>
          <t xml:space="preserve">Málaga</t>
        </is>
      </c>
      <c r="N1142" t="inlineStr">
        <is>
          <t xml:space="preserve">Marbella</t>
        </is>
      </c>
      <c r="O1142" t="inlineStr">
        <is>
          <t xml:space="preserve">San Pedro de Alcántara</t>
        </is>
      </c>
      <c r="P1142"/>
      <c r="Q1142" t="inlineStr">
        <is>
          <t xml:space="preserve">36.4913660</t>
        </is>
      </c>
      <c r="R1142" t="inlineStr">
        <is>
          <t xml:space="preserve">-4.9923526</t>
        </is>
      </c>
      <c r="S1142">
        <v>469200</v>
      </c>
      <c r="T1142"/>
      <c r="U1142">
        <f>IFERROR((S1142-T1142)/T1142,"")</f>
      </c>
      <c r="V1142">
        <v>4</v>
      </c>
      <c r="W1142" t="inlineStr">
        <is>
          <t xml:space="preserve">113.00</t>
        </is>
      </c>
      <c r="X1142"/>
      <c r="Y1142"/>
      <c r="Z1142">
        <f>IFERROR(S1142/W1142,"")</f>
      </c>
      <c r="AA1142">
        <f>IFERROR(INDEX(04_Area_Stats!$C$5:$C$7,MATCH(N1142,04_Area_Stats!$A$5:$A$7,0)),"")</f>
      </c>
      <c r="AB1142">
        <f>IFERROR((Z1142-AA1142)/AA1142,"")</f>
      </c>
      <c r="AC1142">
        <v>3</v>
      </c>
      <c r="AD1142">
        <v>2</v>
      </c>
      <c r="AE1142" t="inlineStr">
        <is>
          <t xml:space="preserve">bj</t>
        </is>
      </c>
      <c r="AF1142"/>
      <c r="AG1142"/>
      <c r="AH1142"/>
      <c r="AI1142" t="inlineStr">
        <is>
          <t xml:space="preserve">Y</t>
        </is>
      </c>
      <c r="AJ1142" t="inlineStr">
        <is>
          <t xml:space="preserve">Y</t>
        </is>
      </c>
      <c r="AK1142" t="inlineStr">
        <is>
          <t xml:space="preserve">N</t>
        </is>
      </c>
      <c r="AL1142" t="inlineStr">
        <is>
          <t xml:space="preserve">N</t>
        </is>
      </c>
      <c r="AM1142" t="inlineStr">
        <is>
          <t xml:space="preserve">Y</t>
        </is>
      </c>
      <c r="AN1142" t="inlineStr">
        <is>
          <t xml:space="preserve">Y</t>
        </is>
      </c>
      <c r="AO1142"/>
      <c r="AP1142" t="inlineStr">
        <is>
          <t xml:space="preserve">N</t>
        </is>
      </c>
      <c r="AQ1142"/>
      <c r="AR1142"/>
      <c r="AS1142"/>
      <c r="AT1142">
        <f>IFERROR(INDEX(04_Area_Stats!$E$5:$E$7,MATCH(N1142,04_Area_Stats!$A$5:$A$7,0)),"")</f>
      </c>
      <c r="AU1142">
        <f>IFERROR(ROUND(W1142*AT1142,0),"")</f>
      </c>
      <c r="AV1142">
        <f>IFERROR(AU1142*12/S1142,"")</f>
      </c>
      <c r="AW1142">
        <f>IFERROR(ROUND(100*(03_Assumptions!$B$18*MIN(AV1142/03_Assumptions!$B$13,1)+03_Assumptions!$B$19*MIN(MAX(-AB1142/0.25,0),1)+03_Assumptions!$B$20*IFERROR(INDEX(03_Assumptions!$B$28:$B$33,MATCH(AG1142,03_Assumptions!$A$28:$A$33,0)),0.5)+03_Assumptions!$B$21*MIN(V1142/180,1)+03_Assumptions!$B$22*(COUNTIF(AI1142:AQ1142,"Y")/9)),0),"")</f>
      </c>
      <c r="AX1142"/>
      <c r="AY1142"/>
      <c r="AZ1142"/>
      <c r="BA1142" t="inlineStr">
        <is>
          <t xml:space="preserve">https://img4.idealista.com/s/v1/yLv6QcFaPGY-ndqtd3fIzjn3dwgl4inLwTKbMiVSd6Ml4khBqGDIaJvI4s5m5JvBd_cMdwwMd3o-dwYIowuAoz6A9_fI9Zuoyw?Expires=1788024190&amp;Signature=MEYCIQCtXJI41t-aAqeXtH2Gu9zadUtUSy1CghFgjVrPDRdp5QIhAM2D18aehuGN3DXd0IkCBQ7YUfi43JHPbmGSd2RZgfcZ&amp;Key-Pair-Id=K20EOYVFELHOX5</t>
        </is>
      </c>
      <c r="BB1142"/>
      <c r="BC1142">
        <v>1</v>
      </c>
      <c r="BD1142"/>
      <c r="BE1142">
        <v>0</v>
      </c>
      <c r="BF1142"/>
      <c r="BG1142"/>
      <c r="BH1142"/>
      <c r="BI1142"/>
      <c r="BJ1142"/>
      <c r="BK1142"/>
      <c r="BL1142" t="inlineStr">
        <is>
          <t xml:space="preserve">Denna annons beskriver ett nytt bostadskomplex kallat ARMONÍA i San Pedro Pueblo, Marbella, bestående av 35 lägenheter, garajer, förråd och 6 kommersiella lokaler i en enda byggnad med trädgårdsplanerade gemensamma områden. Mycket begränsad information ges om den enskilda enhet som erbjuds.</t>
        </is>
      </c>
      <c r="BM1142"/>
      <c r="BN1142"/>
    </row>
    <row r="1143">
      <c r="A1143" t="inlineStr">
        <is>
          <t xml:space="preserve">IDL-112381995</t>
        </is>
      </c>
      <c r="B1143" t="inlineStr">
        <is>
          <t xml:space="preserve">Idealista</t>
        </is>
      </c>
      <c r="C1143" t="inlineStr">
        <is>
          <t xml:space="preserve">112381995</t>
        </is>
      </c>
      <c r="D1143" t="inlineStr">
        <is>
          <t xml:space="preserve">https://www.idealista.com/inmueble/112381995/</t>
        </is>
      </c>
      <c r="E1143" t="inlineStr">
        <is>
          <t xml:space="preserve">2026-08-28</t>
        </is>
      </c>
      <c r="F1143" t="inlineStr">
        <is>
          <t xml:space="preserve">2026-08-31</t>
        </is>
      </c>
      <c r="G1143" t="inlineStr">
        <is>
          <t xml:space="preserve">New</t>
        </is>
      </c>
      <c r="H1143" t="inlineStr">
        <is>
          <t xml:space="preserve">House in Calle Ficus, Linda Vista-Nueva Alcántara-Cortijo Blanco, Marbella</t>
        </is>
      </c>
      <c r="I1143" t="inlineStr">
        <is>
          <t xml:space="preserve">Sale</t>
        </is>
      </c>
      <c r="J1143" t="inlineStr">
        <is>
          <t xml:space="preserve">Chalet</t>
        </is>
      </c>
      <c r="K1143" t="inlineStr">
        <is>
          <t xml:space="preserve">ES</t>
        </is>
      </c>
      <c r="L1143"/>
      <c r="M1143" t="inlineStr">
        <is>
          <t xml:space="preserve">Málaga</t>
        </is>
      </c>
      <c r="N1143" t="inlineStr">
        <is>
          <t xml:space="preserve">Marbella</t>
        </is>
      </c>
      <c r="O1143" t="inlineStr">
        <is>
          <t xml:space="preserve">San Pedro de Alcántara</t>
        </is>
      </c>
      <c r="P1143"/>
      <c r="Q1143" t="inlineStr">
        <is>
          <t xml:space="preserve">36.4787921</t>
        </is>
      </c>
      <c r="R1143" t="inlineStr">
        <is>
          <t xml:space="preserve">-4.9859153</t>
        </is>
      </c>
      <c r="S1143">
        <v>1150000</v>
      </c>
      <c r="T1143"/>
      <c r="U1143">
        <f>IFERROR((S1143-T1143)/T1143,"")</f>
      </c>
      <c r="V1143">
        <v>4</v>
      </c>
      <c r="W1143" t="inlineStr">
        <is>
          <t xml:space="preserve">170.00</t>
        </is>
      </c>
      <c r="X1143"/>
      <c r="Y1143"/>
      <c r="Z1143">
        <f>IFERROR(S1143/W1143,"")</f>
      </c>
      <c r="AA1143">
        <f>IFERROR(INDEX(04_Area_Stats!$C$5:$C$7,MATCH(N1143,04_Area_Stats!$A$5:$A$7,0)),"")</f>
      </c>
      <c r="AB1143">
        <f>IFERROR((Z1143-AA1143)/AA1143,"")</f>
      </c>
      <c r="AC1143">
        <v>3</v>
      </c>
      <c r="AD1143">
        <v>2</v>
      </c>
      <c r="AE1143"/>
      <c r="AF1143"/>
      <c r="AG1143"/>
      <c r="AH1143"/>
      <c r="AI1143"/>
      <c r="AJ1143"/>
      <c r="AK1143"/>
      <c r="AL1143"/>
      <c r="AM1143"/>
      <c r="AN1143"/>
      <c r="AO1143"/>
      <c r="AP1143"/>
      <c r="AQ1143"/>
      <c r="AR1143"/>
      <c r="AS1143"/>
      <c r="AT1143">
        <f>IFERROR(INDEX(04_Area_Stats!$E$5:$E$7,MATCH(N1143,04_Area_Stats!$A$5:$A$7,0)),"")</f>
      </c>
      <c r="AU1143">
        <f>IFERROR(ROUND(W1143*AT1143,0),"")</f>
      </c>
      <c r="AV1143">
        <f>IFERROR(AU1143*12/S1143,"")</f>
      </c>
      <c r="AW1143">
        <f>IFERROR(ROUND(100*(03_Assumptions!$B$18*MIN(AV1143/03_Assumptions!$B$13,1)+03_Assumptions!$B$19*MIN(MAX(-AB1143/0.25,0),1)+03_Assumptions!$B$20*IFERROR(INDEX(03_Assumptions!$B$28:$B$33,MATCH(AG1143,03_Assumptions!$A$28:$A$33,0)),0.5)+03_Assumptions!$B$21*MIN(V1143/180,1)+03_Assumptions!$B$22*(COUNTIF(AI1143:AQ1143,"Y")/9)),0),"")</f>
      </c>
      <c r="AX1143"/>
      <c r="AY1143"/>
      <c r="AZ1143"/>
      <c r="BA1143" t="inlineStr">
        <is>
          <t xml:space="preserve">https://img4.idealista.com/s/v1/yLv6QcFaPGY-ndqtd3fIzjn3dwgl4inLwTKbMiVSd6Ml4khBqGDIaJvI4s5m5JvBd4Ald_cId6gedwYIoz4l94CjPgvI9Zuoyw?Expires=1788024190&amp;Signature=MEUCIBXZHgo0l3mUcZKvagdQNwvv53c~jgzzpU5upUq6P~yPAiEA7hXPtAkRWn0Fewc50gmYUjh037opnEoQSBiG-j06DU8_&amp;Key-Pair-Id=K20EOYVFELHOX5</t>
        </is>
      </c>
      <c r="BB1143"/>
      <c r="BC1143">
        <v>1</v>
      </c>
      <c r="BD1143"/>
      <c r="BE1143">
        <v>0</v>
      </c>
      <c r="BF1143"/>
      <c r="BG1143"/>
      <c r="BH1143"/>
      <c r="BI1143"/>
      <c r="BJ1143"/>
      <c r="BK1143"/>
      <c r="BL1143"/>
      <c r="BM1143"/>
      <c r="BN1143"/>
    </row>
    <row r="1144">
      <c r="A1144" t="inlineStr">
        <is>
          <t xml:space="preserve">IDL-112379441</t>
        </is>
      </c>
      <c r="B1144" t="inlineStr">
        <is>
          <t xml:space="preserve">Idealista</t>
        </is>
      </c>
      <c r="C1144" t="inlineStr">
        <is>
          <t xml:space="preserve">112379441</t>
        </is>
      </c>
      <c r="D1144" t="inlineStr">
        <is>
          <t xml:space="preserve">https://www.idealista.com/obra-nueva/112379441/</t>
        </is>
      </c>
      <c r="E1144" t="inlineStr">
        <is>
          <t xml:space="preserve">2026-08-28</t>
        </is>
      </c>
      <c r="F1144" t="inlineStr">
        <is>
          <t xml:space="preserve">2026-08-31</t>
        </is>
      </c>
      <c r="G1144" t="inlineStr">
        <is>
          <t xml:space="preserve">New</t>
        </is>
      </c>
      <c r="H1144" t="inlineStr">
        <is>
          <t xml:space="preserve">Flat / apartment in Avenida Pablo Ruiz Picasso Nn, San Pedro Pueblo, Marbella</t>
        </is>
      </c>
      <c r="I1144" t="inlineStr">
        <is>
          <t xml:space="preserve">Sale</t>
        </is>
      </c>
      <c r="J1144" t="inlineStr">
        <is>
          <t xml:space="preserve">Flat</t>
        </is>
      </c>
      <c r="K1144" t="inlineStr">
        <is>
          <t xml:space="preserve">ES</t>
        </is>
      </c>
      <c r="L1144"/>
      <c r="M1144" t="inlineStr">
        <is>
          <t xml:space="preserve">Málaga</t>
        </is>
      </c>
      <c r="N1144" t="inlineStr">
        <is>
          <t xml:space="preserve">Marbella</t>
        </is>
      </c>
      <c r="O1144" t="inlineStr">
        <is>
          <t xml:space="preserve">San Pedro de Alcántara</t>
        </is>
      </c>
      <c r="P1144"/>
      <c r="Q1144" t="inlineStr">
        <is>
          <t xml:space="preserve">36.4913660</t>
        </is>
      </c>
      <c r="R1144" t="inlineStr">
        <is>
          <t xml:space="preserve">-4.9923526</t>
        </is>
      </c>
      <c r="S1144">
        <v>671200</v>
      </c>
      <c r="T1144"/>
      <c r="U1144">
        <f>IFERROR((S1144-T1144)/T1144,"")</f>
      </c>
      <c r="V1144">
        <v>4</v>
      </c>
      <c r="W1144" t="inlineStr">
        <is>
          <t xml:space="preserve">119.00</t>
        </is>
      </c>
      <c r="X1144"/>
      <c r="Y1144"/>
      <c r="Z1144">
        <f>IFERROR(S1144/W1144,"")</f>
      </c>
      <c r="AA1144">
        <f>IFERROR(INDEX(04_Area_Stats!$C$5:$C$7,MATCH(N1144,04_Area_Stats!$A$5:$A$7,0)),"")</f>
      </c>
      <c r="AB1144">
        <f>IFERROR((Z1144-AA1144)/AA1144,"")</f>
      </c>
      <c r="AC1144">
        <v>3</v>
      </c>
      <c r="AD1144">
        <v>2</v>
      </c>
      <c r="AE1144" t="inlineStr">
        <is>
          <t xml:space="preserve">2</t>
        </is>
      </c>
      <c r="AF1144"/>
      <c r="AG1144"/>
      <c r="AH1144"/>
      <c r="AI1144" t="inlineStr">
        <is>
          <t xml:space="preserve">Y</t>
        </is>
      </c>
      <c r="AJ1144" t="inlineStr">
        <is>
          <t xml:space="preserve">Y</t>
        </is>
      </c>
      <c r="AK1144" t="inlineStr">
        <is>
          <t xml:space="preserve">N</t>
        </is>
      </c>
      <c r="AL1144" t="inlineStr">
        <is>
          <t xml:space="preserve">N</t>
        </is>
      </c>
      <c r="AM1144" t="inlineStr">
        <is>
          <t xml:space="preserve">Y</t>
        </is>
      </c>
      <c r="AN1144" t="inlineStr">
        <is>
          <t xml:space="preserve">Y</t>
        </is>
      </c>
      <c r="AO1144"/>
      <c r="AP1144" t="inlineStr">
        <is>
          <t xml:space="preserve">N</t>
        </is>
      </c>
      <c r="AQ1144"/>
      <c r="AR1144"/>
      <c r="AS1144"/>
      <c r="AT1144">
        <f>IFERROR(INDEX(04_Area_Stats!$E$5:$E$7,MATCH(N1144,04_Area_Stats!$A$5:$A$7,0)),"")</f>
      </c>
      <c r="AU1144">
        <f>IFERROR(ROUND(W1144*AT1144,0),"")</f>
      </c>
      <c r="AV1144">
        <f>IFERROR(AU1144*12/S1144,"")</f>
      </c>
      <c r="AW1144">
        <f>IFERROR(ROUND(100*(03_Assumptions!$B$18*MIN(AV1144/03_Assumptions!$B$13,1)+03_Assumptions!$B$19*MIN(MAX(-AB1144/0.25,0),1)+03_Assumptions!$B$20*IFERROR(INDEX(03_Assumptions!$B$28:$B$33,MATCH(AG1144,03_Assumptions!$A$28:$A$33,0)),0.5)+03_Assumptions!$B$21*MIN(V1144/180,1)+03_Assumptions!$B$22*(COUNTIF(AI1144:AQ1144,"Y")/9)),0),"")</f>
      </c>
      <c r="AX1144"/>
      <c r="AY1144"/>
      <c r="AZ1144"/>
      <c r="BA1144" t="inlineStr">
        <is>
          <t xml:space="preserve">https://img4.idealista.com/s/v1/yLv6QcFaPGY-ndqtd3fIzjn3dwgl4inLwTKbMiVSd6Ml4khBqGDIaJvI4s5m5JvBd_cMdwwMd3o-dwYIowuAoz6A9_fI9Zuoyw?Expires=1788024190&amp;Signature=MEUCIQDI4QisShnkUuLcROrjwF2j8rkFMb4TvvEpoF7IjHUbQQIgMsus3rxIQmKDKGkhucs8lVS8ivJlf2a5z~ZmUSKBEAk_&amp;Key-Pair-Id=K20EOYVFELHOX5</t>
        </is>
      </c>
      <c r="BB1144"/>
      <c r="BC1144">
        <v>1</v>
      </c>
      <c r="BD1144"/>
      <c r="BE1144">
        <v>0</v>
      </c>
      <c r="BF1144"/>
      <c r="BG1144"/>
      <c r="BH1144"/>
      <c r="BI1144"/>
      <c r="BJ1144"/>
      <c r="BK1144"/>
      <c r="BL1144" t="inlineStr">
        <is>
          <t xml:space="preserve">Det är en ny bostadsbyggnad kallad ARMONÍA i San Pedro Pueblo, Marbella, med 35 lägenheter med garage och förvaringsutrymmen plus 6 kommersiella lokaler. Beskrivningen innehåller inga uppgifter om individuella lägenheters specifikationer, skick, pris eller tillgänglighet.</t>
        </is>
      </c>
      <c r="BM1144"/>
      <c r="BN1144"/>
    </row>
    <row r="1145">
      <c r="A1145" t="inlineStr">
        <is>
          <t xml:space="preserve">IDL-112391712</t>
        </is>
      </c>
      <c r="B1145" t="inlineStr">
        <is>
          <t xml:space="preserve">Idealista</t>
        </is>
      </c>
      <c r="C1145" t="inlineStr">
        <is>
          <t xml:space="preserve">112391712</t>
        </is>
      </c>
      <c r="D1145" t="inlineStr">
        <is>
          <t xml:space="preserve">https://www.idealista.com/obra-nueva/112391712/</t>
        </is>
      </c>
      <c r="E1145" t="inlineStr">
        <is>
          <t xml:space="preserve">2026-08-28</t>
        </is>
      </c>
      <c r="F1145" t="inlineStr">
        <is>
          <t xml:space="preserve">2026-08-31</t>
        </is>
      </c>
      <c r="G1145" t="inlineStr">
        <is>
          <t xml:space="preserve">New</t>
        </is>
      </c>
      <c r="H1145" t="inlineStr">
        <is>
          <t xml:space="preserve">Flat / apartment in Avenida Oriental, 25, San Pedro Pueblo, Marbella</t>
        </is>
      </c>
      <c r="I1145" t="inlineStr">
        <is>
          <t xml:space="preserve">Sale</t>
        </is>
      </c>
      <c r="J1145" t="inlineStr">
        <is>
          <t xml:space="preserve">Flat</t>
        </is>
      </c>
      <c r="K1145" t="inlineStr">
        <is>
          <t xml:space="preserve">ES</t>
        </is>
      </c>
      <c r="L1145"/>
      <c r="M1145" t="inlineStr">
        <is>
          <t xml:space="preserve">Málaga</t>
        </is>
      </c>
      <c r="N1145" t="inlineStr">
        <is>
          <t xml:space="preserve">Marbella</t>
        </is>
      </c>
      <c r="O1145" t="inlineStr">
        <is>
          <t xml:space="preserve">San Pedro de Alcántara</t>
        </is>
      </c>
      <c r="P1145"/>
      <c r="Q1145" t="inlineStr">
        <is>
          <t xml:space="preserve">36.4872460</t>
        </is>
      </c>
      <c r="R1145" t="inlineStr">
        <is>
          <t xml:space="preserve">-4.9844224</t>
        </is>
      </c>
      <c r="S1145">
        <v>712125</v>
      </c>
      <c r="T1145"/>
      <c r="U1145">
        <f>IFERROR((S1145-T1145)/T1145,"")</f>
      </c>
      <c r="V1145">
        <v>4</v>
      </c>
      <c r="W1145" t="inlineStr">
        <is>
          <t xml:space="preserve">101.00</t>
        </is>
      </c>
      <c r="X1145"/>
      <c r="Y1145"/>
      <c r="Z1145">
        <f>IFERROR(S1145/W1145,"")</f>
      </c>
      <c r="AA1145">
        <f>IFERROR(INDEX(04_Area_Stats!$C$5:$C$7,MATCH(N1145,04_Area_Stats!$A$5:$A$7,0)),"")</f>
      </c>
      <c r="AB1145">
        <f>IFERROR((Z1145-AA1145)/AA1145,"")</f>
      </c>
      <c r="AC1145">
        <v>2</v>
      </c>
      <c r="AD1145">
        <v>2</v>
      </c>
      <c r="AE1145" t="inlineStr">
        <is>
          <t xml:space="preserve">3</t>
        </is>
      </c>
      <c r="AF1145"/>
      <c r="AG1145" t="inlineStr">
        <is>
          <t xml:space="preserve">New build</t>
        </is>
      </c>
      <c r="AH1145"/>
      <c r="AI1145" t="inlineStr">
        <is>
          <t xml:space="preserve">Y</t>
        </is>
      </c>
      <c r="AJ1145" t="inlineStr">
        <is>
          <t xml:space="preserve">Y</t>
        </is>
      </c>
      <c r="AK1145" t="inlineStr">
        <is>
          <t xml:space="preserve">Y</t>
        </is>
      </c>
      <c r="AL1145" t="inlineStr">
        <is>
          <t xml:space="preserve">Y</t>
        </is>
      </c>
      <c r="AM1145" t="inlineStr">
        <is>
          <t xml:space="preserve">Y</t>
        </is>
      </c>
      <c r="AN1145" t="inlineStr">
        <is>
          <t xml:space="preserve">Y</t>
        </is>
      </c>
      <c r="AO1145" t="inlineStr">
        <is>
          <t xml:space="preserve">Y</t>
        </is>
      </c>
      <c r="AP1145" t="inlineStr">
        <is>
          <t xml:space="preserve">Y</t>
        </is>
      </c>
      <c r="AQ1145"/>
      <c r="AR1145"/>
      <c r="AS1145"/>
      <c r="AT1145">
        <f>IFERROR(INDEX(04_Area_Stats!$E$5:$E$7,MATCH(N1145,04_Area_Stats!$A$5:$A$7,0)),"")</f>
      </c>
      <c r="AU1145">
        <f>IFERROR(ROUND(W1145*AT1145,0),"")</f>
      </c>
      <c r="AV1145">
        <f>IFERROR(AU1145*12/S1145,"")</f>
      </c>
      <c r="AW1145">
        <f>IFERROR(ROUND(100*(03_Assumptions!$B$18*MIN(AV1145/03_Assumptions!$B$13,1)+03_Assumptions!$B$19*MIN(MAX(-AB1145/0.25,0),1)+03_Assumptions!$B$20*IFERROR(INDEX(03_Assumptions!$B$28:$B$33,MATCH(AG1145,03_Assumptions!$A$28:$A$33,0)),0.5)+03_Assumptions!$B$21*MIN(V1145/180,1)+03_Assumptions!$B$22*(COUNTIF(AI1145:AQ1145,"Y")/9)),0),"")</f>
      </c>
      <c r="AX1145"/>
      <c r="AY1145"/>
      <c r="AZ1145"/>
      <c r="BA1145" t="inlineStr">
        <is>
          <t xml:space="preserve">https://img4.idealista.com/s/v1/yLv6QcFaPGY-ndqtd3fIzjn3dwgl4inLwTKbMiVSd6Ml4khBqGDIaJvI4s5m5JvBd7V6d7V6dwh6dwYIoz4ICAs-PgzI9Zuoyw?Expires=1788024190&amp;Signature=MEUCIQCk6lr93yazWWALyWqJ8by8rZnt4dQOLiUyMvsKrwJPdgIgGq9kSUC9MIJqLG0VBAyoC72eLfHQ-WdTMOMW68YjOAM_&amp;Key-Pair-Id=K20EOYVFELHOX5</t>
        </is>
      </c>
      <c r="BB1145"/>
      <c r="BC1145">
        <v>1</v>
      </c>
      <c r="BD1145"/>
      <c r="BE1145">
        <v>0</v>
      </c>
      <c r="BF1145"/>
      <c r="BG1145"/>
      <c r="BH1145"/>
      <c r="BI1145"/>
      <c r="BJ1145"/>
      <c r="BK1145"/>
      <c r="BL1145" t="inlineStr">
        <is>
          <t xml:space="preserve">The Grove är ett nyritat bostadskomplex väster om Marbella med 139 hem med 1–4 sovrum, lyxiga anläggningar och utsikt över La Concha. Detta är en prestigelös utveckling med förstklassiga resortanläggningar, även om individuella enhetsspecs och pris inte specificeras i denna överblick.</t>
        </is>
      </c>
      <c r="BM1145" t="inlineStr">
        <is>
          <t xml:space="preserve">condition</t>
        </is>
      </c>
      <c r="BN1145"/>
    </row>
    <row r="1146">
      <c r="A1146" t="inlineStr">
        <is>
          <t xml:space="preserve">IDL-112379401</t>
        </is>
      </c>
      <c r="B1146" t="inlineStr">
        <is>
          <t xml:space="preserve">Idealista</t>
        </is>
      </c>
      <c r="C1146" t="inlineStr">
        <is>
          <t xml:space="preserve">112379401</t>
        </is>
      </c>
      <c r="D1146" t="inlineStr">
        <is>
          <t xml:space="preserve">https://www.idealista.com/obra-nueva/112379401/</t>
        </is>
      </c>
      <c r="E1146" t="inlineStr">
        <is>
          <t xml:space="preserve">2026-08-28</t>
        </is>
      </c>
      <c r="F1146" t="inlineStr">
        <is>
          <t xml:space="preserve">2026-08-31</t>
        </is>
      </c>
      <c r="G1146" t="inlineStr">
        <is>
          <t xml:space="preserve">New</t>
        </is>
      </c>
      <c r="H1146" t="inlineStr">
        <is>
          <t xml:space="preserve">Flat / apartment in Avenida Pablo Ruiz Picasso Nn, San Pedro Pueblo, Marbella</t>
        </is>
      </c>
      <c r="I1146" t="inlineStr">
        <is>
          <t xml:space="preserve">Sale</t>
        </is>
      </c>
      <c r="J1146" t="inlineStr">
        <is>
          <t xml:space="preserve">Flat</t>
        </is>
      </c>
      <c r="K1146" t="inlineStr">
        <is>
          <t xml:space="preserve">ES</t>
        </is>
      </c>
      <c r="L1146"/>
      <c r="M1146" t="inlineStr">
        <is>
          <t xml:space="preserve">Málaga</t>
        </is>
      </c>
      <c r="N1146" t="inlineStr">
        <is>
          <t xml:space="preserve">Marbella</t>
        </is>
      </c>
      <c r="O1146" t="inlineStr">
        <is>
          <t xml:space="preserve">San Pedro de Alcántara</t>
        </is>
      </c>
      <c r="P1146"/>
      <c r="Q1146" t="inlineStr">
        <is>
          <t xml:space="preserve">36.4913660</t>
        </is>
      </c>
      <c r="R1146" t="inlineStr">
        <is>
          <t xml:space="preserve">-4.9923526</t>
        </is>
      </c>
      <c r="S1146">
        <v>661000</v>
      </c>
      <c r="T1146"/>
      <c r="U1146">
        <f>IFERROR((S1146-T1146)/T1146,"")</f>
      </c>
      <c r="V1146">
        <v>4</v>
      </c>
      <c r="W1146" t="inlineStr">
        <is>
          <t xml:space="preserve">122.00</t>
        </is>
      </c>
      <c r="X1146"/>
      <c r="Y1146"/>
      <c r="Z1146">
        <f>IFERROR(S1146/W1146,"")</f>
      </c>
      <c r="AA1146">
        <f>IFERROR(INDEX(04_Area_Stats!$C$5:$C$7,MATCH(N1146,04_Area_Stats!$A$5:$A$7,0)),"")</f>
      </c>
      <c r="AB1146">
        <f>IFERROR((Z1146-AA1146)/AA1146,"")</f>
      </c>
      <c r="AC1146">
        <v>3</v>
      </c>
      <c r="AD1146">
        <v>2</v>
      </c>
      <c r="AE1146" t="inlineStr">
        <is>
          <t xml:space="preserve">2</t>
        </is>
      </c>
      <c r="AF1146"/>
      <c r="AG1146"/>
      <c r="AH1146"/>
      <c r="AI1146" t="inlineStr">
        <is>
          <t xml:space="preserve">Y</t>
        </is>
      </c>
      <c r="AJ1146" t="inlineStr">
        <is>
          <t xml:space="preserve">Y</t>
        </is>
      </c>
      <c r="AK1146" t="inlineStr">
        <is>
          <t xml:space="preserve">N</t>
        </is>
      </c>
      <c r="AL1146" t="inlineStr">
        <is>
          <t xml:space="preserve">N</t>
        </is>
      </c>
      <c r="AM1146" t="inlineStr">
        <is>
          <t xml:space="preserve">Y</t>
        </is>
      </c>
      <c r="AN1146" t="inlineStr">
        <is>
          <t xml:space="preserve">Y</t>
        </is>
      </c>
      <c r="AO1146"/>
      <c r="AP1146" t="inlineStr">
        <is>
          <t xml:space="preserve">N</t>
        </is>
      </c>
      <c r="AQ1146"/>
      <c r="AR1146"/>
      <c r="AS1146"/>
      <c r="AT1146">
        <f>IFERROR(INDEX(04_Area_Stats!$E$5:$E$7,MATCH(N1146,04_Area_Stats!$A$5:$A$7,0)),"")</f>
      </c>
      <c r="AU1146">
        <f>IFERROR(ROUND(W1146*AT1146,0),"")</f>
      </c>
      <c r="AV1146">
        <f>IFERROR(AU1146*12/S1146,"")</f>
      </c>
      <c r="AW1146">
        <f>IFERROR(ROUND(100*(03_Assumptions!$B$18*MIN(AV1146/03_Assumptions!$B$13,1)+03_Assumptions!$B$19*MIN(MAX(-AB1146/0.25,0),1)+03_Assumptions!$B$20*IFERROR(INDEX(03_Assumptions!$B$28:$B$33,MATCH(AG1146,03_Assumptions!$A$28:$A$33,0)),0.5)+03_Assumptions!$B$21*MIN(V1146/180,1)+03_Assumptions!$B$22*(COUNTIF(AI1146:AQ1146,"Y")/9)),0),"")</f>
      </c>
      <c r="AX1146"/>
      <c r="AY1146"/>
      <c r="AZ1146"/>
      <c r="BA1146" t="inlineStr">
        <is>
          <t xml:space="preserve">https://img4.idealista.com/s/v1/yLv6QcFaPGY-ndqtd3fIzjn3dwgl4inLwTKbMiVSd6Ml4khBqGDIaJvI4s5m5JvBd_cMdwwMd3o-dwYIowuAoz6A9_fI9Zuoyw?Expires=1788024190&amp;Signature=MEQCIEAVu3KVo3tx9GcWkWVfj5HToIRH1-HDiBuxx1rb8j4BAiBAOlKeg4PBdItJqC~nRB~9~CMJc7~Pd8VDQSGDSvt7Wg__&amp;Key-Pair-Id=K20EOYVFELHOX5</t>
        </is>
      </c>
      <c r="BB1146"/>
      <c r="BC1146">
        <v>1</v>
      </c>
      <c r="BD1146"/>
      <c r="BE1146">
        <v>0</v>
      </c>
      <c r="BF1146"/>
      <c r="BG1146"/>
      <c r="BH1146"/>
      <c r="BI1146"/>
      <c r="BJ1146"/>
      <c r="BK1146"/>
      <c r="BL1146" t="inlineStr">
        <is>
          <t xml:space="preserve">Detta är en annons för en lägenhet i ARMONÍA-bostadskomplexet i Marbella, en nyutveckling med 35 bostäder, garage och förråd med gemensam trädgård. Beskrivningen ger otillräcklig information om den specifika enhetens skick, storlek eller egenskaper.</t>
        </is>
      </c>
      <c r="BM1146"/>
      <c r="BN1146"/>
    </row>
    <row r="1147">
      <c r="A1147" t="inlineStr">
        <is>
          <t xml:space="preserve">IDL-112397582</t>
        </is>
      </c>
      <c r="B1147" t="inlineStr">
        <is>
          <t xml:space="preserve">Idealista</t>
        </is>
      </c>
      <c r="C1147" t="inlineStr">
        <is>
          <t xml:space="preserve">112397582</t>
        </is>
      </c>
      <c r="D1147" t="inlineStr">
        <is>
          <t xml:space="preserve">https://www.idealista.com/inmueble/112397582/</t>
        </is>
      </c>
      <c r="E1147" t="inlineStr">
        <is>
          <t xml:space="preserve">2026-08-28</t>
        </is>
      </c>
      <c r="F1147" t="inlineStr">
        <is>
          <t xml:space="preserve">2026-08-31</t>
        </is>
      </c>
      <c r="G1147" t="inlineStr">
        <is>
          <t xml:space="preserve">New</t>
        </is>
      </c>
      <c r="H1147" t="inlineStr">
        <is>
          <t xml:space="preserve">Flat / apartment in Paseo de la Castellana, 292, Castilla, Madrid</t>
        </is>
      </c>
      <c r="I1147" t="inlineStr">
        <is>
          <t xml:space="preserve">Rent</t>
        </is>
      </c>
      <c r="J1147" t="inlineStr">
        <is>
          <t xml:space="preserve">Flat</t>
        </is>
      </c>
      <c r="K1147" t="inlineStr">
        <is>
          <t xml:space="preserve">ES</t>
        </is>
      </c>
      <c r="L1147"/>
      <c r="M1147" t="inlineStr">
        <is>
          <t xml:space="preserve">Madrid</t>
        </is>
      </c>
      <c r="N1147" t="inlineStr">
        <is>
          <t xml:space="preserve">Madrid</t>
        </is>
      </c>
      <c r="O1147" t="inlineStr">
        <is>
          <t xml:space="preserve">Chamartín</t>
        </is>
      </c>
      <c r="P1147"/>
      <c r="Q1147" t="inlineStr">
        <is>
          <t xml:space="preserve">40.4785969</t>
        </is>
      </c>
      <c r="R1147" t="inlineStr">
        <is>
          <t xml:space="preserve">-3.6852284</t>
        </is>
      </c>
      <c r="S1147">
        <v>1800</v>
      </c>
      <c r="T1147"/>
      <c r="U1147">
        <f>IFERROR((S1147-T1147)/T1147,"")</f>
      </c>
      <c r="V1147">
        <v>4</v>
      </c>
      <c r="W1147" t="inlineStr">
        <is>
          <t xml:space="preserve">85.00</t>
        </is>
      </c>
      <c r="X1147"/>
      <c r="Y1147"/>
      <c r="Z1147">
        <f>IFERROR(S1147/W1147,"")</f>
      </c>
      <c r="AA1147">
        <f>IFERROR(INDEX(04_Area_Stats!$C$5:$C$7,MATCH(N1147,04_Area_Stats!$A$5:$A$7,0)),"")</f>
      </c>
      <c r="AB1147">
        <f>IFERROR((Z1147-AA1147)/AA1147,"")</f>
      </c>
      <c r="AC1147">
        <v>2</v>
      </c>
      <c r="AD1147">
        <v>1</v>
      </c>
      <c r="AE1147"/>
      <c r="AF1147"/>
      <c r="AG1147" t="inlineStr">
        <is>
          <t xml:space="preserve">Good</t>
        </is>
      </c>
      <c r="AH1147"/>
      <c r="AI1147" t="inlineStr">
        <is>
          <t xml:space="preserve">N</t>
        </is>
      </c>
      <c r="AJ1147"/>
      <c r="AK1147"/>
      <c r="AL1147" t="inlineStr">
        <is>
          <t xml:space="preserve">N</t>
        </is>
      </c>
      <c r="AM1147"/>
      <c r="AN1147"/>
      <c r="AO1147"/>
      <c r="AP1147" t="inlineStr">
        <is>
          <t xml:space="preserve">N</t>
        </is>
      </c>
      <c r="AQ1147" t="inlineStr">
        <is>
          <t xml:space="preserve">Y</t>
        </is>
      </c>
      <c r="AR1147"/>
      <c r="AS1147"/>
      <c r="AT1147">
        <f>IFERROR(INDEX(04_Area_Stats!$E$5:$E$7,MATCH(N1147,04_Area_Stats!$A$5:$A$7,0)),"")</f>
      </c>
      <c r="AU1147">
        <f>IFERROR(ROUND(W1147*AT1147,0),"")</f>
      </c>
      <c r="AV1147">
        <f>IFERROR(AU1147*12/S1147,"")</f>
      </c>
      <c r="AW1147">
        <f>IFERROR(ROUND(100*(03_Assumptions!$B$18*MIN(AV1147/03_Assumptions!$B$13,1)+03_Assumptions!$B$19*MIN(MAX(-AB1147/0.25,0),1)+03_Assumptions!$B$20*IFERROR(INDEX(03_Assumptions!$B$28:$B$33,MATCH(AG1147,03_Assumptions!$A$28:$A$33,0)),0.5)+03_Assumptions!$B$21*MIN(V1147/180,1)+03_Assumptions!$B$22*(COUNTIF(AI1147:AQ1147,"Y")/9)),0),"")</f>
      </c>
      <c r="AX1147"/>
      <c r="AY1147"/>
      <c r="AZ1147"/>
      <c r="BA1147" t="inlineStr">
        <is>
          <t xml:space="preserve">https://img4.idealista.com/s/v1/yLv6QcFaPGY-ndqtd3fIzjn3dwgl4inLwTKbMiVSd6Ml4khBqGDIaJvI4s5m5JvBd84IdwaAd6MldwYIoz6jDCX3C_fI9Zuoyw?Expires=1788019255&amp;Signature=MEQCIE8~dLEFDwlcOSxmTjscwZ1FvbvnsHBhDe1mcVcpgHO2AiAcha8Mnnp-13pIZ15t9NFcrm2d~fZxZbemUioLV5zLAg__&amp;Key-Pair-Id=K20EOYVFELHOX5</t>
        </is>
      </c>
      <c r="BB1147"/>
      <c r="BC1147">
        <v>1</v>
      </c>
      <c r="BD1147"/>
      <c r="BE1147">
        <v>0</v>
      </c>
      <c r="BF1147"/>
      <c r="BG1147" t="inlineStr">
        <is>
          <t xml:space="preserve">TENANTED</t>
        </is>
      </c>
      <c r="BH1147" t="inlineStr">
        <is>
          <t xml:space="preserve">Negotiable</t>
        </is>
      </c>
      <c r="BI1147"/>
      <c r="BJ1147"/>
      <c r="BK1147"/>
      <c r="BL1147" t="inlineStr">
        <is>
          <t xml:space="preserve">En modern möblerad lägenhet med 2 sovrum och 1 badrum i Madrids centrala Chamartín-distrikt, tillgänglig för tillfällig uthyrning från november. Fastigheten är elegant designad med moderna bekvämligheter och ett utmärkt läge på Paseo de la Castellana med enkel metroåtkomst, men är för närvarande uthyrd med ett aktivt hyresavtal.</t>
        </is>
      </c>
      <c r="BM1147" t="inlineStr">
        <is>
          <t xml:space="preserve">furnished</t>
        </is>
      </c>
      <c r="BN1147"/>
    </row>
    <row r="1148">
      <c r="A1148" t="inlineStr">
        <is>
          <t xml:space="preserve">IDL-112332395</t>
        </is>
      </c>
      <c r="B1148" t="inlineStr">
        <is>
          <t xml:space="preserve">Idealista</t>
        </is>
      </c>
      <c r="C1148" t="inlineStr">
        <is>
          <t xml:space="preserve">112332395</t>
        </is>
      </c>
      <c r="D1148" t="inlineStr">
        <is>
          <t xml:space="preserve">https://www.idealista.com/inmueble/112332395/</t>
        </is>
      </c>
      <c r="E1148" t="inlineStr">
        <is>
          <t xml:space="preserve">2026-08-28</t>
        </is>
      </c>
      <c r="F1148" t="inlineStr">
        <is>
          <t xml:space="preserve">2026-08-31</t>
        </is>
      </c>
      <c r="G1148" t="inlineStr">
        <is>
          <t xml:space="preserve">New</t>
        </is>
      </c>
      <c r="H1148" t="inlineStr">
        <is>
          <t xml:space="preserve">Flat / apartment in Calle de las Huertas, 1, Huertas-Cortes, Madrid</t>
        </is>
      </c>
      <c r="I1148" t="inlineStr">
        <is>
          <t xml:space="preserve">Rent</t>
        </is>
      </c>
      <c r="J1148" t="inlineStr">
        <is>
          <t xml:space="preserve">Flat</t>
        </is>
      </c>
      <c r="K1148" t="inlineStr">
        <is>
          <t xml:space="preserve">ES</t>
        </is>
      </c>
      <c r="L1148"/>
      <c r="M1148" t="inlineStr">
        <is>
          <t xml:space="preserve">Madrid</t>
        </is>
      </c>
      <c r="N1148" t="inlineStr">
        <is>
          <t xml:space="preserve">Madrid</t>
        </is>
      </c>
      <c r="O1148" t="inlineStr">
        <is>
          <t xml:space="preserve">Centro</t>
        </is>
      </c>
      <c r="P1148"/>
      <c r="Q1148" t="inlineStr">
        <is>
          <t xml:space="preserve">40.4141210</t>
        </is>
      </c>
      <c r="R1148" t="inlineStr">
        <is>
          <t xml:space="preserve">-3.7012322</t>
        </is>
      </c>
      <c r="S1148">
        <v>1200</v>
      </c>
      <c r="T1148"/>
      <c r="U1148">
        <f>IFERROR((S1148-T1148)/T1148,"")</f>
      </c>
      <c r="V1148">
        <v>4</v>
      </c>
      <c r="W1148" t="inlineStr">
        <is>
          <t xml:space="preserve">35.00</t>
        </is>
      </c>
      <c r="X1148"/>
      <c r="Y1148"/>
      <c r="Z1148">
        <f>IFERROR(S1148/W1148,"")</f>
      </c>
      <c r="AA1148">
        <f>IFERROR(INDEX(04_Area_Stats!$C$5:$C$7,MATCH(N1148,04_Area_Stats!$A$5:$A$7,0)),"")</f>
      </c>
      <c r="AB1148">
        <f>IFERROR((Z1148-AA1148)/AA1148,"")</f>
      </c>
      <c r="AC1148">
        <v>1</v>
      </c>
      <c r="AD1148">
        <v>1</v>
      </c>
      <c r="AE1148"/>
      <c r="AF1148"/>
      <c r="AG1148" t="inlineStr">
        <is>
          <t xml:space="preserve">Good</t>
        </is>
      </c>
      <c r="AH1148"/>
      <c r="AI1148" t="inlineStr">
        <is>
          <t xml:space="preserve">N</t>
        </is>
      </c>
      <c r="AJ1148"/>
      <c r="AK1148"/>
      <c r="AL1148" t="inlineStr">
        <is>
          <t xml:space="preserve">N</t>
        </is>
      </c>
      <c r="AM1148"/>
      <c r="AN1148"/>
      <c r="AO1148"/>
      <c r="AP1148" t="inlineStr">
        <is>
          <t xml:space="preserve">N</t>
        </is>
      </c>
      <c r="AQ1148"/>
      <c r="AR1148"/>
      <c r="AS1148"/>
      <c r="AT1148">
        <f>IFERROR(INDEX(04_Area_Stats!$E$5:$E$7,MATCH(N1148,04_Area_Stats!$A$5:$A$7,0)),"")</f>
      </c>
      <c r="AU1148">
        <f>IFERROR(ROUND(W1148*AT1148,0),"")</f>
      </c>
      <c r="AV1148">
        <f>IFERROR(AU1148*12/S1148,"")</f>
      </c>
      <c r="AW1148">
        <f>IFERROR(ROUND(100*(03_Assumptions!$B$18*MIN(AV1148/03_Assumptions!$B$13,1)+03_Assumptions!$B$19*MIN(MAX(-AB1148/0.25,0),1)+03_Assumptions!$B$20*IFERROR(INDEX(03_Assumptions!$B$28:$B$33,MATCH(AG1148,03_Assumptions!$A$28:$A$33,0)),0.5)+03_Assumptions!$B$21*MIN(V1148/180,1)+03_Assumptions!$B$22*(COUNTIF(AI1148:AQ1148,"Y")/9)),0),"")</f>
      </c>
      <c r="AX1148"/>
      <c r="AY1148"/>
      <c r="AZ1148"/>
      <c r="BA1148" t="inlineStr">
        <is>
          <t xml:space="preserve">https://img4.idealista.com/s/v1/yLv6QcFaPGY-ndqtd3fIzjn3dwgl4inLwTKbMiVSd6Ml4khBqGDIaJvI4s5m5JvBdwgMd7WbdwYldwYIo6N6Bvd6BnrI9Zuoyw?Expires=1788019255&amp;Signature=MEYCIQCmeBQzPhN7xHvpwhT07-G2aejxLKkqsUGoMP9vQRtQ9wIhAMjHFfbDbPFvVY926i69Ovopbb1WHRNmpqFTba~D2SAQ&amp;Key-Pair-Id=K20EOYVFELHOX5</t>
        </is>
      </c>
      <c r="BB1148"/>
      <c r="BC1148">
        <v>1</v>
      </c>
      <c r="BD1148"/>
      <c r="BE1148">
        <v>0</v>
      </c>
      <c r="BF1148"/>
      <c r="BG1148"/>
      <c r="BH1148"/>
      <c r="BI1148"/>
      <c r="BJ1148"/>
      <c r="BK1148"/>
      <c r="BL1148" t="inlineStr">
        <is>
          <t xml:space="preserve">En möblerad studiohyra på 35 m² tillgänglig för tillfällig uthyrning i centrala Madrid nära Sol-stationen, i gott skick med dubbelsäng och fullt utrustad kök. Fastigheten på första våningen är väl positionerad för stadsliv med tillgång till närliggande butiker och restauranger, även om den är utformad för kort till medellång tidsuthyrning via en onlineplattform.</t>
        </is>
      </c>
      <c r="BM1148"/>
      <c r="BN1148"/>
    </row>
    <row r="1149">
      <c r="A1149" t="inlineStr">
        <is>
          <t xml:space="preserve">IDL-112397684</t>
        </is>
      </c>
      <c r="B1149" t="inlineStr">
        <is>
          <t xml:space="preserve">Idealista</t>
        </is>
      </c>
      <c r="C1149" t="inlineStr">
        <is>
          <t xml:space="preserve">112397684</t>
        </is>
      </c>
      <c r="D1149" t="inlineStr">
        <is>
          <t xml:space="preserve">https://www.idealista.com/inmueble/112397684/</t>
        </is>
      </c>
      <c r="E1149" t="inlineStr">
        <is>
          <t xml:space="preserve">2026-08-28</t>
        </is>
      </c>
      <c r="F1149" t="inlineStr">
        <is>
          <t xml:space="preserve">2026-08-31</t>
        </is>
      </c>
      <c r="G1149" t="inlineStr">
        <is>
          <t xml:space="preserve">New</t>
        </is>
      </c>
      <c r="H1149" t="inlineStr">
        <is>
          <t xml:space="preserve">Flat / apartment in Calle de Quintana, Argüelles, Madrid</t>
        </is>
      </c>
      <c r="I1149" t="inlineStr">
        <is>
          <t xml:space="preserve">Rent</t>
        </is>
      </c>
      <c r="J1149" t="inlineStr">
        <is>
          <t xml:space="preserve">Flat</t>
        </is>
      </c>
      <c r="K1149" t="inlineStr">
        <is>
          <t xml:space="preserve">ES</t>
        </is>
      </c>
      <c r="L1149"/>
      <c r="M1149" t="inlineStr">
        <is>
          <t xml:space="preserve">Madrid</t>
        </is>
      </c>
      <c r="N1149" t="inlineStr">
        <is>
          <t xml:space="preserve">Madrid</t>
        </is>
      </c>
      <c r="O1149" t="inlineStr">
        <is>
          <t xml:space="preserve">Moncloa</t>
        </is>
      </c>
      <c r="P1149"/>
      <c r="Q1149" t="inlineStr">
        <is>
          <t xml:space="preserve">40.4281844</t>
        </is>
      </c>
      <c r="R1149" t="inlineStr">
        <is>
          <t xml:space="preserve">-3.7189215</t>
        </is>
      </c>
      <c r="S1149">
        <v>2800</v>
      </c>
      <c r="T1149"/>
      <c r="U1149">
        <f>IFERROR((S1149-T1149)/T1149,"")</f>
      </c>
      <c r="V1149">
        <v>4</v>
      </c>
      <c r="W1149" t="inlineStr">
        <is>
          <t xml:space="preserve">114.00</t>
        </is>
      </c>
      <c r="X1149"/>
      <c r="Y1149"/>
      <c r="Z1149">
        <f>IFERROR(S1149/W1149,"")</f>
      </c>
      <c r="AA1149">
        <f>IFERROR(INDEX(04_Area_Stats!$C$5:$C$7,MATCH(N1149,04_Area_Stats!$A$5:$A$7,0)),"")</f>
      </c>
      <c r="AB1149">
        <f>IFERROR((Z1149-AA1149)/AA1149,"")</f>
      </c>
      <c r="AC1149">
        <v>2</v>
      </c>
      <c r="AD1149">
        <v>2</v>
      </c>
      <c r="AE1149"/>
      <c r="AF1149"/>
      <c r="AG1149" t="inlineStr">
        <is>
          <t xml:space="preserve">Good</t>
        </is>
      </c>
      <c r="AH1149"/>
      <c r="AI1149" t="inlineStr">
        <is>
          <t xml:space="preserve">Y</t>
        </is>
      </c>
      <c r="AJ1149" t="inlineStr">
        <is>
          <t xml:space="preserve">Y</t>
        </is>
      </c>
      <c r="AK1149"/>
      <c r="AL1149" t="inlineStr">
        <is>
          <t xml:space="preserve">N</t>
        </is>
      </c>
      <c r="AM1149"/>
      <c r="AN1149"/>
      <c r="AO1149"/>
      <c r="AP1149" t="inlineStr">
        <is>
          <t xml:space="preserve">Y</t>
        </is>
      </c>
      <c r="AQ1149"/>
      <c r="AR1149"/>
      <c r="AS1149"/>
      <c r="AT1149">
        <f>IFERROR(INDEX(04_Area_Stats!$E$5:$E$7,MATCH(N1149,04_Area_Stats!$A$5:$A$7,0)),"")</f>
      </c>
      <c r="AU1149">
        <f>IFERROR(ROUND(W1149*AT1149,0),"")</f>
      </c>
      <c r="AV1149">
        <f>IFERROR(AU1149*12/S1149,"")</f>
      </c>
      <c r="AW1149">
        <f>IFERROR(ROUND(100*(03_Assumptions!$B$18*MIN(AV1149/03_Assumptions!$B$13,1)+03_Assumptions!$B$19*MIN(MAX(-AB1149/0.25,0),1)+03_Assumptions!$B$20*IFERROR(INDEX(03_Assumptions!$B$28:$B$33,MATCH(AG1149,03_Assumptions!$A$28:$A$33,0)),0.5)+03_Assumptions!$B$21*MIN(V1149/180,1)+03_Assumptions!$B$22*(COUNTIF(AI1149:AQ1149,"Y")/9)),0),"")</f>
      </c>
      <c r="AX1149"/>
      <c r="AY1149"/>
      <c r="AZ1149"/>
      <c r="BA1149" t="inlineStr">
        <is>
          <t xml:space="preserve">https://img4.idealista.com/s/v1/yLv6QcFaPGY-ndqtd3fIzjn3dwgl4inLwTKbMiVSd6Ml4khBqGDIaJvI4s5m5JvBdwx6d6gId6j3dwYIoz6jDPcIC3rI9Zuoyw?Expires=1788019255&amp;Signature=MEUCIQDSP2iaypLintq78ZnYy41ziSgO4UVkOAXdCieI8nhWJwIgOMFlHrgk5Ie36TNGuIxQYt-XpyGRmwqXCC3BfMqgrus_&amp;Key-Pair-Id=K20EOYVFELHOX5</t>
        </is>
      </c>
      <c r="BB1149"/>
      <c r="BC1149">
        <v>1</v>
      </c>
      <c r="BD1149"/>
      <c r="BE1149">
        <v>0</v>
      </c>
      <c r="BF1149"/>
      <c r="BG1149"/>
      <c r="BH1149"/>
      <c r="BI1149" t="inlineStr">
        <is>
          <t xml:space="preserve">An ideal opportunity for those looking for a bright, comfortable, and well-connected home</t>
        </is>
      </c>
      <c r="BJ1149"/>
      <c r="BK1149"/>
      <c r="BL1149" t="inlineStr">
        <is>
          <t xml:space="preserve">En ljus och välutrustád lägenhet med 2 sovrum och 2 badrum i Madrids prestigefyllda Argüelles-område, med moderna finisher och terrass med utmärkt tillgång till parker och stadstjänster. Fastigheten är i gott skick med värme, luftkonditionering och öppet kök, belägen på en högefterfrågrad plats nära transport och service.</t>
        </is>
      </c>
      <c r="BM1149" t="inlineStr">
        <is>
          <t xml:space="preserve">terrace</t>
        </is>
      </c>
      <c r="BN1149"/>
    </row>
    <row r="1150">
      <c r="A1150" t="inlineStr">
        <is>
          <t xml:space="preserve">IDL-112397490</t>
        </is>
      </c>
      <c r="B1150" t="inlineStr">
        <is>
          <t xml:space="preserve">Idealista</t>
        </is>
      </c>
      <c r="C1150" t="inlineStr">
        <is>
          <t xml:space="preserve">112397490</t>
        </is>
      </c>
      <c r="D1150" t="inlineStr">
        <is>
          <t xml:space="preserve">https://www.idealista.com/inmueble/112397490/</t>
        </is>
      </c>
      <c r="E1150" t="inlineStr">
        <is>
          <t xml:space="preserve">2026-08-28</t>
        </is>
      </c>
      <c r="F1150" t="inlineStr">
        <is>
          <t xml:space="preserve">2026-08-31</t>
        </is>
      </c>
      <c r="G1150" t="inlineStr">
        <is>
          <t xml:space="preserve">New</t>
        </is>
      </c>
      <c r="H1150" t="inlineStr">
        <is>
          <t xml:space="preserve">Studio in Paseo de la Castellana, 249, Ventilla-Almenara, Madrid</t>
        </is>
      </c>
      <c r="I1150" t="inlineStr">
        <is>
          <t xml:space="preserve">Rent</t>
        </is>
      </c>
      <c r="J1150" t="inlineStr">
        <is>
          <t xml:space="preserve">Studio</t>
        </is>
      </c>
      <c r="K1150" t="inlineStr">
        <is>
          <t xml:space="preserve">ES</t>
        </is>
      </c>
      <c r="L1150"/>
      <c r="M1150" t="inlineStr">
        <is>
          <t xml:space="preserve">Madrid</t>
        </is>
      </c>
      <c r="N1150" t="inlineStr">
        <is>
          <t xml:space="preserve">Madrid</t>
        </is>
      </c>
      <c r="O1150" t="inlineStr">
        <is>
          <t xml:space="preserve">Tetuán</t>
        </is>
      </c>
      <c r="P1150"/>
      <c r="Q1150" t="inlineStr">
        <is>
          <t xml:space="preserve">40.4734450</t>
        </is>
      </c>
      <c r="R1150" t="inlineStr">
        <is>
          <t xml:space="preserve">-3.6878860</t>
        </is>
      </c>
      <c r="S1150">
        <v>1200</v>
      </c>
      <c r="T1150"/>
      <c r="U1150">
        <f>IFERROR((S1150-T1150)/T1150,"")</f>
      </c>
      <c r="V1150">
        <v>4</v>
      </c>
      <c r="W1150" t="inlineStr">
        <is>
          <t xml:space="preserve">32.00</t>
        </is>
      </c>
      <c r="X1150"/>
      <c r="Y1150"/>
      <c r="Z1150">
        <f>IFERROR(S1150/W1150,"")</f>
      </c>
      <c r="AA1150">
        <f>IFERROR(INDEX(04_Area_Stats!$C$5:$C$7,MATCH(N1150,04_Area_Stats!$A$5:$A$7,0)),"")</f>
      </c>
      <c r="AB1150">
        <f>IFERROR((Z1150-AA1150)/AA1150,"")</f>
      </c>
      <c r="AC1150">
        <v>0</v>
      </c>
      <c r="AD1150">
        <v>1</v>
      </c>
      <c r="AE1150"/>
      <c r="AF1150"/>
      <c r="AG1150" t="inlineStr">
        <is>
          <t xml:space="preserve">Good</t>
        </is>
      </c>
      <c r="AH1150"/>
      <c r="AI1150" t="inlineStr">
        <is>
          <t xml:space="preserve">N</t>
        </is>
      </c>
      <c r="AJ1150"/>
      <c r="AK1150"/>
      <c r="AL1150" t="inlineStr">
        <is>
          <t xml:space="preserve">N</t>
        </is>
      </c>
      <c r="AM1150"/>
      <c r="AN1150"/>
      <c r="AO1150"/>
      <c r="AP1150" t="inlineStr">
        <is>
          <t xml:space="preserve">N</t>
        </is>
      </c>
      <c r="AQ1150"/>
      <c r="AR1150"/>
      <c r="AS1150"/>
      <c r="AT1150">
        <f>IFERROR(INDEX(04_Area_Stats!$E$5:$E$7,MATCH(N1150,04_Area_Stats!$A$5:$A$7,0)),"")</f>
      </c>
      <c r="AU1150">
        <f>IFERROR(ROUND(W1150*AT1150,0),"")</f>
      </c>
      <c r="AV1150">
        <f>IFERROR(AU1150*12/S1150,"")</f>
      </c>
      <c r="AW1150">
        <f>IFERROR(ROUND(100*(03_Assumptions!$B$18*MIN(AV1150/03_Assumptions!$B$13,1)+03_Assumptions!$B$19*MIN(MAX(-AB1150/0.25,0),1)+03_Assumptions!$B$20*IFERROR(INDEX(03_Assumptions!$B$28:$B$33,MATCH(AG1150,03_Assumptions!$A$28:$A$33,0)),0.5)+03_Assumptions!$B$21*MIN(V1150/180,1)+03_Assumptions!$B$22*(COUNTIF(AI1150:AQ1150,"Y")/9)),0),"")</f>
      </c>
      <c r="AX1150"/>
      <c r="AY1150"/>
      <c r="AZ1150"/>
      <c r="BA1150" t="inlineStr">
        <is>
          <t xml:space="preserve">https://img4.idealista.com/s/v1/yLv6QcFaPGY-ndqtd3fIzjn3dwgl4inLwTKbMiVSd6Ml4khBqGDIaJvI4s5m5JvBd9oed9oedwabdwYIoz6jCD73CCXI9Zuoyw?Expires=1788019255&amp;Signature=MEQCIBQ1pHWs4buXvbqcgjkZ6NvHynbs52Z49rYpgj7RMJdXAiAl1KSsUy4hWu5LL45gYBB3n0lHRzpTAnCrPheHt5idJw__&amp;Key-Pair-Id=K20EOYVFELHOX5</t>
        </is>
      </c>
      <c r="BB1150"/>
      <c r="BC1150">
        <v>1</v>
      </c>
      <c r="BD1150"/>
      <c r="BE1150">
        <v>0</v>
      </c>
      <c r="BF1150"/>
      <c r="BG1150"/>
      <c r="BH1150"/>
      <c r="BI1150"/>
      <c r="BJ1150"/>
      <c r="BK1150"/>
      <c r="BL1150" t="inlineStr">
        <is>
          <t xml:space="preserve">En fullt möblerad ettorumslägenheto tillgänglig för uthyrning från november på Paseo de la Castellana nära Chamartín-stationen, i gott skick med utmärkta transportförbindelser. Minimiuthyrningsperioden är 5 månader med media, internet och valfria städtjänster tillgängliga separat.</t>
        </is>
      </c>
      <c r="BM1150"/>
      <c r="BN1150"/>
    </row>
    <row r="1151">
      <c r="A1151" t="inlineStr">
        <is>
          <t xml:space="preserve">IDL-34871701</t>
        </is>
      </c>
      <c r="B1151" t="inlineStr">
        <is>
          <t xml:space="preserve">Idealista</t>
        </is>
      </c>
      <c r="C1151" t="inlineStr">
        <is>
          <t xml:space="preserve">34871701</t>
        </is>
      </c>
      <c r="D1151" t="inlineStr">
        <is>
          <t xml:space="preserve">https://www.idealista.com/inmueble/34871701/</t>
        </is>
      </c>
      <c r="E1151" t="inlineStr">
        <is>
          <t xml:space="preserve">2026-08-28</t>
        </is>
      </c>
      <c r="F1151" t="inlineStr">
        <is>
          <t xml:space="preserve">2026-08-31</t>
        </is>
      </c>
      <c r="G1151" t="inlineStr">
        <is>
          <t xml:space="preserve">New</t>
        </is>
      </c>
      <c r="H1151" t="inlineStr">
        <is>
          <t xml:space="preserve">Flat / apartment in Calle de Embajadores, 258, Legazpi, Madrid</t>
        </is>
      </c>
      <c r="I1151" t="inlineStr">
        <is>
          <t xml:space="preserve">Rent</t>
        </is>
      </c>
      <c r="J1151" t="inlineStr">
        <is>
          <t xml:space="preserve">Flat</t>
        </is>
      </c>
      <c r="K1151" t="inlineStr">
        <is>
          <t xml:space="preserve">ES</t>
        </is>
      </c>
      <c r="L1151"/>
      <c r="M1151" t="inlineStr">
        <is>
          <t xml:space="preserve">Madrid</t>
        </is>
      </c>
      <c r="N1151" t="inlineStr">
        <is>
          <t xml:space="preserve">Madrid</t>
        </is>
      </c>
      <c r="O1151" t="inlineStr">
        <is>
          <t xml:space="preserve">Arganzuela</t>
        </is>
      </c>
      <c r="P1151"/>
      <c r="Q1151" t="inlineStr">
        <is>
          <t xml:space="preserve">40.3870551</t>
        </is>
      </c>
      <c r="R1151" t="inlineStr">
        <is>
          <t xml:space="preserve">-3.6907956</t>
        </is>
      </c>
      <c r="S1151">
        <v>1500</v>
      </c>
      <c r="T1151"/>
      <c r="U1151">
        <f>IFERROR((S1151-T1151)/T1151,"")</f>
      </c>
      <c r="V1151">
        <v>4</v>
      </c>
      <c r="W1151" t="inlineStr">
        <is>
          <t xml:space="preserve">85.00</t>
        </is>
      </c>
      <c r="X1151"/>
      <c r="Y1151"/>
      <c r="Z1151">
        <f>IFERROR(S1151/W1151,"")</f>
      </c>
      <c r="AA1151">
        <f>IFERROR(INDEX(04_Area_Stats!$C$5:$C$7,MATCH(N1151,04_Area_Stats!$A$5:$A$7,0)),"")</f>
      </c>
      <c r="AB1151">
        <f>IFERROR((Z1151-AA1151)/AA1151,"")</f>
      </c>
      <c r="AC1151">
        <v>2</v>
      </c>
      <c r="AD1151">
        <v>2</v>
      </c>
      <c r="AE1151"/>
      <c r="AF1151"/>
      <c r="AG1151" t="inlineStr">
        <is>
          <t xml:space="preserve">Good</t>
        </is>
      </c>
      <c r="AH1151"/>
      <c r="AI1151" t="inlineStr">
        <is>
          <t xml:space="preserve">Y</t>
        </is>
      </c>
      <c r="AJ1151"/>
      <c r="AK1151"/>
      <c r="AL1151" t="inlineStr">
        <is>
          <t xml:space="preserve">Y</t>
        </is>
      </c>
      <c r="AM1151"/>
      <c r="AN1151"/>
      <c r="AO1151"/>
      <c r="AP1151" t="inlineStr">
        <is>
          <t xml:space="preserve">Y</t>
        </is>
      </c>
      <c r="AQ1151"/>
      <c r="AR1151"/>
      <c r="AS1151"/>
      <c r="AT1151">
        <f>IFERROR(INDEX(04_Area_Stats!$E$5:$E$7,MATCH(N1151,04_Area_Stats!$A$5:$A$7,0)),"")</f>
      </c>
      <c r="AU1151">
        <f>IFERROR(ROUND(W1151*AT1151,0),"")</f>
      </c>
      <c r="AV1151">
        <f>IFERROR(AU1151*12/S1151,"")</f>
      </c>
      <c r="AW1151">
        <f>IFERROR(ROUND(100*(03_Assumptions!$B$18*MIN(AV1151/03_Assumptions!$B$13,1)+03_Assumptions!$B$19*MIN(MAX(-AB1151/0.25,0),1)+03_Assumptions!$B$20*IFERROR(INDEX(03_Assumptions!$B$28:$B$33,MATCH(AG1151,03_Assumptions!$A$28:$A$33,0)),0.5)+03_Assumptions!$B$21*MIN(V1151/180,1)+03_Assumptions!$B$22*(COUNTIF(AI1151:AQ1151,"Y")/9)),0),"")</f>
      </c>
      <c r="AX1151"/>
      <c r="AY1151"/>
      <c r="AZ1151"/>
      <c r="BA1151" t="inlineStr">
        <is>
          <t xml:space="preserve">https://img4.idealista.com/s/v1/yLv6QcFaPGY-ndqtd3fIzjn3dwgl4inLwTKbMiVSd6Ml4khBqGDIaJvI4s5m5JvBdwYLdwj3d5ujdwYlCwgLo6MGgPfI9Zuoyw?Expires=1788019255&amp;Signature=MEYCIQCqd1TU29dfJhRL1choYOSCdvMdKX1fIe903hAUzyFrAgIhAOyRpAjsDsfsVwFzwNYkZvWJhmaNgPrp6VJOf0Y6a2OW&amp;Key-Pair-Id=K20EOYVFELHOX5</t>
        </is>
      </c>
      <c r="BB1151"/>
      <c r="BC1151">
        <v>1</v>
      </c>
      <c r="BD1151"/>
      <c r="BE1151">
        <v>0</v>
      </c>
      <c r="BF1151"/>
      <c r="BG1151"/>
      <c r="BH1151"/>
      <c r="BI1151"/>
      <c r="BJ1151"/>
      <c r="BK1151"/>
      <c r="BL1151"/>
      <c r="BM1151"/>
      <c r="BN1151"/>
    </row>
    <row r="1152">
      <c r="A1152" t="inlineStr">
        <is>
          <t xml:space="preserve">IDL-112397521</t>
        </is>
      </c>
      <c r="B1152" t="inlineStr">
        <is>
          <t xml:space="preserve">Idealista</t>
        </is>
      </c>
      <c r="C1152" t="inlineStr">
        <is>
          <t xml:space="preserve">112397521</t>
        </is>
      </c>
      <c r="D1152" t="inlineStr">
        <is>
          <t xml:space="preserve">https://www.idealista.com/inmueble/112397521/</t>
        </is>
      </c>
      <c r="E1152" t="inlineStr">
        <is>
          <t xml:space="preserve">2026-08-28</t>
        </is>
      </c>
      <c r="F1152" t="inlineStr">
        <is>
          <t xml:space="preserve">2026-08-31</t>
        </is>
      </c>
      <c r="G1152" t="inlineStr">
        <is>
          <t xml:space="preserve">New</t>
        </is>
      </c>
      <c r="H1152" t="inlineStr">
        <is>
          <t xml:space="preserve">Flat / apartment in Calle de Gonzalo Herrero, 13, Valdeacederas, Madrid</t>
        </is>
      </c>
      <c r="I1152" t="inlineStr">
        <is>
          <t xml:space="preserve">Rent</t>
        </is>
      </c>
      <c r="J1152" t="inlineStr">
        <is>
          <t xml:space="preserve">Flat</t>
        </is>
      </c>
      <c r="K1152" t="inlineStr">
        <is>
          <t xml:space="preserve">ES</t>
        </is>
      </c>
      <c r="L1152"/>
      <c r="M1152" t="inlineStr">
        <is>
          <t xml:space="preserve">Madrid</t>
        </is>
      </c>
      <c r="N1152" t="inlineStr">
        <is>
          <t xml:space="preserve">Madrid</t>
        </is>
      </c>
      <c r="O1152" t="inlineStr">
        <is>
          <t xml:space="preserve">Tetuán</t>
        </is>
      </c>
      <c r="P1152"/>
      <c r="Q1152" t="inlineStr">
        <is>
          <t xml:space="preserve">40.4630536</t>
        </is>
      </c>
      <c r="R1152" t="inlineStr">
        <is>
          <t xml:space="preserve">-3.6992223</t>
        </is>
      </c>
      <c r="S1152">
        <v>1400</v>
      </c>
      <c r="T1152"/>
      <c r="U1152">
        <f>IFERROR((S1152-T1152)/T1152,"")</f>
      </c>
      <c r="V1152">
        <v>4</v>
      </c>
      <c r="W1152" t="inlineStr">
        <is>
          <t xml:space="preserve">30.00</t>
        </is>
      </c>
      <c r="X1152"/>
      <c r="Y1152"/>
      <c r="Z1152">
        <f>IFERROR(S1152/W1152,"")</f>
      </c>
      <c r="AA1152">
        <f>IFERROR(INDEX(04_Area_Stats!$C$5:$C$7,MATCH(N1152,04_Area_Stats!$A$5:$A$7,0)),"")</f>
      </c>
      <c r="AB1152">
        <f>IFERROR((Z1152-AA1152)/AA1152,"")</f>
      </c>
      <c r="AC1152">
        <v>1</v>
      </c>
      <c r="AD1152">
        <v>1</v>
      </c>
      <c r="AE1152"/>
      <c r="AF1152"/>
      <c r="AG1152" t="inlineStr">
        <is>
          <t xml:space="preserve">Good</t>
        </is>
      </c>
      <c r="AH1152"/>
      <c r="AI1152" t="inlineStr">
        <is>
          <t xml:space="preserve">Y</t>
        </is>
      </c>
      <c r="AJ1152"/>
      <c r="AK1152"/>
      <c r="AL1152" t="inlineStr">
        <is>
          <t xml:space="preserve">N</t>
        </is>
      </c>
      <c r="AM1152"/>
      <c r="AN1152"/>
      <c r="AO1152"/>
      <c r="AP1152" t="inlineStr">
        <is>
          <t xml:space="preserve">N</t>
        </is>
      </c>
      <c r="AQ1152" t="inlineStr">
        <is>
          <t xml:space="preserve">Y</t>
        </is>
      </c>
      <c r="AR1152"/>
      <c r="AS1152"/>
      <c r="AT1152">
        <f>IFERROR(INDEX(04_Area_Stats!$E$5:$E$7,MATCH(N1152,04_Area_Stats!$A$5:$A$7,0)),"")</f>
      </c>
      <c r="AU1152">
        <f>IFERROR(ROUND(W1152*AT1152,0),"")</f>
      </c>
      <c r="AV1152">
        <f>IFERROR(AU1152*12/S1152,"")</f>
      </c>
      <c r="AW1152">
        <f>IFERROR(ROUND(100*(03_Assumptions!$B$18*MIN(AV1152/03_Assumptions!$B$13,1)+03_Assumptions!$B$19*MIN(MAX(-AB1152/0.25,0),1)+03_Assumptions!$B$20*IFERROR(INDEX(03_Assumptions!$B$28:$B$33,MATCH(AG1152,03_Assumptions!$A$28:$A$33,0)),0.5)+03_Assumptions!$B$21*MIN(V1152/180,1)+03_Assumptions!$B$22*(COUNTIF(AI1152:AQ1152,"Y")/9)),0),"")</f>
      </c>
      <c r="AX1152"/>
      <c r="AY1152"/>
      <c r="AZ1152"/>
      <c r="BA1152" t="inlineStr">
        <is>
          <t xml:space="preserve">https://img4.idealista.com/s/v1/yLv6QcFaPGY-ndqtd3fIzjn3dwgl4inLwTKbMiVSd6Ml4khBqGDIaJvI4s5m5JvBd87Od856d_cIdwYIoz6jCIAlegvI9Zuoyw?Expires=1788019255&amp;Signature=MEUCIQDiMdGDOKl7sj-KljuepUB6qyF4aSucpuVq-YrxMUzdYgIgC66M1qCqyWMwhv1XVl6zz9EHiGC-qHZZEHMu8IttCm0_&amp;Key-Pair-Id=K20EOYVFELHOX5</t>
        </is>
      </c>
      <c r="BB1152"/>
      <c r="BC1152">
        <v>1</v>
      </c>
      <c r="BD1152"/>
      <c r="BE1152">
        <v>0</v>
      </c>
      <c r="BF1152"/>
      <c r="BG1152"/>
      <c r="BH1152"/>
      <c r="BI1152"/>
      <c r="BJ1152"/>
      <c r="BK1152"/>
      <c r="BL1152" t="inlineStr">
        <is>
          <t xml:space="preserve">En stilfull möblerad ettrumslägenhet i Madrids Tetuánbuurari tillgänglig för medel- till långtidsuthyrning från november. Dekorerad med moderna designtoucher och med bekvämt utrymme inklusive en bädd i soffan, är en stor fördel läget nära affärer, restauranger och attraktioner med tillgång till stadens kulturella och kulinariska utbud.</t>
        </is>
      </c>
      <c r="BM1152" t="inlineStr">
        <is>
          <t xml:space="preserve">furnished</t>
        </is>
      </c>
      <c r="BN1152"/>
    </row>
    <row r="1153">
      <c r="A1153" t="inlineStr">
        <is>
          <t xml:space="preserve">IDL-112332116</t>
        </is>
      </c>
      <c r="B1153" t="inlineStr">
        <is>
          <t xml:space="preserve">Idealista</t>
        </is>
      </c>
      <c r="C1153" t="inlineStr">
        <is>
          <t xml:space="preserve">112332116</t>
        </is>
      </c>
      <c r="D1153" t="inlineStr">
        <is>
          <t xml:space="preserve">https://www.idealista.com/inmueble/112332116/</t>
        </is>
      </c>
      <c r="E1153" t="inlineStr">
        <is>
          <t xml:space="preserve">2026-08-28</t>
        </is>
      </c>
      <c r="F1153" t="inlineStr">
        <is>
          <t xml:space="preserve">2026-08-31</t>
        </is>
      </c>
      <c r="G1153" t="inlineStr">
        <is>
          <t xml:space="preserve">New</t>
        </is>
      </c>
      <c r="H1153" t="inlineStr">
        <is>
          <t xml:space="preserve">Flat / apartment in Calle de Cebreros, 64, Lucero, Madrid</t>
        </is>
      </c>
      <c r="I1153" t="inlineStr">
        <is>
          <t xml:space="preserve">Rent</t>
        </is>
      </c>
      <c r="J1153" t="inlineStr">
        <is>
          <t xml:space="preserve">Flat</t>
        </is>
      </c>
      <c r="K1153" t="inlineStr">
        <is>
          <t xml:space="preserve">ES</t>
        </is>
      </c>
      <c r="L1153"/>
      <c r="M1153" t="inlineStr">
        <is>
          <t xml:space="preserve">Madrid</t>
        </is>
      </c>
      <c r="N1153" t="inlineStr">
        <is>
          <t xml:space="preserve">Madrid</t>
        </is>
      </c>
      <c r="O1153" t="inlineStr">
        <is>
          <t xml:space="preserve">Latina</t>
        </is>
      </c>
      <c r="P1153"/>
      <c r="Q1153" t="inlineStr">
        <is>
          <t xml:space="preserve">40.4048672</t>
        </is>
      </c>
      <c r="R1153" t="inlineStr">
        <is>
          <t xml:space="preserve">-3.7485927</t>
        </is>
      </c>
      <c r="S1153">
        <v>940</v>
      </c>
      <c r="T1153"/>
      <c r="U1153">
        <f>IFERROR((S1153-T1153)/T1153,"")</f>
      </c>
      <c r="V1153">
        <v>4</v>
      </c>
      <c r="W1153" t="inlineStr">
        <is>
          <t xml:space="preserve">30.00</t>
        </is>
      </c>
      <c r="X1153"/>
      <c r="Y1153"/>
      <c r="Z1153">
        <f>IFERROR(S1153/W1153,"")</f>
      </c>
      <c r="AA1153">
        <f>IFERROR(INDEX(04_Area_Stats!$C$5:$C$7,MATCH(N1153,04_Area_Stats!$A$5:$A$7,0)),"")</f>
      </c>
      <c r="AB1153">
        <f>IFERROR((Z1153-AA1153)/AA1153,"")</f>
      </c>
      <c r="AC1153">
        <v>1</v>
      </c>
      <c r="AD1153">
        <v>1</v>
      </c>
      <c r="AE1153"/>
      <c r="AF1153"/>
      <c r="AG1153" t="inlineStr">
        <is>
          <t xml:space="preserve">Good</t>
        </is>
      </c>
      <c r="AH1153"/>
      <c r="AI1153" t="inlineStr">
        <is>
          <t xml:space="preserve">N</t>
        </is>
      </c>
      <c r="AJ1153"/>
      <c r="AK1153"/>
      <c r="AL1153" t="inlineStr">
        <is>
          <t xml:space="preserve">N</t>
        </is>
      </c>
      <c r="AM1153"/>
      <c r="AN1153" t="inlineStr">
        <is>
          <t xml:space="preserve">Y</t>
        </is>
      </c>
      <c r="AO1153"/>
      <c r="AP1153" t="inlineStr">
        <is>
          <t xml:space="preserve">N</t>
        </is>
      </c>
      <c r="AQ1153" t="inlineStr">
        <is>
          <t xml:space="preserve">Y</t>
        </is>
      </c>
      <c r="AR1153"/>
      <c r="AS1153"/>
      <c r="AT1153">
        <f>IFERROR(INDEX(04_Area_Stats!$E$5:$E$7,MATCH(N1153,04_Area_Stats!$A$5:$A$7,0)),"")</f>
      </c>
      <c r="AU1153">
        <f>IFERROR(ROUND(W1153*AT1153,0),"")</f>
      </c>
      <c r="AV1153">
        <f>IFERROR(AU1153*12/S1153,"")</f>
      </c>
      <c r="AW1153">
        <f>IFERROR(ROUND(100*(03_Assumptions!$B$18*MIN(AV1153/03_Assumptions!$B$13,1)+03_Assumptions!$B$19*MIN(MAX(-AB1153/0.25,0),1)+03_Assumptions!$B$20*IFERROR(INDEX(03_Assumptions!$B$28:$B$33,MATCH(AG1153,03_Assumptions!$A$28:$A$33,0)),0.5)+03_Assumptions!$B$21*MIN(V1153/180,1)+03_Assumptions!$B$22*(COUNTIF(AI1153:AQ1153,"Y")/9)),0),"")</f>
      </c>
      <c r="AX1153"/>
      <c r="AY1153"/>
      <c r="AZ1153"/>
      <c r="BA1153" t="inlineStr">
        <is>
          <t xml:space="preserve">https://img4.idealista.com/s/v1/yLv6QcFaPGY-ndqtd3fIzjn3dwgl4inLwTKbMiVSd6Ml4khBqGDIaJvI4s5m5JvBdwwed_cldx61dwYIo6N6JaM-JSXI9Zuoyw?Expires=1788019255&amp;Signature=MEYCIQCTeC2XUbFKAEmYmK1F5JR5b-nKJpFoi5HzHVyJwO9F5gIhAJMGHR82KXMtnICmMT9X5EoSh5Vv7hr15FaGVzanTPYK&amp;Key-Pair-Id=K20EOYVFELHOX5</t>
        </is>
      </c>
      <c r="BB1153"/>
      <c r="BC1153">
        <v>1</v>
      </c>
      <c r="BD1153"/>
      <c r="BE1153">
        <v>0</v>
      </c>
      <c r="BF1153"/>
      <c r="BG1153"/>
      <c r="BH1153"/>
      <c r="BI1153"/>
      <c r="BJ1153"/>
      <c r="BK1153"/>
      <c r="BL1153" t="inlineStr">
        <is>
          <t xml:space="preserve">Detta är en möblerad ettrumslägenheter i Lucero-området i Madrid, tillgänglig för hyra till studenter eller unga yrkesverksamma i åldern 18-33 år för minst 5 månader. Fastigheten är i gott skick med moderna utföranden, inklusive en 135 cm säng, skrivbord, rikligt med förvaringsutrymme och fullt utrustad kök.</t>
        </is>
      </c>
      <c r="BM1153" t="inlineStr">
        <is>
          <t xml:space="preserve">storage, furnished</t>
        </is>
      </c>
      <c r="BN1153"/>
    </row>
    <row r="1154">
      <c r="A1154" t="inlineStr">
        <is>
          <t xml:space="preserve">IDL-112397578</t>
        </is>
      </c>
      <c r="B1154" t="inlineStr">
        <is>
          <t xml:space="preserve">Idealista</t>
        </is>
      </c>
      <c r="C1154" t="inlineStr">
        <is>
          <t xml:space="preserve">112397578</t>
        </is>
      </c>
      <c r="D1154" t="inlineStr">
        <is>
          <t xml:space="preserve">https://www.idealista.com/inmueble/112397578/</t>
        </is>
      </c>
      <c r="E1154" t="inlineStr">
        <is>
          <t xml:space="preserve">2026-08-28</t>
        </is>
      </c>
      <c r="F1154" t="inlineStr">
        <is>
          <t xml:space="preserve">2026-08-31</t>
        </is>
      </c>
      <c r="G1154" t="inlineStr">
        <is>
          <t xml:space="preserve">New</t>
        </is>
      </c>
      <c r="H1154" t="inlineStr">
        <is>
          <t xml:space="preserve">Flat / apartment in Calle de Robledo, 6, Valdeacederas, Madrid</t>
        </is>
      </c>
      <c r="I1154" t="inlineStr">
        <is>
          <t xml:space="preserve">Rent</t>
        </is>
      </c>
      <c r="J1154" t="inlineStr">
        <is>
          <t xml:space="preserve">Flat</t>
        </is>
      </c>
      <c r="K1154" t="inlineStr">
        <is>
          <t xml:space="preserve">ES</t>
        </is>
      </c>
      <c r="L1154"/>
      <c r="M1154" t="inlineStr">
        <is>
          <t xml:space="preserve">Madrid</t>
        </is>
      </c>
      <c r="N1154" t="inlineStr">
        <is>
          <t xml:space="preserve">Madrid</t>
        </is>
      </c>
      <c r="O1154" t="inlineStr">
        <is>
          <t xml:space="preserve">Tetuán</t>
        </is>
      </c>
      <c r="P1154"/>
      <c r="Q1154" t="inlineStr">
        <is>
          <t xml:space="preserve">40.4641193</t>
        </is>
      </c>
      <c r="R1154" t="inlineStr">
        <is>
          <t xml:space="preserve">-3.7043704</t>
        </is>
      </c>
      <c r="S1154">
        <v>1200</v>
      </c>
      <c r="T1154"/>
      <c r="U1154">
        <f>IFERROR((S1154-T1154)/T1154,"")</f>
      </c>
      <c r="V1154">
        <v>4</v>
      </c>
      <c r="W1154" t="inlineStr">
        <is>
          <t xml:space="preserve">35.00</t>
        </is>
      </c>
      <c r="X1154"/>
      <c r="Y1154"/>
      <c r="Z1154">
        <f>IFERROR(S1154/W1154,"")</f>
      </c>
      <c r="AA1154">
        <f>IFERROR(INDEX(04_Area_Stats!$C$5:$C$7,MATCH(N1154,04_Area_Stats!$A$5:$A$7,0)),"")</f>
      </c>
      <c r="AB1154">
        <f>IFERROR((Z1154-AA1154)/AA1154,"")</f>
      </c>
      <c r="AC1154">
        <v>1</v>
      </c>
      <c r="AD1154">
        <v>1</v>
      </c>
      <c r="AE1154"/>
      <c r="AF1154"/>
      <c r="AG1154" t="inlineStr">
        <is>
          <t xml:space="preserve">Good</t>
        </is>
      </c>
      <c r="AH1154"/>
      <c r="AI1154" t="inlineStr">
        <is>
          <t xml:space="preserve">N</t>
        </is>
      </c>
      <c r="AJ1154"/>
      <c r="AK1154"/>
      <c r="AL1154" t="inlineStr">
        <is>
          <t xml:space="preserve">N</t>
        </is>
      </c>
      <c r="AM1154"/>
      <c r="AN1154"/>
      <c r="AO1154"/>
      <c r="AP1154" t="inlineStr">
        <is>
          <t xml:space="preserve">N</t>
        </is>
      </c>
      <c r="AQ1154"/>
      <c r="AR1154"/>
      <c r="AS1154"/>
      <c r="AT1154">
        <f>IFERROR(INDEX(04_Area_Stats!$E$5:$E$7,MATCH(N1154,04_Area_Stats!$A$5:$A$7,0)),"")</f>
      </c>
      <c r="AU1154">
        <f>IFERROR(ROUND(W1154*AT1154,0),"")</f>
      </c>
      <c r="AV1154">
        <f>IFERROR(AU1154*12/S1154,"")</f>
      </c>
      <c r="AW1154">
        <f>IFERROR(ROUND(100*(03_Assumptions!$B$18*MIN(AV1154/03_Assumptions!$B$13,1)+03_Assumptions!$B$19*MIN(MAX(-AB1154/0.25,0),1)+03_Assumptions!$B$20*IFERROR(INDEX(03_Assumptions!$B$28:$B$33,MATCH(AG1154,03_Assumptions!$A$28:$A$33,0)),0.5)+03_Assumptions!$B$21*MIN(V1154/180,1)+03_Assumptions!$B$22*(COUNTIF(AI1154:AQ1154,"Y")/9)),0),"")</f>
      </c>
      <c r="AX1154"/>
      <c r="AY1154"/>
      <c r="AZ1154"/>
      <c r="BA1154" t="inlineStr">
        <is>
          <t xml:space="preserve">https://img4.idealista.com/s/v1/yLv6QcFaPGY-ndqtd3fIzjn3dwgl4inLwTKbMiVSd6Ml4khBqGDIaJvI4s5m5JvBd86odz4Gd5v3dwYIoz6jDCUGegbI9Zuoyw?Expires=1788019255&amp;Signature=MEYCIQCEM1LW6Jq0u-uTKzRsu1ZE8XWDy75jkvNStxno395WpQIhAJU4cnhFmO9Dk0H8iBdmCwbYEwCYmEE5RQarweHX26Pr&amp;Key-Pair-Id=K20EOYVFELHOX5</t>
        </is>
      </c>
      <c r="BB1154"/>
      <c r="BC1154">
        <v>1</v>
      </c>
      <c r="BD1154"/>
      <c r="BE1154">
        <v>0</v>
      </c>
      <c r="BF1154"/>
      <c r="BG1154"/>
      <c r="BH1154"/>
      <c r="BI1154"/>
      <c r="BJ1154"/>
      <c r="BK1154"/>
      <c r="BL1154" t="inlineStr">
        <is>
          <t xml:space="preserve">Inga detaljer om fastigheten finns i denna beskrivning; det är en hyresplattforms policy- och bokningsinformationssida snarare än en fastighetsbeskrivning. Lägenhetens faktiska egenskaper, storlek och bekvämligheter är inte beskrivna.</t>
        </is>
      </c>
      <c r="BM1154"/>
      <c r="BN1154"/>
    </row>
    <row r="1155">
      <c r="A1155" t="inlineStr">
        <is>
          <t xml:space="preserve">IDL-112397609</t>
        </is>
      </c>
      <c r="B1155" t="inlineStr">
        <is>
          <t xml:space="preserve">Idealista</t>
        </is>
      </c>
      <c r="C1155" t="inlineStr">
        <is>
          <t xml:space="preserve">112397609</t>
        </is>
      </c>
      <c r="D1155" t="inlineStr">
        <is>
          <t xml:space="preserve">https://www.idealista.com/inmueble/112397609/</t>
        </is>
      </c>
      <c r="E1155" t="inlineStr">
        <is>
          <t xml:space="preserve">2026-08-28</t>
        </is>
      </c>
      <c r="F1155" t="inlineStr">
        <is>
          <t xml:space="preserve">2026-08-31</t>
        </is>
      </c>
      <c r="G1155" t="inlineStr">
        <is>
          <t xml:space="preserve">New</t>
        </is>
      </c>
      <c r="H1155" t="inlineStr">
        <is>
          <t xml:space="preserve">Flat / apartment in Calle de Ricardo Ortiz, 72, Ventas, Madrid</t>
        </is>
      </c>
      <c r="I1155" t="inlineStr">
        <is>
          <t xml:space="preserve">Rent</t>
        </is>
      </c>
      <c r="J1155" t="inlineStr">
        <is>
          <t xml:space="preserve">Flat</t>
        </is>
      </c>
      <c r="K1155" t="inlineStr">
        <is>
          <t xml:space="preserve">ES</t>
        </is>
      </c>
      <c r="L1155"/>
      <c r="M1155" t="inlineStr">
        <is>
          <t xml:space="preserve">Madrid</t>
        </is>
      </c>
      <c r="N1155" t="inlineStr">
        <is>
          <t xml:space="preserve">Madrid</t>
        </is>
      </c>
      <c r="O1155" t="inlineStr">
        <is>
          <t xml:space="preserve">Ciudad Lineal</t>
        </is>
      </c>
      <c r="P1155"/>
      <c r="Q1155" t="inlineStr">
        <is>
          <t xml:space="preserve">40.4258629</t>
        </is>
      </c>
      <c r="R1155" t="inlineStr">
        <is>
          <t xml:space="preserve">-3.6590118</t>
        </is>
      </c>
      <c r="S1155">
        <v>940</v>
      </c>
      <c r="T1155"/>
      <c r="U1155">
        <f>IFERROR((S1155-T1155)/T1155,"")</f>
      </c>
      <c r="V1155">
        <v>4</v>
      </c>
      <c r="W1155" t="inlineStr">
        <is>
          <t xml:space="preserve">33.00</t>
        </is>
      </c>
      <c r="X1155"/>
      <c r="Y1155"/>
      <c r="Z1155">
        <f>IFERROR(S1155/W1155,"")</f>
      </c>
      <c r="AA1155">
        <f>IFERROR(INDEX(04_Area_Stats!$C$5:$C$7,MATCH(N1155,04_Area_Stats!$A$5:$A$7,0)),"")</f>
      </c>
      <c r="AB1155">
        <f>IFERROR((Z1155-AA1155)/AA1155,"")</f>
      </c>
      <c r="AC1155">
        <v>1</v>
      </c>
      <c r="AD1155">
        <v>1</v>
      </c>
      <c r="AE1155"/>
      <c r="AF1155"/>
      <c r="AG1155" t="inlineStr">
        <is>
          <t xml:space="preserve">Good</t>
        </is>
      </c>
      <c r="AH1155"/>
      <c r="AI1155" t="inlineStr">
        <is>
          <t xml:space="preserve">N</t>
        </is>
      </c>
      <c r="AJ1155"/>
      <c r="AK1155"/>
      <c r="AL1155" t="inlineStr">
        <is>
          <t xml:space="preserve">N</t>
        </is>
      </c>
      <c r="AM1155"/>
      <c r="AN1155"/>
      <c r="AO1155"/>
      <c r="AP1155" t="inlineStr">
        <is>
          <t xml:space="preserve">N</t>
        </is>
      </c>
      <c r="AQ1155"/>
      <c r="AR1155"/>
      <c r="AS1155"/>
      <c r="AT1155">
        <f>IFERROR(INDEX(04_Area_Stats!$E$5:$E$7,MATCH(N1155,04_Area_Stats!$A$5:$A$7,0)),"")</f>
      </c>
      <c r="AU1155">
        <f>IFERROR(ROUND(W1155*AT1155,0),"")</f>
      </c>
      <c r="AV1155">
        <f>IFERROR(AU1155*12/S1155,"")</f>
      </c>
      <c r="AW1155">
        <f>IFERROR(ROUND(100*(03_Assumptions!$B$18*MIN(AV1155/03_Assumptions!$B$13,1)+03_Assumptions!$B$19*MIN(MAX(-AB1155/0.25,0),1)+03_Assumptions!$B$20*IFERROR(INDEX(03_Assumptions!$B$28:$B$33,MATCH(AG1155,03_Assumptions!$A$28:$A$33,0)),0.5)+03_Assumptions!$B$21*MIN(V1155/180,1)+03_Assumptions!$B$22*(COUNTIF(AI1155:AQ1155,"Y")/9)),0),"")</f>
      </c>
      <c r="AX1155"/>
      <c r="AY1155"/>
      <c r="AZ1155"/>
      <c r="BA1155" t="inlineStr">
        <is>
          <t xml:space="preserve">https://img4.idealista.com/s/v1/yLv6QcFaPGY-ndqtd3fIzjn3dwgl4inLwTKbMiVSd6Ml4khBqGDIaJvI4s5m5JvBd873d6ged3oIdwYIoz6jDAZ6CwzI9Zuoyw?Expires=1788019255&amp;Signature=MEUCIQC0BxXKsXa3ZKwFUDOBkl2Naubm~-kHsUGGPet82yy8LwIgP46HPGC~TIXR~jkImuTLfz4r6-SSbf407xzbiXN8Hm0_&amp;Key-Pair-Id=K20EOYVFELHOX5</t>
        </is>
      </c>
      <c r="BB1155"/>
      <c r="BC1155">
        <v>1</v>
      </c>
      <c r="BD1155"/>
      <c r="BE1155">
        <v>0</v>
      </c>
      <c r="BF1155"/>
      <c r="BG1155"/>
      <c r="BH1155"/>
      <c r="BI1155"/>
      <c r="BJ1155"/>
      <c r="BK1155"/>
      <c r="BL1155" t="inlineStr">
        <is>
          <t xml:space="preserve">Detta är en tillfällig uthyrning för studenter/unga yrkesverksamma i Madrids Ventas-område, tillgänglig från december för minsta 5-månadersvistelse (endast ålder 18–33). Annonsen ger omfattande information om området men innehåller ingen information om själva lägenheten—antal rum, storlek, skick eller bekvämligheter är helt ospecificerade.</t>
        </is>
      </c>
      <c r="BM1155"/>
      <c r="BN1155"/>
    </row>
    <row r="1156">
      <c r="A1156" t="inlineStr">
        <is>
          <t xml:space="preserve">IDL-112295979</t>
        </is>
      </c>
      <c r="B1156" t="inlineStr">
        <is>
          <t xml:space="preserve">Idealista</t>
        </is>
      </c>
      <c r="C1156" t="inlineStr">
        <is>
          <t xml:space="preserve">112295979</t>
        </is>
      </c>
      <c r="D1156" t="inlineStr">
        <is>
          <t xml:space="preserve">https://www.idealista.com/inmueble/112295979/</t>
        </is>
      </c>
      <c r="E1156" t="inlineStr">
        <is>
          <t xml:space="preserve">2026-08-28</t>
        </is>
      </c>
      <c r="F1156" t="inlineStr">
        <is>
          <t xml:space="preserve">2026-08-28</t>
        </is>
      </c>
      <c r="G1156" t="inlineStr">
        <is>
          <t xml:space="preserve">New</t>
        </is>
      </c>
      <c r="H1156" t="inlineStr">
        <is>
          <t xml:space="preserve">Flat / apartment in Calle Mayor, 13, Sol, Madrid</t>
        </is>
      </c>
      <c r="I1156" t="inlineStr">
        <is>
          <t xml:space="preserve">Rent</t>
        </is>
      </c>
      <c r="J1156" t="inlineStr">
        <is>
          <t xml:space="preserve">Flat</t>
        </is>
      </c>
      <c r="K1156" t="inlineStr">
        <is>
          <t xml:space="preserve">ES</t>
        </is>
      </c>
      <c r="L1156"/>
      <c r="M1156" t="inlineStr">
        <is>
          <t xml:space="preserve">Madrid</t>
        </is>
      </c>
      <c r="N1156" t="inlineStr">
        <is>
          <t xml:space="preserve">Madrid</t>
        </is>
      </c>
      <c r="O1156" t="inlineStr">
        <is>
          <t xml:space="preserve">Centro</t>
        </is>
      </c>
      <c r="P1156"/>
      <c r="Q1156" t="inlineStr">
        <is>
          <t xml:space="preserve">40.4162199</t>
        </is>
      </c>
      <c r="R1156" t="inlineStr">
        <is>
          <t xml:space="preserve">-3.7061797</t>
        </is>
      </c>
      <c r="S1156">
        <v>2700</v>
      </c>
      <c r="T1156"/>
      <c r="U1156">
        <f>IFERROR((S1156-T1156)/T1156,"")</f>
      </c>
      <c r="V1156">
        <v>4</v>
      </c>
      <c r="W1156" t="inlineStr">
        <is>
          <t xml:space="preserve">42.00</t>
        </is>
      </c>
      <c r="X1156"/>
      <c r="Y1156"/>
      <c r="Z1156">
        <f>IFERROR(S1156/W1156,"")</f>
      </c>
      <c r="AA1156">
        <f>IFERROR(INDEX(04_Area_Stats!$C$5:$C$7,MATCH(N1156,04_Area_Stats!$A$5:$A$7,0)),"")</f>
      </c>
      <c r="AB1156">
        <f>IFERROR((Z1156-AA1156)/AA1156,"")</f>
      </c>
      <c r="AC1156">
        <v>1</v>
      </c>
      <c r="AD1156">
        <v>1</v>
      </c>
      <c r="AE1156"/>
      <c r="AF1156"/>
      <c r="AG1156" t="inlineStr">
        <is>
          <t xml:space="preserve">Good</t>
        </is>
      </c>
      <c r="AH1156"/>
      <c r="AI1156" t="inlineStr">
        <is>
          <t xml:space="preserve">Y</t>
        </is>
      </c>
      <c r="AJ1156"/>
      <c r="AK1156"/>
      <c r="AL1156" t="inlineStr">
        <is>
          <t xml:space="preserve">N</t>
        </is>
      </c>
      <c r="AM1156"/>
      <c r="AN1156"/>
      <c r="AO1156"/>
      <c r="AP1156" t="inlineStr">
        <is>
          <t xml:space="preserve">N</t>
        </is>
      </c>
      <c r="AQ1156"/>
      <c r="AR1156"/>
      <c r="AS1156"/>
      <c r="AT1156">
        <f>IFERROR(INDEX(04_Area_Stats!$E$5:$E$7,MATCH(N1156,04_Area_Stats!$A$5:$A$7,0)),"")</f>
      </c>
      <c r="AU1156">
        <f>IFERROR(ROUND(W1156*AT1156,0),"")</f>
      </c>
      <c r="AV1156">
        <f>IFERROR(AU1156*12/S1156,"")</f>
      </c>
      <c r="AW1156">
        <f>IFERROR(ROUND(100*(03_Assumptions!$B$18*MIN(AV1156/03_Assumptions!$B$13,1)+03_Assumptions!$B$19*MIN(MAX(-AB1156/0.25,0),1)+03_Assumptions!$B$20*IFERROR(INDEX(03_Assumptions!$B$28:$B$33,MATCH(AG1156,03_Assumptions!$A$28:$A$33,0)),0.5)+03_Assumptions!$B$21*MIN(V1156/180,1)+03_Assumptions!$B$22*(COUNTIF(AI1156:AQ1156,"Y")/9)),0),"")</f>
      </c>
      <c r="AX1156"/>
      <c r="AY1156"/>
      <c r="AZ1156"/>
      <c r="BA1156" t="inlineStr">
        <is>
          <t xml:space="preserve">https://img4.idealista.com/s/v1/yLv6QcFaPGY-ndqtd3fIzjn3dwgl4inLwTKbMiVSd6Ml4khBqGDIaJvI4s5m5JvBd84edyUGdz56dwYIowwlgAyAJSXI9Zuoyw?Expires=1788019255&amp;Signature=MEUCIQD6raxfpvLFVYWLtULgsd7ViBPd53SlnsPL-eu-siQ97wIgWtyruEAwgCfpag2Xf~9YG8O8UnAfaNa0Zue4mBf4-b4_&amp;Key-Pair-Id=K20EOYVFELHOX5</t>
        </is>
      </c>
      <c r="BB1156"/>
      <c r="BC1156">
        <v>1</v>
      </c>
      <c r="BD1156"/>
      <c r="BE1156">
        <v>0</v>
      </c>
      <c r="BF1156"/>
      <c r="BG1156"/>
      <c r="BH1156"/>
      <c r="BI1156"/>
      <c r="BJ1156"/>
      <c r="BK1156"/>
      <c r="BL1156"/>
      <c r="BM1156"/>
      <c r="BN1156"/>
    </row>
    <row r="1157">
      <c r="A1157" t="inlineStr">
        <is>
          <t xml:space="preserve">IDL-112397596</t>
        </is>
      </c>
      <c r="B1157" t="inlineStr">
        <is>
          <t xml:space="preserve">Idealista</t>
        </is>
      </c>
      <c r="C1157" t="inlineStr">
        <is>
          <t xml:space="preserve">112397596</t>
        </is>
      </c>
      <c r="D1157" t="inlineStr">
        <is>
          <t xml:space="preserve">https://www.idealista.com/inmueble/112397596/</t>
        </is>
      </c>
      <c r="E1157" t="inlineStr">
        <is>
          <t xml:space="preserve">2026-08-28</t>
        </is>
      </c>
      <c r="F1157" t="inlineStr">
        <is>
          <t xml:space="preserve">2026-08-31</t>
        </is>
      </c>
      <c r="G1157" t="inlineStr">
        <is>
          <t xml:space="preserve">New</t>
        </is>
      </c>
      <c r="H1157" t="inlineStr">
        <is>
          <t xml:space="preserve">Studio in Paseo de la Castellana Nn, Bernabéu-Hispanoamérica, Madrid</t>
        </is>
      </c>
      <c r="I1157" t="inlineStr">
        <is>
          <t xml:space="preserve">Rent</t>
        </is>
      </c>
      <c r="J1157" t="inlineStr">
        <is>
          <t xml:space="preserve">Studio</t>
        </is>
      </c>
      <c r="K1157" t="inlineStr">
        <is>
          <t xml:space="preserve">ES</t>
        </is>
      </c>
      <c r="L1157"/>
      <c r="M1157" t="inlineStr">
        <is>
          <t xml:space="preserve">Madrid</t>
        </is>
      </c>
      <c r="N1157" t="inlineStr">
        <is>
          <t xml:space="preserve">Madrid</t>
        </is>
      </c>
      <c r="O1157" t="inlineStr">
        <is>
          <t xml:space="preserve">Chamartín</t>
        </is>
      </c>
      <c r="P1157"/>
      <c r="Q1157" t="inlineStr">
        <is>
          <t xml:space="preserve">40.4533402</t>
        </is>
      </c>
      <c r="R1157" t="inlineStr">
        <is>
          <t xml:space="preserve">-3.6904765</t>
        </is>
      </c>
      <c r="S1157">
        <v>1000</v>
      </c>
      <c r="T1157"/>
      <c r="U1157">
        <f>IFERROR((S1157-T1157)/T1157,"")</f>
      </c>
      <c r="V1157">
        <v>4</v>
      </c>
      <c r="W1157" t="inlineStr">
        <is>
          <t xml:space="preserve">30.00</t>
        </is>
      </c>
      <c r="X1157"/>
      <c r="Y1157"/>
      <c r="Z1157">
        <f>IFERROR(S1157/W1157,"")</f>
      </c>
      <c r="AA1157">
        <f>IFERROR(INDEX(04_Area_Stats!$C$5:$C$7,MATCH(N1157,04_Area_Stats!$A$5:$A$7,0)),"")</f>
      </c>
      <c r="AB1157">
        <f>IFERROR((Z1157-AA1157)/AA1157,"")</f>
      </c>
      <c r="AC1157">
        <v>0</v>
      </c>
      <c r="AD1157">
        <v>1</v>
      </c>
      <c r="AE1157"/>
      <c r="AF1157"/>
      <c r="AG1157" t="inlineStr">
        <is>
          <t xml:space="preserve">Good</t>
        </is>
      </c>
      <c r="AH1157"/>
      <c r="AI1157" t="inlineStr">
        <is>
          <t xml:space="preserve">N</t>
        </is>
      </c>
      <c r="AJ1157"/>
      <c r="AK1157"/>
      <c r="AL1157" t="inlineStr">
        <is>
          <t xml:space="preserve">N</t>
        </is>
      </c>
      <c r="AM1157"/>
      <c r="AN1157"/>
      <c r="AO1157"/>
      <c r="AP1157" t="inlineStr">
        <is>
          <t xml:space="preserve">N</t>
        </is>
      </c>
      <c r="AQ1157" t="inlineStr">
        <is>
          <t xml:space="preserve">Y</t>
        </is>
      </c>
      <c r="AR1157"/>
      <c r="AS1157"/>
      <c r="AT1157">
        <f>IFERROR(INDEX(04_Area_Stats!$E$5:$E$7,MATCH(N1157,04_Area_Stats!$A$5:$A$7,0)),"")</f>
      </c>
      <c r="AU1157">
        <f>IFERROR(ROUND(W1157*AT1157,0),"")</f>
      </c>
      <c r="AV1157">
        <f>IFERROR(AU1157*12/S1157,"")</f>
      </c>
      <c r="AW1157">
        <f>IFERROR(ROUND(100*(03_Assumptions!$B$18*MIN(AV1157/03_Assumptions!$B$13,1)+03_Assumptions!$B$19*MIN(MAX(-AB1157/0.25,0),1)+03_Assumptions!$B$20*IFERROR(INDEX(03_Assumptions!$B$28:$B$33,MATCH(AG1157,03_Assumptions!$A$28:$A$33,0)),0.5)+03_Assumptions!$B$21*MIN(V1157/180,1)+03_Assumptions!$B$22*(COUNTIF(AI1157:AQ1157,"Y")/9)),0),"")</f>
      </c>
      <c r="AX1157"/>
      <c r="AY1157"/>
      <c r="AZ1157"/>
      <c r="BA1157" t="inlineStr">
        <is>
          <t xml:space="preserve">https://img4.idealista.com/s/v1/yLv6QcFaPGY-ndqtd3fIzjn3dwgl4inLwTKbMiVSd6Ml4khBqGDIaJvI4s5m5JvBd6MMd4ALd3oLdwYIoz6jDCU-oz7I9Zuoyw?Expires=1788019255&amp;Signature=MEQCIGBGfWAukNQim-~ZEeOm4Chrjl0cd10J9Ddn8rOjQAT7AiBzHC2Z5OR6YcGiMwdjOZvzmsMlUEBJn1RolNT8hTaVyQ__&amp;Key-Pair-Id=K20EOYVFELHOX5</t>
        </is>
      </c>
      <c r="BB1157"/>
      <c r="BC1157">
        <v>1</v>
      </c>
      <c r="BD1157"/>
      <c r="BE1157">
        <v>0</v>
      </c>
      <c r="BF1157"/>
      <c r="BG1157"/>
      <c r="BH1157"/>
      <c r="BI1157"/>
      <c r="BJ1157"/>
      <c r="BK1157"/>
      <c r="BL1157" t="inlineStr">
        <is>
          <t xml:space="preserve">Studio tillgänglig för hyra på medellång sikt på Paseo de la Castellana nära Chamartín-stationen, fullt möblerat med vardagsrum, utrustad kök och ett badrum. I gott skick på sjätte våningen med hiss; minsta hyresperiod är 5 månader, tillgänglig i december.</t>
        </is>
      </c>
      <c r="BM1157" t="inlineStr">
        <is>
          <t xml:space="preserve">furnished</t>
        </is>
      </c>
      <c r="BN1157"/>
    </row>
    <row r="1158">
      <c r="A1158" t="inlineStr">
        <is>
          <t xml:space="preserve">IDL-112397579</t>
        </is>
      </c>
      <c r="B1158" t="inlineStr">
        <is>
          <t xml:space="preserve">Idealista</t>
        </is>
      </c>
      <c r="C1158" t="inlineStr">
        <is>
          <t xml:space="preserve">112397579</t>
        </is>
      </c>
      <c r="D1158" t="inlineStr">
        <is>
          <t xml:space="preserve">https://www.idealista.com/inmueble/112397579/</t>
        </is>
      </c>
      <c r="E1158" t="inlineStr">
        <is>
          <t xml:space="preserve">2026-08-28</t>
        </is>
      </c>
      <c r="F1158" t="inlineStr">
        <is>
          <t xml:space="preserve">2026-08-31</t>
        </is>
      </c>
      <c r="G1158" t="inlineStr">
        <is>
          <t xml:space="preserve">New</t>
        </is>
      </c>
      <c r="H1158" t="inlineStr">
        <is>
          <t xml:space="preserve">Flat / apartment in Calle Imperial, 1, Sol, Madrid</t>
        </is>
      </c>
      <c r="I1158" t="inlineStr">
        <is>
          <t xml:space="preserve">Rent</t>
        </is>
      </c>
      <c r="J1158" t="inlineStr">
        <is>
          <t xml:space="preserve">Flat</t>
        </is>
      </c>
      <c r="K1158" t="inlineStr">
        <is>
          <t xml:space="preserve">ES</t>
        </is>
      </c>
      <c r="L1158"/>
      <c r="M1158" t="inlineStr">
        <is>
          <t xml:space="preserve">Madrid</t>
        </is>
      </c>
      <c r="N1158" t="inlineStr">
        <is>
          <t xml:space="preserve">Madrid</t>
        </is>
      </c>
      <c r="O1158" t="inlineStr">
        <is>
          <t xml:space="preserve">Centro</t>
        </is>
      </c>
      <c r="P1158"/>
      <c r="Q1158" t="inlineStr">
        <is>
          <t xml:space="preserve">40.4146646</t>
        </is>
      </c>
      <c r="R1158" t="inlineStr">
        <is>
          <t xml:space="preserve">-3.7065990</t>
        </is>
      </c>
      <c r="S1158">
        <v>1250</v>
      </c>
      <c r="T1158"/>
      <c r="U1158">
        <f>IFERROR((S1158-T1158)/T1158,"")</f>
      </c>
      <c r="V1158">
        <v>4</v>
      </c>
      <c r="W1158" t="inlineStr">
        <is>
          <t xml:space="preserve">43.00</t>
        </is>
      </c>
      <c r="X1158"/>
      <c r="Y1158"/>
      <c r="Z1158">
        <f>IFERROR(S1158/W1158,"")</f>
      </c>
      <c r="AA1158">
        <f>IFERROR(INDEX(04_Area_Stats!$C$5:$C$7,MATCH(N1158,04_Area_Stats!$A$5:$A$7,0)),"")</f>
      </c>
      <c r="AB1158">
        <f>IFERROR((Z1158-AA1158)/AA1158,"")</f>
      </c>
      <c r="AC1158">
        <v>1</v>
      </c>
      <c r="AD1158">
        <v>1</v>
      </c>
      <c r="AE1158"/>
      <c r="AF1158"/>
      <c r="AG1158" t="inlineStr">
        <is>
          <t xml:space="preserve">Good</t>
        </is>
      </c>
      <c r="AH1158"/>
      <c r="AI1158" t="inlineStr">
        <is>
          <t xml:space="preserve">N</t>
        </is>
      </c>
      <c r="AJ1158"/>
      <c r="AK1158"/>
      <c r="AL1158" t="inlineStr">
        <is>
          <t xml:space="preserve">N</t>
        </is>
      </c>
      <c r="AM1158"/>
      <c r="AN1158"/>
      <c r="AO1158"/>
      <c r="AP1158" t="inlineStr">
        <is>
          <t xml:space="preserve">N</t>
        </is>
      </c>
      <c r="AQ1158"/>
      <c r="AR1158"/>
      <c r="AS1158"/>
      <c r="AT1158">
        <f>IFERROR(INDEX(04_Area_Stats!$E$5:$E$7,MATCH(N1158,04_Area_Stats!$A$5:$A$7,0)),"")</f>
      </c>
      <c r="AU1158">
        <f>IFERROR(ROUND(W1158*AT1158,0),"")</f>
      </c>
      <c r="AV1158">
        <f>IFERROR(AU1158*12/S1158,"")</f>
      </c>
      <c r="AW1158">
        <f>IFERROR(ROUND(100*(03_Assumptions!$B$18*MIN(AV1158/03_Assumptions!$B$13,1)+03_Assumptions!$B$19*MIN(MAX(-AB1158/0.25,0),1)+03_Assumptions!$B$20*IFERROR(INDEX(03_Assumptions!$B$28:$B$33,MATCH(AG1158,03_Assumptions!$A$28:$A$33,0)),0.5)+03_Assumptions!$B$21*MIN(V1158/180,1)+03_Assumptions!$B$22*(COUNTIF(AI1158:AQ1158,"Y")/9)),0),"")</f>
      </c>
      <c r="AX1158"/>
      <c r="AY1158"/>
      <c r="AZ1158"/>
      <c r="BA1158" t="inlineStr">
        <is>
          <t xml:space="preserve">https://img4.idealista.com/s/v1/yLv6QcFaPGY-ndqtd3fIzjn3dwgl4inLwTKbMiVSd6Ml4khBqGDIaJvI4s5m5JvBd5s-d4Cbd9r3dwYIoz6jDCUGDAbI9Zuoyw?Expires=1788019255&amp;Signature=MEUCIQDudS6xHqAIv-aR8QXhgIL6XizWySlshDDqaOXS2NNBewIgaopJTY5-EQQOkltWppQMuAHgrNmYP90EU7GJNkGWEVM_&amp;Key-Pair-Id=K20EOYVFELHOX5</t>
        </is>
      </c>
      <c r="BB1158"/>
      <c r="BC1158">
        <v>1</v>
      </c>
      <c r="BD1158"/>
      <c r="BE1158">
        <v>0</v>
      </c>
      <c r="BF1158"/>
      <c r="BG1158"/>
      <c r="BH1158"/>
      <c r="BI1158"/>
      <c r="BJ1158"/>
      <c r="BK1158"/>
      <c r="BL1158" t="inlineStr">
        <is>
          <t xml:space="preserve">Fullt möblerad lägenhet med ett sovrum i hjärtat av Madrid nära Plaza Mayor, tillgänglig för medellång-långsiktiga hyror från november i gott skick. Det främsta dragplåstret är det privilegierade centrala läget med balkongvy, även om det erbjuds genom en hyresplattform som kräver betydande initiala kostnader.</t>
        </is>
      </c>
      <c r="BM1158"/>
      <c r="BN1158"/>
    </row>
    <row r="1159">
      <c r="A1159" t="inlineStr">
        <is>
          <t xml:space="preserve">IDL-112397738</t>
        </is>
      </c>
      <c r="B1159" t="inlineStr">
        <is>
          <t xml:space="preserve">Idealista</t>
        </is>
      </c>
      <c r="C1159" t="inlineStr">
        <is>
          <t xml:space="preserve">112397738</t>
        </is>
      </c>
      <c r="D1159" t="inlineStr">
        <is>
          <t xml:space="preserve">https://www.idealista.com/inmueble/112397738/</t>
        </is>
      </c>
      <c r="E1159" t="inlineStr">
        <is>
          <t xml:space="preserve">2026-08-28</t>
        </is>
      </c>
      <c r="F1159" t="inlineStr">
        <is>
          <t xml:space="preserve">2026-08-31</t>
        </is>
      </c>
      <c r="G1159" t="inlineStr">
        <is>
          <t xml:space="preserve">New</t>
        </is>
      </c>
      <c r="H1159" t="inlineStr">
        <is>
          <t xml:space="preserve">Flat / apartment in Calle de San Aquilino, 31, Ventilla-Almenara, Madrid</t>
        </is>
      </c>
      <c r="I1159" t="inlineStr">
        <is>
          <t xml:space="preserve">Rent</t>
        </is>
      </c>
      <c r="J1159" t="inlineStr">
        <is>
          <t xml:space="preserve">Flat</t>
        </is>
      </c>
      <c r="K1159" t="inlineStr">
        <is>
          <t xml:space="preserve">ES</t>
        </is>
      </c>
      <c r="L1159"/>
      <c r="M1159" t="inlineStr">
        <is>
          <t xml:space="preserve">Madrid</t>
        </is>
      </c>
      <c r="N1159" t="inlineStr">
        <is>
          <t xml:space="preserve">Madrid</t>
        </is>
      </c>
      <c r="O1159" t="inlineStr">
        <is>
          <t xml:space="preserve">Tetuán</t>
        </is>
      </c>
      <c r="P1159"/>
      <c r="Q1159" t="inlineStr">
        <is>
          <t xml:space="preserve">40.4722443</t>
        </is>
      </c>
      <c r="R1159" t="inlineStr">
        <is>
          <t xml:space="preserve">-3.6890511</t>
        </is>
      </c>
      <c r="S1159">
        <v>2100</v>
      </c>
      <c r="T1159"/>
      <c r="U1159">
        <f>IFERROR((S1159-T1159)/T1159,"")</f>
      </c>
      <c r="V1159">
        <v>4</v>
      </c>
      <c r="W1159" t="inlineStr">
        <is>
          <t xml:space="preserve">60.00</t>
        </is>
      </c>
      <c r="X1159"/>
      <c r="Y1159"/>
      <c r="Z1159">
        <f>IFERROR(S1159/W1159,"")</f>
      </c>
      <c r="AA1159">
        <f>IFERROR(INDEX(04_Area_Stats!$C$5:$C$7,MATCH(N1159,04_Area_Stats!$A$5:$A$7,0)),"")</f>
      </c>
      <c r="AB1159">
        <f>IFERROR((Z1159-AA1159)/AA1159,"")</f>
      </c>
      <c r="AC1159">
        <v>1</v>
      </c>
      <c r="AD1159">
        <v>1</v>
      </c>
      <c r="AE1159"/>
      <c r="AF1159"/>
      <c r="AG1159" t="inlineStr">
        <is>
          <t xml:space="preserve">Good</t>
        </is>
      </c>
      <c r="AH1159"/>
      <c r="AI1159" t="inlineStr">
        <is>
          <t xml:space="preserve">N</t>
        </is>
      </c>
      <c r="AJ1159"/>
      <c r="AK1159"/>
      <c r="AL1159" t="inlineStr">
        <is>
          <t xml:space="preserve">N</t>
        </is>
      </c>
      <c r="AM1159"/>
      <c r="AN1159"/>
      <c r="AO1159" t="inlineStr">
        <is>
          <t xml:space="preserve">N</t>
        </is>
      </c>
      <c r="AP1159" t="inlineStr">
        <is>
          <t xml:space="preserve">N</t>
        </is>
      </c>
      <c r="AQ1159" t="inlineStr">
        <is>
          <t xml:space="preserve">Y</t>
        </is>
      </c>
      <c r="AR1159"/>
      <c r="AS1159"/>
      <c r="AT1159">
        <f>IFERROR(INDEX(04_Area_Stats!$E$5:$E$7,MATCH(N1159,04_Area_Stats!$A$5:$A$7,0)),"")</f>
      </c>
      <c r="AU1159">
        <f>IFERROR(ROUND(W1159*AT1159,0),"")</f>
      </c>
      <c r="AV1159">
        <f>IFERROR(AU1159*12/S1159,"")</f>
      </c>
      <c r="AW1159">
        <f>IFERROR(ROUND(100*(03_Assumptions!$B$18*MIN(AV1159/03_Assumptions!$B$13,1)+03_Assumptions!$B$19*MIN(MAX(-AB1159/0.25,0),1)+03_Assumptions!$B$20*IFERROR(INDEX(03_Assumptions!$B$28:$B$33,MATCH(AG1159,03_Assumptions!$A$28:$A$33,0)),0.5)+03_Assumptions!$B$21*MIN(V1159/180,1)+03_Assumptions!$B$22*(COUNTIF(AI1159:AQ1159,"Y")/9)),0),"")</f>
      </c>
      <c r="AX1159"/>
      <c r="AY1159"/>
      <c r="AZ1159"/>
      <c r="BA1159" t="inlineStr">
        <is>
          <t xml:space="preserve">https://img4.idealista.com/s/v1/yLv6QcFaPGY-ndqtd3fIzjn3dwgl4inLwTKbMiVSd6Ml4khBqGDIaJvI4s5m5JvBd84edyULd6ijdwYIoz6jDAgMCCXI9Zuoyw?Expires=1788019255&amp;Signature=MEUCIHHT8fnOTywB5JrFfX4FudM6cC5pHxvSmaxscAxiO-h2AiEAx3WqEEIAeyStkn06jRVjESC6RuByf3gv8kYP~OBXiZw_&amp;Key-Pair-Id=K20EOYVFELHOX5</t>
        </is>
      </c>
      <c r="BB1159"/>
      <c r="BC1159">
        <v>1</v>
      </c>
      <c r="BD1159"/>
      <c r="BE1159">
        <v>0</v>
      </c>
      <c r="BF1159"/>
      <c r="BG1159"/>
      <c r="BH1159"/>
      <c r="BI1159"/>
      <c r="BJ1159"/>
      <c r="BK1159"/>
      <c r="BL1159" t="inlineStr">
        <is>
          <t xml:space="preserve">Fullständigt möblerad lägenhet med 1 sovrum och 1 badrum i Tetuáns stadsdel i Madrid, tillgänglig för medellång till långsiktig uthyrning med utmärkt kollektivtrafik och alla bekvämligheter. Fastigheten är rymlig, ljus, väl utrustad med luftkonditionering och värme, och ligger idealt nära större affärsdistrikt och stadstjänster.</t>
        </is>
      </c>
      <c r="BM1159" t="inlineStr">
        <is>
          <t xml:space="preserve">furnished</t>
        </is>
      </c>
      <c r="BN1159"/>
    </row>
    <row r="1160">
      <c r="A1160" t="inlineStr">
        <is>
          <t xml:space="preserve">IDL-112397743</t>
        </is>
      </c>
      <c r="B1160" t="inlineStr">
        <is>
          <t xml:space="preserve">Idealista</t>
        </is>
      </c>
      <c r="C1160" t="inlineStr">
        <is>
          <t xml:space="preserve">112397743</t>
        </is>
      </c>
      <c r="D1160" t="inlineStr">
        <is>
          <t xml:space="preserve">https://www.idealista.com/inmueble/112397743/</t>
        </is>
      </c>
      <c r="E1160" t="inlineStr">
        <is>
          <t xml:space="preserve">2026-08-28</t>
        </is>
      </c>
      <c r="F1160" t="inlineStr">
        <is>
          <t xml:space="preserve">2026-08-31</t>
        </is>
      </c>
      <c r="G1160" t="inlineStr">
        <is>
          <t xml:space="preserve">New</t>
        </is>
      </c>
      <c r="H1160" t="inlineStr">
        <is>
          <t xml:space="preserve">Studio in Goya, Madrid</t>
        </is>
      </c>
      <c r="I1160" t="inlineStr">
        <is>
          <t xml:space="preserve">Rent</t>
        </is>
      </c>
      <c r="J1160" t="inlineStr">
        <is>
          <t xml:space="preserve">Studio</t>
        </is>
      </c>
      <c r="K1160" t="inlineStr">
        <is>
          <t xml:space="preserve">ES</t>
        </is>
      </c>
      <c r="L1160"/>
      <c r="M1160" t="inlineStr">
        <is>
          <t xml:space="preserve">Madrid</t>
        </is>
      </c>
      <c r="N1160" t="inlineStr">
        <is>
          <t xml:space="preserve">Madrid</t>
        </is>
      </c>
      <c r="O1160" t="inlineStr">
        <is>
          <t xml:space="preserve">Barrio de Salamanca</t>
        </is>
      </c>
      <c r="P1160"/>
      <c r="Q1160" t="inlineStr">
        <is>
          <t xml:space="preserve">40.4230673</t>
        </is>
      </c>
      <c r="R1160" t="inlineStr">
        <is>
          <t xml:space="preserve">-3.6758461</t>
        </is>
      </c>
      <c r="S1160">
        <v>1100</v>
      </c>
      <c r="T1160"/>
      <c r="U1160">
        <f>IFERROR((S1160-T1160)/T1160,"")</f>
      </c>
      <c r="V1160">
        <v>4</v>
      </c>
      <c r="W1160" t="inlineStr">
        <is>
          <t xml:space="preserve">30.00</t>
        </is>
      </c>
      <c r="X1160"/>
      <c r="Y1160"/>
      <c r="Z1160">
        <f>IFERROR(S1160/W1160,"")</f>
      </c>
      <c r="AA1160">
        <f>IFERROR(INDEX(04_Area_Stats!$C$5:$C$7,MATCH(N1160,04_Area_Stats!$A$5:$A$7,0)),"")</f>
      </c>
      <c r="AB1160">
        <f>IFERROR((Z1160-AA1160)/AA1160,"")</f>
      </c>
      <c r="AC1160">
        <v>0</v>
      </c>
      <c r="AD1160">
        <v>1</v>
      </c>
      <c r="AE1160"/>
      <c r="AF1160"/>
      <c r="AG1160" t="inlineStr">
        <is>
          <t xml:space="preserve">Good</t>
        </is>
      </c>
      <c r="AH1160"/>
      <c r="AI1160" t="inlineStr">
        <is>
          <t xml:space="preserve">N</t>
        </is>
      </c>
      <c r="AJ1160"/>
      <c r="AK1160"/>
      <c r="AL1160" t="inlineStr">
        <is>
          <t xml:space="preserve">N</t>
        </is>
      </c>
      <c r="AM1160"/>
      <c r="AN1160"/>
      <c r="AO1160"/>
      <c r="AP1160" t="inlineStr">
        <is>
          <t xml:space="preserve">N</t>
        </is>
      </c>
      <c r="AQ1160"/>
      <c r="AR1160"/>
      <c r="AS1160"/>
      <c r="AT1160">
        <f>IFERROR(INDEX(04_Area_Stats!$E$5:$E$7,MATCH(N1160,04_Area_Stats!$A$5:$A$7,0)),"")</f>
      </c>
      <c r="AU1160">
        <f>IFERROR(ROUND(W1160*AT1160,0),"")</f>
      </c>
      <c r="AV1160">
        <f>IFERROR(AU1160*12/S1160,"")</f>
      </c>
      <c r="AW1160">
        <f>IFERROR(ROUND(100*(03_Assumptions!$B$18*MIN(AV1160/03_Assumptions!$B$13,1)+03_Assumptions!$B$19*MIN(MAX(-AB1160/0.25,0),1)+03_Assumptions!$B$20*IFERROR(INDEX(03_Assumptions!$B$28:$B$33,MATCH(AG1160,03_Assumptions!$A$28:$A$33,0)),0.5)+03_Assumptions!$B$21*MIN(V1160/180,1)+03_Assumptions!$B$22*(COUNTIF(AI1160:AQ1160,"Y")/9)),0),"")</f>
      </c>
      <c r="AX1160"/>
      <c r="AY1160"/>
      <c r="AZ1160"/>
      <c r="BA1160" t="inlineStr">
        <is>
          <t xml:space="preserve">https://img4.idealista.com/s/v1/yLv6QcFaPGY-ndqtd3fIzjn3dwgl4inLwTKbMiVSd6Ml4khBqGDIaJvI4s5m5JvBd5sId3qAdz6jdwYIoz6jDAgLDAzI9Zuoyw?Expires=1788019255&amp;Signature=MEQCIGy-ezO-HmaihTH6IeM8makyMfBa~JTX~fw9yTtX3dpqAiAxelTQpYPs3~XCasVTrYL1KElTdvg52K7xch8lY2sa7w__&amp;Key-Pair-Id=K20EOYVFELHOX5</t>
        </is>
      </c>
      <c r="BB1160"/>
      <c r="BC1160">
        <v>1</v>
      </c>
      <c r="BD1160"/>
      <c r="BE1160">
        <v>0</v>
      </c>
      <c r="BF1160"/>
      <c r="BG1160"/>
      <c r="BH1160"/>
      <c r="BI1160"/>
      <c r="BJ1160"/>
      <c r="BK1160"/>
      <c r="BL1160" t="inlineStr">
        <is>
          <t xml:space="preserve">Detta är en studio tillgänglig för medel- till långtidsuthyrning i Goyas område i Madrid från december. Annonsen fokuserar på hyresvillkor och hyresgästkrav snarare än på fastighetsegenskaper, med minimal fysisk beskrivning tillgänglig.</t>
        </is>
      </c>
      <c r="BM1160"/>
      <c r="BN1160"/>
    </row>
    <row r="1161">
      <c r="A1161" t="inlineStr">
        <is>
          <t xml:space="preserve">IDL-112397641</t>
        </is>
      </c>
      <c r="B1161" t="inlineStr">
        <is>
          <t xml:space="preserve">Idealista</t>
        </is>
      </c>
      <c r="C1161" t="inlineStr">
        <is>
          <t xml:space="preserve">112397641</t>
        </is>
      </c>
      <c r="D1161" t="inlineStr">
        <is>
          <t xml:space="preserve">https://www.idealista.com/inmueble/112397641/</t>
        </is>
      </c>
      <c r="E1161" t="inlineStr">
        <is>
          <t xml:space="preserve">2026-08-28</t>
        </is>
      </c>
      <c r="F1161" t="inlineStr">
        <is>
          <t xml:space="preserve">2026-08-31</t>
        </is>
      </c>
      <c r="G1161" t="inlineStr">
        <is>
          <t xml:space="preserve">New</t>
        </is>
      </c>
      <c r="H1161" t="inlineStr">
        <is>
          <t xml:space="preserve">Flat / apartment in Calle de los Hermanos Machado, 12, Ventas, Madrid</t>
        </is>
      </c>
      <c r="I1161" t="inlineStr">
        <is>
          <t xml:space="preserve">Rent</t>
        </is>
      </c>
      <c r="J1161" t="inlineStr">
        <is>
          <t xml:space="preserve">Flat</t>
        </is>
      </c>
      <c r="K1161" t="inlineStr">
        <is>
          <t xml:space="preserve">ES</t>
        </is>
      </c>
      <c r="L1161"/>
      <c r="M1161" t="inlineStr">
        <is>
          <t xml:space="preserve">Madrid</t>
        </is>
      </c>
      <c r="N1161" t="inlineStr">
        <is>
          <t xml:space="preserve">Madrid</t>
        </is>
      </c>
      <c r="O1161" t="inlineStr">
        <is>
          <t xml:space="preserve">Ciudad Lineal</t>
        </is>
      </c>
      <c r="P1161"/>
      <c r="Q1161" t="inlineStr">
        <is>
          <t xml:space="preserve">40.4323244</t>
        </is>
      </c>
      <c r="R1161" t="inlineStr">
        <is>
          <t xml:space="preserve">-3.6494608</t>
        </is>
      </c>
      <c r="S1161">
        <v>2500</v>
      </c>
      <c r="T1161"/>
      <c r="U1161">
        <f>IFERROR((S1161-T1161)/T1161,"")</f>
      </c>
      <c r="V1161">
        <v>4</v>
      </c>
      <c r="W1161" t="inlineStr">
        <is>
          <t xml:space="preserve">119.00</t>
        </is>
      </c>
      <c r="X1161"/>
      <c r="Y1161"/>
      <c r="Z1161">
        <f>IFERROR(S1161/W1161,"")</f>
      </c>
      <c r="AA1161">
        <f>IFERROR(INDEX(04_Area_Stats!$C$5:$C$7,MATCH(N1161,04_Area_Stats!$A$5:$A$7,0)),"")</f>
      </c>
      <c r="AB1161">
        <f>IFERROR((Z1161-AA1161)/AA1161,"")</f>
      </c>
      <c r="AC1161">
        <v>2</v>
      </c>
      <c r="AD1161">
        <v>2</v>
      </c>
      <c r="AE1161"/>
      <c r="AF1161"/>
      <c r="AG1161" t="inlineStr">
        <is>
          <t xml:space="preserve">Good</t>
        </is>
      </c>
      <c r="AH1161"/>
      <c r="AI1161" t="inlineStr">
        <is>
          <t xml:space="preserve">N</t>
        </is>
      </c>
      <c r="AJ1161"/>
      <c r="AK1161" t="inlineStr">
        <is>
          <t xml:space="preserve">N</t>
        </is>
      </c>
      <c r="AL1161" t="inlineStr">
        <is>
          <t xml:space="preserve">N</t>
        </is>
      </c>
      <c r="AM1161"/>
      <c r="AN1161" t="inlineStr">
        <is>
          <t xml:space="preserve">Y</t>
        </is>
      </c>
      <c r="AO1161" t="inlineStr">
        <is>
          <t xml:space="preserve">N</t>
        </is>
      </c>
      <c r="AP1161" t="inlineStr">
        <is>
          <t xml:space="preserve">N</t>
        </is>
      </c>
      <c r="AQ1161" t="inlineStr">
        <is>
          <t xml:space="preserve">Y</t>
        </is>
      </c>
      <c r="AR1161"/>
      <c r="AS1161"/>
      <c r="AT1161">
        <f>IFERROR(INDEX(04_Area_Stats!$E$5:$E$7,MATCH(N1161,04_Area_Stats!$A$5:$A$7,0)),"")</f>
      </c>
      <c r="AU1161">
        <f>IFERROR(ROUND(W1161*AT1161,0),"")</f>
      </c>
      <c r="AV1161">
        <f>IFERROR(AU1161*12/S1161,"")</f>
      </c>
      <c r="AW1161">
        <f>IFERROR(ROUND(100*(03_Assumptions!$B$18*MIN(AV1161/03_Assumptions!$B$13,1)+03_Assumptions!$B$19*MIN(MAX(-AB1161/0.25,0),1)+03_Assumptions!$B$20*IFERROR(INDEX(03_Assumptions!$B$28:$B$33,MATCH(AG1161,03_Assumptions!$A$28:$A$33,0)),0.5)+03_Assumptions!$B$21*MIN(V1161/180,1)+03_Assumptions!$B$22*(COUNTIF(AI1161:AQ1161,"Y")/9)),0),"")</f>
      </c>
      <c r="AX1161"/>
      <c r="AY1161"/>
      <c r="AZ1161"/>
      <c r="BA1161" t="inlineStr">
        <is>
          <t xml:space="preserve">https://img4.idealista.com/s/v1/yLv6QcFaPGY-ndqtd3fIzjn3dwgl4inLwTKbMiVSd6Ml4khBqGDIaJvI4s5m5JvBdx4ld7XOd6PadwYIoz6jDHolBoDI9Zuoyw?Expires=1788019255&amp;Signature=MEYCIQDTIJY2bJjNwuDur6aiT0RMiIGpkFT4oTgHoP19pI4znQIhAOIXB9O~7jTD0Y8y-0FiKn~fQEz~C99ZVsbBNLe1c-AB&amp;Key-Pair-Id=K20EOYVFELHOX5</t>
        </is>
      </c>
      <c r="BB1161"/>
      <c r="BC1161">
        <v>1</v>
      </c>
      <c r="BD1161"/>
      <c r="BE1161">
        <v>0</v>
      </c>
      <c r="BF1161"/>
      <c r="BG1161"/>
      <c r="BH1161"/>
      <c r="BI1161"/>
      <c r="BJ1161"/>
      <c r="BK1161"/>
      <c r="BL1161" t="inlineStr">
        <is>
          <t xml:space="preserve">Modernt möblerat temporärt hyresbostad på två sovrum och två badrum i Madrids Ciudad Lineal-område i utmärkt skick med gemensamma faciliteter inklusive pool och hiss. Lägenheten är rymlig och ljus med fullt utrustad kök, luftkonditionering och utmärkta transportförbindelser till centrala Madrid.</t>
        </is>
      </c>
      <c r="BM1161" t="inlineStr">
        <is>
          <t xml:space="preserve">garden, storage, furnished</t>
        </is>
      </c>
      <c r="BN1161"/>
    </row>
    <row r="1162">
      <c r="A1162" t="inlineStr">
        <is>
          <t xml:space="preserve">IDL-112397622</t>
        </is>
      </c>
      <c r="B1162" t="inlineStr">
        <is>
          <t xml:space="preserve">Idealista</t>
        </is>
      </c>
      <c r="C1162" t="inlineStr">
        <is>
          <t xml:space="preserve">112397622</t>
        </is>
      </c>
      <c r="D1162" t="inlineStr">
        <is>
          <t xml:space="preserve">https://www.idealista.com/inmueble/112397622/</t>
        </is>
      </c>
      <c r="E1162" t="inlineStr">
        <is>
          <t xml:space="preserve">2026-08-28</t>
        </is>
      </c>
      <c r="F1162" t="inlineStr">
        <is>
          <t xml:space="preserve">2026-08-31</t>
        </is>
      </c>
      <c r="G1162" t="inlineStr">
        <is>
          <t xml:space="preserve">New</t>
        </is>
      </c>
      <c r="H1162" t="inlineStr">
        <is>
          <t xml:space="preserve">Studio in Calle de San Marcos Nn, Chueca-Justicia, Madrid</t>
        </is>
      </c>
      <c r="I1162" t="inlineStr">
        <is>
          <t xml:space="preserve">Rent</t>
        </is>
      </c>
      <c r="J1162" t="inlineStr">
        <is>
          <t xml:space="preserve">Studio</t>
        </is>
      </c>
      <c r="K1162" t="inlineStr">
        <is>
          <t xml:space="preserve">ES</t>
        </is>
      </c>
      <c r="L1162"/>
      <c r="M1162" t="inlineStr">
        <is>
          <t xml:space="preserve">Madrid</t>
        </is>
      </c>
      <c r="N1162" t="inlineStr">
        <is>
          <t xml:space="preserve">Madrid</t>
        </is>
      </c>
      <c r="O1162" t="inlineStr">
        <is>
          <t xml:space="preserve">Centro</t>
        </is>
      </c>
      <c r="P1162"/>
      <c r="Q1162" t="inlineStr">
        <is>
          <t xml:space="preserve">40.4212843</t>
        </is>
      </c>
      <c r="R1162" t="inlineStr">
        <is>
          <t xml:space="preserve">-3.6978819</t>
        </is>
      </c>
      <c r="S1162">
        <v>1750</v>
      </c>
      <c r="T1162"/>
      <c r="U1162">
        <f>IFERROR((S1162-T1162)/T1162,"")</f>
      </c>
      <c r="V1162">
        <v>4</v>
      </c>
      <c r="W1162" t="inlineStr">
        <is>
          <t xml:space="preserve">35.00</t>
        </is>
      </c>
      <c r="X1162"/>
      <c r="Y1162"/>
      <c r="Z1162">
        <f>IFERROR(S1162/W1162,"")</f>
      </c>
      <c r="AA1162">
        <f>IFERROR(INDEX(04_Area_Stats!$C$5:$C$7,MATCH(N1162,04_Area_Stats!$A$5:$A$7,0)),"")</f>
      </c>
      <c r="AB1162">
        <f>IFERROR((Z1162-AA1162)/AA1162,"")</f>
      </c>
      <c r="AC1162">
        <v>0</v>
      </c>
      <c r="AD1162">
        <v>1</v>
      </c>
      <c r="AE1162"/>
      <c r="AF1162"/>
      <c r="AG1162" t="inlineStr">
        <is>
          <t xml:space="preserve">Good</t>
        </is>
      </c>
      <c r="AH1162"/>
      <c r="AI1162" t="inlineStr">
        <is>
          <t xml:space="preserve">N</t>
        </is>
      </c>
      <c r="AJ1162"/>
      <c r="AK1162"/>
      <c r="AL1162" t="inlineStr">
        <is>
          <t xml:space="preserve">N</t>
        </is>
      </c>
      <c r="AM1162"/>
      <c r="AN1162"/>
      <c r="AO1162"/>
      <c r="AP1162" t="inlineStr">
        <is>
          <t xml:space="preserve">N</t>
        </is>
      </c>
      <c r="AQ1162"/>
      <c r="AR1162"/>
      <c r="AS1162"/>
      <c r="AT1162">
        <f>IFERROR(INDEX(04_Area_Stats!$E$5:$E$7,MATCH(N1162,04_Area_Stats!$A$5:$A$7,0)),"")</f>
      </c>
      <c r="AU1162">
        <f>IFERROR(ROUND(W1162*AT1162,0),"")</f>
      </c>
      <c r="AV1162">
        <f>IFERROR(AU1162*12/S1162,"")</f>
      </c>
      <c r="AW1162">
        <f>IFERROR(ROUND(100*(03_Assumptions!$B$18*MIN(AV1162/03_Assumptions!$B$13,1)+03_Assumptions!$B$19*MIN(MAX(-AB1162/0.25,0),1)+03_Assumptions!$B$20*IFERROR(INDEX(03_Assumptions!$B$28:$B$33,MATCH(AG1162,03_Assumptions!$A$28:$A$33,0)),0.5)+03_Assumptions!$B$21*MIN(V1162/180,1)+03_Assumptions!$B$22*(COUNTIF(AI1162:AQ1162,"Y")/9)),0),"")</f>
      </c>
      <c r="AX1162"/>
      <c r="AY1162"/>
      <c r="AZ1162"/>
      <c r="BA1162" t="inlineStr">
        <is>
          <t xml:space="preserve">https://img4.idealista.com/s/v1/yLv6QcFaPGY-ndqtd3fIzjn3dwgl4inLwTKbMiVSd6Ml4khBqGDIaJvI4s5m5JvBd3oed5s-dwg-dwYIoz6jDAYLegzI9Zuoyw?Expires=1788019255&amp;Signature=MEYCIQCG~GasHCZR5CLTbc79gmCVVraEq~FPZ8lFMq5aH9s6nAIhANKRrWostfswgviDJOPAQTTUNAD0Vjt1nomUu04jIV72&amp;Key-Pair-Id=K20EOYVFELHOX5</t>
        </is>
      </c>
      <c r="BB1162"/>
      <c r="BC1162">
        <v>1</v>
      </c>
      <c r="BD1162"/>
      <c r="BE1162">
        <v>0</v>
      </c>
      <c r="BF1162"/>
      <c r="BG1162"/>
      <c r="BH1162"/>
      <c r="BI1162"/>
      <c r="BJ1162"/>
      <c r="BK1162"/>
      <c r="BL1162" t="inlineStr">
        <is>
          <t xml:space="preserve">En 35 m² stor studioapartment tillgänglig för temporär uthyrning i Madrids Chueca-Justicia-område med väg och gemenskapsavgifter inkluderade. Minimal information om skick, bekvämligheter eller möblering tillhandahålls.</t>
        </is>
      </c>
      <c r="BM1162"/>
      <c r="BN1162"/>
    </row>
    <row r="1163">
      <c r="A1163" t="inlineStr">
        <is>
          <t xml:space="preserve">IDL-112397564</t>
        </is>
      </c>
      <c r="B1163" t="inlineStr">
        <is>
          <t xml:space="preserve">Idealista</t>
        </is>
      </c>
      <c r="C1163" t="inlineStr">
        <is>
          <t xml:space="preserve">112397564</t>
        </is>
      </c>
      <c r="D1163" t="inlineStr">
        <is>
          <t xml:space="preserve">https://www.idealista.com/inmueble/112397564/</t>
        </is>
      </c>
      <c r="E1163" t="inlineStr">
        <is>
          <t xml:space="preserve">2026-08-28</t>
        </is>
      </c>
      <c r="F1163" t="inlineStr">
        <is>
          <t xml:space="preserve">2026-08-31</t>
        </is>
      </c>
      <c r="G1163" t="inlineStr">
        <is>
          <t xml:space="preserve">New</t>
        </is>
      </c>
      <c r="H1163" t="inlineStr">
        <is>
          <t xml:space="preserve">Flat / apartment in Calle de la Madera, 28, Malasaña-Universidad, Madrid</t>
        </is>
      </c>
      <c r="I1163" t="inlineStr">
        <is>
          <t xml:space="preserve">Rent</t>
        </is>
      </c>
      <c r="J1163" t="inlineStr">
        <is>
          <t xml:space="preserve">Flat</t>
        </is>
      </c>
      <c r="K1163" t="inlineStr">
        <is>
          <t xml:space="preserve">ES</t>
        </is>
      </c>
      <c r="L1163"/>
      <c r="M1163" t="inlineStr">
        <is>
          <t xml:space="preserve">Madrid</t>
        </is>
      </c>
      <c r="N1163" t="inlineStr">
        <is>
          <t xml:space="preserve">Madrid</t>
        </is>
      </c>
      <c r="O1163" t="inlineStr">
        <is>
          <t xml:space="preserve">Centro</t>
        </is>
      </c>
      <c r="P1163"/>
      <c r="Q1163" t="inlineStr">
        <is>
          <t xml:space="preserve">40.4238308</t>
        </is>
      </c>
      <c r="R1163" t="inlineStr">
        <is>
          <t xml:space="preserve">-3.7037526</t>
        </is>
      </c>
      <c r="S1163">
        <v>1800</v>
      </c>
      <c r="T1163"/>
      <c r="U1163">
        <f>IFERROR((S1163-T1163)/T1163,"")</f>
      </c>
      <c r="V1163">
        <v>4</v>
      </c>
      <c r="W1163" t="inlineStr">
        <is>
          <t xml:space="preserve">50.00</t>
        </is>
      </c>
      <c r="X1163"/>
      <c r="Y1163"/>
      <c r="Z1163">
        <f>IFERROR(S1163/W1163,"")</f>
      </c>
      <c r="AA1163">
        <f>IFERROR(INDEX(04_Area_Stats!$C$5:$C$7,MATCH(N1163,04_Area_Stats!$A$5:$A$7,0)),"")</f>
      </c>
      <c r="AB1163">
        <f>IFERROR((Z1163-AA1163)/AA1163,"")</f>
      </c>
      <c r="AC1163">
        <v>1</v>
      </c>
      <c r="AD1163">
        <v>1</v>
      </c>
      <c r="AE1163" t="inlineStr">
        <is>
          <t xml:space="preserve">3</t>
        </is>
      </c>
      <c r="AF1163"/>
      <c r="AG1163" t="inlineStr">
        <is>
          <t xml:space="preserve">Good</t>
        </is>
      </c>
      <c r="AH1163"/>
      <c r="AI1163" t="inlineStr">
        <is>
          <t xml:space="preserve">Y</t>
        </is>
      </c>
      <c r="AJ1163" t="inlineStr">
        <is>
          <t xml:space="preserve">N</t>
        </is>
      </c>
      <c r="AK1163" t="inlineStr">
        <is>
          <t xml:space="preserve">N</t>
        </is>
      </c>
      <c r="AL1163" t="inlineStr">
        <is>
          <t xml:space="preserve">N</t>
        </is>
      </c>
      <c r="AM1163"/>
      <c r="AN1163" t="inlineStr">
        <is>
          <t xml:space="preserve">Y</t>
        </is>
      </c>
      <c r="AO1163" t="inlineStr">
        <is>
          <t xml:space="preserve">N</t>
        </is>
      </c>
      <c r="AP1163" t="inlineStr">
        <is>
          <t xml:space="preserve">N</t>
        </is>
      </c>
      <c r="AQ1163" t="inlineStr">
        <is>
          <t xml:space="preserve">Y</t>
        </is>
      </c>
      <c r="AR1163"/>
      <c r="AS1163"/>
      <c r="AT1163">
        <f>IFERROR(INDEX(04_Area_Stats!$E$5:$E$7,MATCH(N1163,04_Area_Stats!$A$5:$A$7,0)),"")</f>
      </c>
      <c r="AU1163">
        <f>IFERROR(ROUND(W1163*AT1163,0),"")</f>
      </c>
      <c r="AV1163">
        <f>IFERROR(AU1163*12/S1163,"")</f>
      </c>
      <c r="AW1163">
        <f>IFERROR(ROUND(100*(03_Assumptions!$B$18*MIN(AV1163/03_Assumptions!$B$13,1)+03_Assumptions!$B$19*MIN(MAX(-AB1163/0.25,0),1)+03_Assumptions!$B$20*IFERROR(INDEX(03_Assumptions!$B$28:$B$33,MATCH(AG1163,03_Assumptions!$A$28:$A$33,0)),0.5)+03_Assumptions!$B$21*MIN(V1163/180,1)+03_Assumptions!$B$22*(COUNTIF(AI1163:AQ1163,"Y")/9)),0),"")</f>
      </c>
      <c r="AX1163"/>
      <c r="AY1163"/>
      <c r="AZ1163"/>
      <c r="BA1163" t="inlineStr">
        <is>
          <t xml:space="preserve">https://img4.idealista.com/s/v1/yLv6QcFaPGY-ndqtd3fIzjn3dwgl4inLwTKbMiVSd6Ml4khBqGDIaJvI4s5m5JvBd6ibdwYLd6MGdwYIoz6jDCUlJffI9Zuoyw?Expires=1788019255&amp;Signature=MEQCIANUm61nSk0VxvOo527lO-hf8A7b-9HsYkv9HK4RbZeIAiAf0ZzWpitMQpu~DjLypGY653JWNMQHCg-pU0~B7ZBKvw__&amp;Key-Pair-Id=K20EOYVFELHOX5</t>
        </is>
      </c>
      <c r="BB1163"/>
      <c r="BC1163">
        <v>1</v>
      </c>
      <c r="BD1163"/>
      <c r="BE1163">
        <v>0</v>
      </c>
      <c r="BF1163"/>
      <c r="BG1163"/>
      <c r="BH1163"/>
      <c r="BI1163"/>
      <c r="BJ1163"/>
      <c r="BK1163"/>
      <c r="BL1163" t="inlineStr">
        <is>
          <t xml:space="preserve">En väl möblerad ettrumslägenhet i Madrids livliga Malasaña-området, tillgänglig för medel- till långtidsuthyrning från november på tredje våningen med balkongaccess och hiss. Modernt och fräscht interiör med fullt utrustad amerikansk kök, bäddsofa och utmärkta kollektivtrafikförbindelser för att utforska staden.</t>
        </is>
      </c>
      <c r="BM1163" t="inlineStr">
        <is>
          <t xml:space="preserve">floor, terrace, balcony, garden, storage, furnished</t>
        </is>
      </c>
      <c r="BN1163"/>
    </row>
    <row r="1164">
      <c r="A1164" t="inlineStr">
        <is>
          <t xml:space="preserve">IDL-112397518</t>
        </is>
      </c>
      <c r="B1164" t="inlineStr">
        <is>
          <t xml:space="preserve">Idealista</t>
        </is>
      </c>
      <c r="C1164" t="inlineStr">
        <is>
          <t xml:space="preserve">112397518</t>
        </is>
      </c>
      <c r="D1164" t="inlineStr">
        <is>
          <t xml:space="preserve">https://www.idealista.com/inmueble/112397518/</t>
        </is>
      </c>
      <c r="E1164" t="inlineStr">
        <is>
          <t xml:space="preserve">2026-08-28</t>
        </is>
      </c>
      <c r="F1164" t="inlineStr">
        <is>
          <t xml:space="preserve">2026-08-31</t>
        </is>
      </c>
      <c r="G1164" t="inlineStr">
        <is>
          <t xml:space="preserve">New</t>
        </is>
      </c>
      <c r="H1164" t="inlineStr">
        <is>
          <t xml:space="preserve">Flat / apartment in Calle de Guillermo de Osma, 4, Chopera, Madrid</t>
        </is>
      </c>
      <c r="I1164" t="inlineStr">
        <is>
          <t xml:space="preserve">Rent</t>
        </is>
      </c>
      <c r="J1164" t="inlineStr">
        <is>
          <t xml:space="preserve">Flat</t>
        </is>
      </c>
      <c r="K1164" t="inlineStr">
        <is>
          <t xml:space="preserve">ES</t>
        </is>
      </c>
      <c r="L1164"/>
      <c r="M1164" t="inlineStr">
        <is>
          <t xml:space="preserve">Madrid</t>
        </is>
      </c>
      <c r="N1164" t="inlineStr">
        <is>
          <t xml:space="preserve">Madrid</t>
        </is>
      </c>
      <c r="O1164" t="inlineStr">
        <is>
          <t xml:space="preserve">Arganzuela</t>
        </is>
      </c>
      <c r="P1164"/>
      <c r="Q1164" t="inlineStr">
        <is>
          <t xml:space="preserve">40.3943072</t>
        </is>
      </c>
      <c r="R1164" t="inlineStr">
        <is>
          <t xml:space="preserve">-3.6956670</t>
        </is>
      </c>
      <c r="S1164">
        <v>2200</v>
      </c>
      <c r="T1164"/>
      <c r="U1164">
        <f>IFERROR((S1164-T1164)/T1164,"")</f>
      </c>
      <c r="V1164">
        <v>4</v>
      </c>
      <c r="W1164" t="inlineStr">
        <is>
          <t xml:space="preserve">50.00</t>
        </is>
      </c>
      <c r="X1164"/>
      <c r="Y1164"/>
      <c r="Z1164">
        <f>IFERROR(S1164/W1164,"")</f>
      </c>
      <c r="AA1164">
        <f>IFERROR(INDEX(04_Area_Stats!$C$5:$C$7,MATCH(N1164,04_Area_Stats!$A$5:$A$7,0)),"")</f>
      </c>
      <c r="AB1164">
        <f>IFERROR((Z1164-AA1164)/AA1164,"")</f>
      </c>
      <c r="AC1164">
        <v>1</v>
      </c>
      <c r="AD1164">
        <v>1</v>
      </c>
      <c r="AE1164"/>
      <c r="AF1164"/>
      <c r="AG1164" t="inlineStr">
        <is>
          <t xml:space="preserve">Good</t>
        </is>
      </c>
      <c r="AH1164"/>
      <c r="AI1164" t="inlineStr">
        <is>
          <t xml:space="preserve">Y</t>
        </is>
      </c>
      <c r="AJ1164"/>
      <c r="AK1164"/>
      <c r="AL1164" t="inlineStr">
        <is>
          <t xml:space="preserve">N</t>
        </is>
      </c>
      <c r="AM1164"/>
      <c r="AN1164" t="inlineStr">
        <is>
          <t xml:space="preserve">Y</t>
        </is>
      </c>
      <c r="AO1164"/>
      <c r="AP1164" t="inlineStr">
        <is>
          <t xml:space="preserve">N</t>
        </is>
      </c>
      <c r="AQ1164" t="inlineStr">
        <is>
          <t xml:space="preserve">Y</t>
        </is>
      </c>
      <c r="AR1164"/>
      <c r="AS1164"/>
      <c r="AT1164">
        <f>IFERROR(INDEX(04_Area_Stats!$E$5:$E$7,MATCH(N1164,04_Area_Stats!$A$5:$A$7,0)),"")</f>
      </c>
      <c r="AU1164">
        <f>IFERROR(ROUND(W1164*AT1164,0),"")</f>
      </c>
      <c r="AV1164">
        <f>IFERROR(AU1164*12/S1164,"")</f>
      </c>
      <c r="AW1164">
        <f>IFERROR(ROUND(100*(03_Assumptions!$B$18*MIN(AV1164/03_Assumptions!$B$13,1)+03_Assumptions!$B$19*MIN(MAX(-AB1164/0.25,0),1)+03_Assumptions!$B$20*IFERROR(INDEX(03_Assumptions!$B$28:$B$33,MATCH(AG1164,03_Assumptions!$A$28:$A$33,0)),0.5)+03_Assumptions!$B$21*MIN(V1164/180,1)+03_Assumptions!$B$22*(COUNTIF(AI1164:AQ1164,"Y")/9)),0),"")</f>
      </c>
      <c r="AX1164"/>
      <c r="AY1164"/>
      <c r="AZ1164"/>
      <c r="BA1164" t="inlineStr">
        <is>
          <t xml:space="preserve">https://img4.idealista.com/s/v1/yLv6QcFaPGY-ndqtd3fIzjn3dwgl4inLwTKbMiVSd6Ml4khBqGDIaJvI4s5m5JvBd4Cjdz61d3oMdwYIoz6jCD6Aej7I9Zuoyw?Expires=1788019255&amp;Signature=MEUCIQD3bRBxjq~wfad6Ivs43GCuXBCsfFMBgJhXgVgygQxzDAIgKCQ9QyHlW1KWGFU3rEaDjG0uErQ3DGqCXsPBgYDOH-4_&amp;Key-Pair-Id=K20EOYVFELHOX5</t>
        </is>
      </c>
      <c r="BB1164"/>
      <c r="BC1164">
        <v>1</v>
      </c>
      <c r="BD1164"/>
      <c r="BE1164">
        <v>0</v>
      </c>
      <c r="BF1164"/>
      <c r="BG1164"/>
      <c r="BH1164"/>
      <c r="BI1164"/>
      <c r="BJ1164"/>
      <c r="BK1164"/>
      <c r="BL1164" t="inlineStr">
        <is>
          <t xml:space="preserve">Mysigt och ljust möblerat etta på Madrid i Chopera-området, i gott skick med moderna bekvämligheter inklusive luftkonditionering och inbyggd garderob. Lämplig för kortare eller medellång hyresperiod, tillgänglig från november.</t>
        </is>
      </c>
      <c r="BM1164" t="inlineStr">
        <is>
          <t xml:space="preserve">storage, furnished</t>
        </is>
      </c>
      <c r="BN1164"/>
    </row>
    <row r="1165">
      <c r="A1165" t="inlineStr">
        <is>
          <t xml:space="preserve">IDL-112332125</t>
        </is>
      </c>
      <c r="B1165" t="inlineStr">
        <is>
          <t xml:space="preserve">Idealista</t>
        </is>
      </c>
      <c r="C1165" t="inlineStr">
        <is>
          <t xml:space="preserve">112332125</t>
        </is>
      </c>
      <c r="D1165" t="inlineStr">
        <is>
          <t xml:space="preserve">https://www.idealista.com/inmueble/112332125/</t>
        </is>
      </c>
      <c r="E1165" t="inlineStr">
        <is>
          <t xml:space="preserve">2026-08-28</t>
        </is>
      </c>
      <c r="F1165" t="inlineStr">
        <is>
          <t xml:space="preserve">2026-08-31</t>
        </is>
      </c>
      <c r="G1165" t="inlineStr">
        <is>
          <t xml:space="preserve">New</t>
        </is>
      </c>
      <c r="H1165" t="inlineStr">
        <is>
          <t xml:space="preserve">Flat / apartment in Calle Alverja, 5, Lucero, Madrid</t>
        </is>
      </c>
      <c r="I1165" t="inlineStr">
        <is>
          <t xml:space="preserve">Rent</t>
        </is>
      </c>
      <c r="J1165" t="inlineStr">
        <is>
          <t xml:space="preserve">Flat</t>
        </is>
      </c>
      <c r="K1165" t="inlineStr">
        <is>
          <t xml:space="preserve">ES</t>
        </is>
      </c>
      <c r="L1165"/>
      <c r="M1165" t="inlineStr">
        <is>
          <t xml:space="preserve">Madrid</t>
        </is>
      </c>
      <c r="N1165" t="inlineStr">
        <is>
          <t xml:space="preserve">Madrid</t>
        </is>
      </c>
      <c r="O1165" t="inlineStr">
        <is>
          <t xml:space="preserve">Latina</t>
        </is>
      </c>
      <c r="P1165"/>
      <c r="Q1165" t="inlineStr">
        <is>
          <t xml:space="preserve">40.4027733</t>
        </is>
      </c>
      <c r="R1165" t="inlineStr">
        <is>
          <t xml:space="preserve">-3.7540234</t>
        </is>
      </c>
      <c r="S1165">
        <v>1195</v>
      </c>
      <c r="T1165"/>
      <c r="U1165">
        <f>IFERROR((S1165-T1165)/T1165,"")</f>
      </c>
      <c r="V1165">
        <v>4</v>
      </c>
      <c r="W1165" t="inlineStr">
        <is>
          <t xml:space="preserve">45.00</t>
        </is>
      </c>
      <c r="X1165"/>
      <c r="Y1165"/>
      <c r="Z1165">
        <f>IFERROR(S1165/W1165,"")</f>
      </c>
      <c r="AA1165">
        <f>IFERROR(INDEX(04_Area_Stats!$C$5:$C$7,MATCH(N1165,04_Area_Stats!$A$5:$A$7,0)),"")</f>
      </c>
      <c r="AB1165">
        <f>IFERROR((Z1165-AA1165)/AA1165,"")</f>
      </c>
      <c r="AC1165">
        <v>1</v>
      </c>
      <c r="AD1165">
        <v>1</v>
      </c>
      <c r="AE1165"/>
      <c r="AF1165"/>
      <c r="AG1165" t="inlineStr">
        <is>
          <t xml:space="preserve">Good</t>
        </is>
      </c>
      <c r="AH1165"/>
      <c r="AI1165" t="inlineStr">
        <is>
          <t xml:space="preserve">N</t>
        </is>
      </c>
      <c r="AJ1165"/>
      <c r="AK1165"/>
      <c r="AL1165" t="inlineStr">
        <is>
          <t xml:space="preserve">N</t>
        </is>
      </c>
      <c r="AM1165"/>
      <c r="AN1165"/>
      <c r="AO1165"/>
      <c r="AP1165" t="inlineStr">
        <is>
          <t xml:space="preserve">N</t>
        </is>
      </c>
      <c r="AQ1165"/>
      <c r="AR1165"/>
      <c r="AS1165"/>
      <c r="AT1165">
        <f>IFERROR(INDEX(04_Area_Stats!$E$5:$E$7,MATCH(N1165,04_Area_Stats!$A$5:$A$7,0)),"")</f>
      </c>
      <c r="AU1165">
        <f>IFERROR(ROUND(W1165*AT1165,0),"")</f>
      </c>
      <c r="AV1165">
        <f>IFERROR(AU1165*12/S1165,"")</f>
      </c>
      <c r="AW1165">
        <f>IFERROR(ROUND(100*(03_Assumptions!$B$18*MIN(AV1165/03_Assumptions!$B$13,1)+03_Assumptions!$B$19*MIN(MAX(-AB1165/0.25,0),1)+03_Assumptions!$B$20*IFERROR(INDEX(03_Assumptions!$B$28:$B$33,MATCH(AG1165,03_Assumptions!$A$28:$A$33,0)),0.5)+03_Assumptions!$B$21*MIN(V1165/180,1)+03_Assumptions!$B$22*(COUNTIF(AI1165:AQ1165,"Y")/9)),0),"")</f>
      </c>
      <c r="AX1165"/>
      <c r="AY1165"/>
      <c r="AZ1165"/>
      <c r="BA1165" t="inlineStr">
        <is>
          <t xml:space="preserve">https://img4.idealista.com/s/v1/yLv6QcFaPGY-ndqtd3fIzjn3dwgl4inLwTKbMiVSd6Ml4khBqGDIaJvI4s5m5JvBd5vOdwb3dwgldwYIo6N6JQsleoDI9Zuoyw?Expires=1788019255&amp;Signature=MEYCIQD0fVNBm8EVLSkLko1rWWDP141yiB9GGyeXVvakfL5KKQIhAKmAR-2bTQpby2mJFGn4vTeu4s3XzBereCDUmW7tUAxA&amp;Key-Pair-Id=K20EOYVFELHOX5</t>
        </is>
      </c>
      <c r="BB1165"/>
      <c r="BC1165">
        <v>1</v>
      </c>
      <c r="BD1165"/>
      <c r="BE1165">
        <v>0</v>
      </c>
      <c r="BF1165"/>
      <c r="BG1165"/>
      <c r="BH1165"/>
      <c r="BI1165"/>
      <c r="BJ1165"/>
      <c r="BK1165"/>
      <c r="BL1165" t="inlineStr">
        <is>
          <t xml:space="preserve">Detta är en tillfällig studentbostad i Lucero-området (Latina-distriktet, Madrid), tillgänglig från december, med åldersbegränsningar (18-33) och verifiering av hyresgästprofil. Inga specifika detaljer om fastighetens storlek, skick eller bekvämligheter tillhandahålls.</t>
        </is>
      </c>
      <c r="BM1165"/>
      <c r="BN1165"/>
    </row>
    <row r="1166">
      <c r="A1166" t="inlineStr">
        <is>
          <t xml:space="preserve">IDL-112287956</t>
        </is>
      </c>
      <c r="B1166" t="inlineStr">
        <is>
          <t xml:space="preserve">Idealista</t>
        </is>
      </c>
      <c r="C1166" t="inlineStr">
        <is>
          <t xml:space="preserve">112287956</t>
        </is>
      </c>
      <c r="D1166" t="inlineStr">
        <is>
          <t xml:space="preserve">https://www.idealista.com/inmueble/112287956/</t>
        </is>
      </c>
      <c r="E1166" t="inlineStr">
        <is>
          <t xml:space="preserve">2026-08-28</t>
        </is>
      </c>
      <c r="F1166" t="inlineStr">
        <is>
          <t xml:space="preserve">2026-08-31</t>
        </is>
      </c>
      <c r="G1166" t="inlineStr">
        <is>
          <t xml:space="preserve">New</t>
        </is>
      </c>
      <c r="H1166" t="inlineStr">
        <is>
          <t xml:space="preserve">Flat / apartment in Calle de Lope de Rueda, 28, Ibiza, Madrid</t>
        </is>
      </c>
      <c r="I1166" t="inlineStr">
        <is>
          <t xml:space="preserve">Rent</t>
        </is>
      </c>
      <c r="J1166" t="inlineStr">
        <is>
          <t xml:space="preserve">Flat</t>
        </is>
      </c>
      <c r="K1166" t="inlineStr">
        <is>
          <t xml:space="preserve">ES</t>
        </is>
      </c>
      <c r="L1166"/>
      <c r="M1166" t="inlineStr">
        <is>
          <t xml:space="preserve">Madrid</t>
        </is>
      </c>
      <c r="N1166" t="inlineStr">
        <is>
          <t xml:space="preserve">Madrid</t>
        </is>
      </c>
      <c r="O1166" t="inlineStr">
        <is>
          <t xml:space="preserve">Retiro</t>
        </is>
      </c>
      <c r="P1166"/>
      <c r="Q1166" t="inlineStr">
        <is>
          <t xml:space="preserve">40.4210499</t>
        </is>
      </c>
      <c r="R1166" t="inlineStr">
        <is>
          <t xml:space="preserve">-3.6776619</t>
        </is>
      </c>
      <c r="S1166">
        <v>2950</v>
      </c>
      <c r="T1166"/>
      <c r="U1166">
        <f>IFERROR((S1166-T1166)/T1166,"")</f>
      </c>
      <c r="V1166">
        <v>4</v>
      </c>
      <c r="W1166" t="inlineStr">
        <is>
          <t xml:space="preserve">60.00</t>
        </is>
      </c>
      <c r="X1166"/>
      <c r="Y1166"/>
      <c r="Z1166">
        <f>IFERROR(S1166/W1166,"")</f>
      </c>
      <c r="AA1166">
        <f>IFERROR(INDEX(04_Area_Stats!$C$5:$C$7,MATCH(N1166,04_Area_Stats!$A$5:$A$7,0)),"")</f>
      </c>
      <c r="AB1166">
        <f>IFERROR((Z1166-AA1166)/AA1166,"")</f>
      </c>
      <c r="AC1166">
        <v>2</v>
      </c>
      <c r="AD1166">
        <v>2</v>
      </c>
      <c r="AE1166"/>
      <c r="AF1166"/>
      <c r="AG1166" t="inlineStr">
        <is>
          <t xml:space="preserve">Good</t>
        </is>
      </c>
      <c r="AH1166"/>
      <c r="AI1166" t="inlineStr">
        <is>
          <t xml:space="preserve">Y</t>
        </is>
      </c>
      <c r="AJ1166"/>
      <c r="AK1166"/>
      <c r="AL1166" t="inlineStr">
        <is>
          <t xml:space="preserve">N</t>
        </is>
      </c>
      <c r="AM1166"/>
      <c r="AN1166"/>
      <c r="AO1166"/>
      <c r="AP1166" t="inlineStr">
        <is>
          <t xml:space="preserve">N</t>
        </is>
      </c>
      <c r="AQ1166" t="inlineStr">
        <is>
          <t xml:space="preserve">Y</t>
        </is>
      </c>
      <c r="AR1166"/>
      <c r="AS1166"/>
      <c r="AT1166">
        <f>IFERROR(INDEX(04_Area_Stats!$E$5:$E$7,MATCH(N1166,04_Area_Stats!$A$5:$A$7,0)),"")</f>
      </c>
      <c r="AU1166">
        <f>IFERROR(ROUND(W1166*AT1166,0),"")</f>
      </c>
      <c r="AV1166">
        <f>IFERROR(AU1166*12/S1166,"")</f>
      </c>
      <c r="AW1166">
        <f>IFERROR(ROUND(100*(03_Assumptions!$B$18*MIN(AV1166/03_Assumptions!$B$13,1)+03_Assumptions!$B$19*MIN(MAX(-AB1166/0.25,0),1)+03_Assumptions!$B$20*IFERROR(INDEX(03_Assumptions!$B$28:$B$33,MATCH(AG1166,03_Assumptions!$A$28:$A$33,0)),0.5)+03_Assumptions!$B$21*MIN(V1166/180,1)+03_Assumptions!$B$22*(COUNTIF(AI1166:AQ1166,"Y")/9)),0),"")</f>
      </c>
      <c r="AX1166"/>
      <c r="AY1166"/>
      <c r="AZ1166"/>
      <c r="BA1166" t="inlineStr">
        <is>
          <t xml:space="preserve">https://img4.idealista.com/s/v1/yLv6QcFaPGY-ndqtd3fIzjn3dwgl4inLwTKbMiVSd6Ml4khBqGDIaJvI4s5m5JvBdwwedyX3dwbadwYIowg-owYMoyXI9Zuoyw?Expires=1788019255&amp;Signature=MEUCIQC2tp8TQbEDTTsJn5zr-Im6NAMU4ouxbQTZsbgSyhIyvgIgdZMzfW9JEfG57kx6CXOTb5vu02j9Gz-5YWCW7-gOsTw_&amp;Key-Pair-Id=K20EOYVFELHOX5</t>
        </is>
      </c>
      <c r="BB1166"/>
      <c r="BC1166">
        <v>1</v>
      </c>
      <c r="BD1166"/>
      <c r="BE1166">
        <v>0</v>
      </c>
      <c r="BF1166"/>
      <c r="BG1166"/>
      <c r="BH1166"/>
      <c r="BI1166"/>
      <c r="BJ1166"/>
      <c r="BK1166"/>
      <c r="BL1166" t="inlineStr">
        <is>
          <t xml:space="preserve">En möblerad 2-rums, 2-bads tillfällig hyreslägenhet i Madrids prestigiösa Ibiza-stadsdel (Retiro), redo att flytta in omedelbar. Belägen ett stenkast från Retiroparken, Puerta de Alcalá och Calle Serrano, med utmärkta kollektivtrafikförbindelser; tillgänglig från november med ett minimikontrakt på 1 månad.</t>
        </is>
      </c>
      <c r="BM1166" t="inlineStr">
        <is>
          <t xml:space="preserve">furnished</t>
        </is>
      </c>
      <c r="BN1166"/>
    </row>
    <row r="1167">
      <c r="A1167" t="inlineStr">
        <is>
          <t xml:space="preserve">IDL-112397495</t>
        </is>
      </c>
      <c r="B1167" t="inlineStr">
        <is>
          <t xml:space="preserve">Idealista</t>
        </is>
      </c>
      <c r="C1167" t="inlineStr">
        <is>
          <t xml:space="preserve">112397495</t>
        </is>
      </c>
      <c r="D1167" t="inlineStr">
        <is>
          <t xml:space="preserve">https://www.idealista.com/inmueble/112397495/</t>
        </is>
      </c>
      <c r="E1167" t="inlineStr">
        <is>
          <t xml:space="preserve">2026-08-28</t>
        </is>
      </c>
      <c r="F1167" t="inlineStr">
        <is>
          <t xml:space="preserve">2026-08-31</t>
        </is>
      </c>
      <c r="G1167" t="inlineStr">
        <is>
          <t xml:space="preserve">New</t>
        </is>
      </c>
      <c r="H1167" t="inlineStr">
        <is>
          <t xml:space="preserve">Flat / apartment in Calle de Cervantes, 8, Huertas-Cortes, Madrid</t>
        </is>
      </c>
      <c r="I1167" t="inlineStr">
        <is>
          <t xml:space="preserve">Rent</t>
        </is>
      </c>
      <c r="J1167" t="inlineStr">
        <is>
          <t xml:space="preserve">Flat</t>
        </is>
      </c>
      <c r="K1167" t="inlineStr">
        <is>
          <t xml:space="preserve">ES</t>
        </is>
      </c>
      <c r="L1167"/>
      <c r="M1167" t="inlineStr">
        <is>
          <t xml:space="preserve">Madrid</t>
        </is>
      </c>
      <c r="N1167" t="inlineStr">
        <is>
          <t xml:space="preserve">Madrid</t>
        </is>
      </c>
      <c r="O1167" t="inlineStr">
        <is>
          <t xml:space="preserve">Centro</t>
        </is>
      </c>
      <c r="P1167"/>
      <c r="Q1167" t="inlineStr">
        <is>
          <t xml:space="preserve">40.4142423</t>
        </is>
      </c>
      <c r="R1167" t="inlineStr">
        <is>
          <t xml:space="preserve">-3.6981857</t>
        </is>
      </c>
      <c r="S1167">
        <v>2500</v>
      </c>
      <c r="T1167"/>
      <c r="U1167">
        <f>IFERROR((S1167-T1167)/T1167,"")</f>
      </c>
      <c r="V1167">
        <v>4</v>
      </c>
      <c r="W1167" t="inlineStr">
        <is>
          <t xml:space="preserve">74.00</t>
        </is>
      </c>
      <c r="X1167"/>
      <c r="Y1167"/>
      <c r="Z1167">
        <f>IFERROR(S1167/W1167,"")</f>
      </c>
      <c r="AA1167">
        <f>IFERROR(INDEX(04_Area_Stats!$C$5:$C$7,MATCH(N1167,04_Area_Stats!$A$5:$A$7,0)),"")</f>
      </c>
      <c r="AB1167">
        <f>IFERROR((Z1167-AA1167)/AA1167,"")</f>
      </c>
      <c r="AC1167">
        <v>1</v>
      </c>
      <c r="AD1167">
        <v>1</v>
      </c>
      <c r="AE1167"/>
      <c r="AF1167"/>
      <c r="AG1167" t="inlineStr">
        <is>
          <t xml:space="preserve">Good</t>
        </is>
      </c>
      <c r="AH1167"/>
      <c r="AI1167" t="inlineStr">
        <is>
          <t xml:space="preserve">Y</t>
        </is>
      </c>
      <c r="AJ1167"/>
      <c r="AK1167" t="inlineStr">
        <is>
          <t xml:space="preserve">N</t>
        </is>
      </c>
      <c r="AL1167" t="inlineStr">
        <is>
          <t xml:space="preserve">N</t>
        </is>
      </c>
      <c r="AM1167"/>
      <c r="AN1167" t="inlineStr">
        <is>
          <t xml:space="preserve">Y</t>
        </is>
      </c>
      <c r="AO1167" t="inlineStr">
        <is>
          <t xml:space="preserve">N</t>
        </is>
      </c>
      <c r="AP1167" t="inlineStr">
        <is>
          <t xml:space="preserve">N</t>
        </is>
      </c>
      <c r="AQ1167" t="inlineStr">
        <is>
          <t xml:space="preserve">Y</t>
        </is>
      </c>
      <c r="AR1167"/>
      <c r="AS1167"/>
      <c r="AT1167">
        <f>IFERROR(INDEX(04_Area_Stats!$E$5:$E$7,MATCH(N1167,04_Area_Stats!$A$5:$A$7,0)),"")</f>
      </c>
      <c r="AU1167">
        <f>IFERROR(ROUND(W1167*AT1167,0),"")</f>
      </c>
      <c r="AV1167">
        <f>IFERROR(AU1167*12/S1167,"")</f>
      </c>
      <c r="AW1167">
        <f>IFERROR(ROUND(100*(03_Assumptions!$B$18*MIN(AV1167/03_Assumptions!$B$13,1)+03_Assumptions!$B$19*MIN(MAX(-AB1167/0.25,0),1)+03_Assumptions!$B$20*IFERROR(INDEX(03_Assumptions!$B$28:$B$33,MATCH(AG1167,03_Assumptions!$A$28:$A$33,0)),0.5)+03_Assumptions!$B$21*MIN(V1167/180,1)+03_Assumptions!$B$22*(COUNTIF(AI1167:AQ1167,"Y")/9)),0),"")</f>
      </c>
      <c r="AX1167"/>
      <c r="AY1167"/>
      <c r="AZ1167"/>
      <c r="BA1167" t="inlineStr">
        <is>
          <t xml:space="preserve">https://img4.idealista.com/s/v1/yLv6QcFaPGY-ndqtd3fIzjn3dwgl4inLwTKbMiVSd6Ml4khBqGDIaJvI4s5m5JvBd86bdwabd5t6dwYIoz6jCD4LBj7I9Zuoyw?Expires=1788019255&amp;Signature=MEQCIA-74Fe7jiXoJ3ToVO7MZ8A62PWzo9gLHs1jnwrrraJ-AiA445h7cKHbCXTvVYOlbjF~XTzn0bgbqs5cyroBwSMUJg__&amp;Key-Pair-Id=K20EOYVFELHOX5</t>
        </is>
      </c>
      <c r="BB1167"/>
      <c r="BC1167">
        <v>1</v>
      </c>
      <c r="BD1167"/>
      <c r="BE1167">
        <v>0</v>
      </c>
      <c r="BF1167"/>
      <c r="BG1167"/>
      <c r="BH1167"/>
      <c r="BI1167"/>
      <c r="BJ1167"/>
      <c r="BK1167"/>
      <c r="BL1167" t="inlineStr">
        <is>
          <t xml:space="preserve">En fullständigt möblerad lägenhet med 1 sovrum tillgänglig för tillfällig hyra i Madrids historiska Barrio de las Letras-område, i bra skick med moderna bekvämligheter. Beläget några steg från stora museer och kollektiv trafik, med balkon, luftkonditionering och kompletta kök- och badrumsinstallationer.</t>
        </is>
      </c>
      <c r="BM1167" t="inlineStr">
        <is>
          <t xml:space="preserve">balcony, garden, storage, furnished</t>
        </is>
      </c>
      <c r="BN1167"/>
    </row>
    <row r="1168">
      <c r="A1168" t="inlineStr">
        <is>
          <t xml:space="preserve">IDL-112397624</t>
        </is>
      </c>
      <c r="B1168" t="inlineStr">
        <is>
          <t xml:space="preserve">Idealista</t>
        </is>
      </c>
      <c r="C1168" t="inlineStr">
        <is>
          <t xml:space="preserve">112397624</t>
        </is>
      </c>
      <c r="D1168" t="inlineStr">
        <is>
          <t xml:space="preserve">https://www.idealista.com/inmueble/112397624/</t>
        </is>
      </c>
      <c r="E1168" t="inlineStr">
        <is>
          <t xml:space="preserve">2026-08-28</t>
        </is>
      </c>
      <c r="F1168" t="inlineStr">
        <is>
          <t xml:space="preserve">2026-08-31</t>
        </is>
      </c>
      <c r="G1168" t="inlineStr">
        <is>
          <t xml:space="preserve">New</t>
        </is>
      </c>
      <c r="H1168" t="inlineStr">
        <is>
          <t xml:space="preserve">Studio in Calle Nicolás Godoy Nn, Almendrales, Madrid</t>
        </is>
      </c>
      <c r="I1168" t="inlineStr">
        <is>
          <t xml:space="preserve">Rent</t>
        </is>
      </c>
      <c r="J1168" t="inlineStr">
        <is>
          <t xml:space="preserve">Studio</t>
        </is>
      </c>
      <c r="K1168" t="inlineStr">
        <is>
          <t xml:space="preserve">ES</t>
        </is>
      </c>
      <c r="L1168"/>
      <c r="M1168" t="inlineStr">
        <is>
          <t xml:space="preserve">Madrid</t>
        </is>
      </c>
      <c r="N1168" t="inlineStr">
        <is>
          <t xml:space="preserve">Madrid</t>
        </is>
      </c>
      <c r="O1168" t="inlineStr">
        <is>
          <t xml:space="preserve">Usera</t>
        </is>
      </c>
      <c r="P1168"/>
      <c r="Q1168" t="inlineStr">
        <is>
          <t xml:space="preserve">40.3864562</t>
        </is>
      </c>
      <c r="R1168" t="inlineStr">
        <is>
          <t xml:space="preserve">-3.6996399</t>
        </is>
      </c>
      <c r="S1168">
        <v>1400</v>
      </c>
      <c r="T1168"/>
      <c r="U1168">
        <f>IFERROR((S1168-T1168)/T1168,"")</f>
      </c>
      <c r="V1168">
        <v>4</v>
      </c>
      <c r="W1168" t="inlineStr">
        <is>
          <t xml:space="preserve">35.00</t>
        </is>
      </c>
      <c r="X1168"/>
      <c r="Y1168"/>
      <c r="Z1168">
        <f>IFERROR(S1168/W1168,"")</f>
      </c>
      <c r="AA1168">
        <f>IFERROR(INDEX(04_Area_Stats!$C$5:$C$7,MATCH(N1168,04_Area_Stats!$A$5:$A$7,0)),"")</f>
      </c>
      <c r="AB1168">
        <f>IFERROR((Z1168-AA1168)/AA1168,"")</f>
      </c>
      <c r="AC1168">
        <v>0</v>
      </c>
      <c r="AD1168">
        <v>1</v>
      </c>
      <c r="AE1168"/>
      <c r="AF1168"/>
      <c r="AG1168" t="inlineStr">
        <is>
          <t xml:space="preserve">Good</t>
        </is>
      </c>
      <c r="AH1168"/>
      <c r="AI1168" t="inlineStr">
        <is>
          <t xml:space="preserve">N</t>
        </is>
      </c>
      <c r="AJ1168"/>
      <c r="AK1168"/>
      <c r="AL1168" t="inlineStr">
        <is>
          <t xml:space="preserve">N</t>
        </is>
      </c>
      <c r="AM1168"/>
      <c r="AN1168"/>
      <c r="AO1168"/>
      <c r="AP1168" t="inlineStr">
        <is>
          <t xml:space="preserve">N</t>
        </is>
      </c>
      <c r="AQ1168"/>
      <c r="AR1168"/>
      <c r="AS1168"/>
      <c r="AT1168">
        <f>IFERROR(INDEX(04_Area_Stats!$E$5:$E$7,MATCH(N1168,04_Area_Stats!$A$5:$A$7,0)),"")</f>
      </c>
      <c r="AU1168">
        <f>IFERROR(ROUND(W1168*AT1168,0),"")</f>
      </c>
      <c r="AV1168">
        <f>IFERROR(AU1168*12/S1168,"")</f>
      </c>
      <c r="AW1168">
        <f>IFERROR(ROUND(100*(03_Assumptions!$B$18*MIN(AV1168/03_Assumptions!$B$13,1)+03_Assumptions!$B$19*MIN(MAX(-AB1168/0.25,0),1)+03_Assumptions!$B$20*IFERROR(INDEX(03_Assumptions!$B$28:$B$33,MATCH(AG1168,03_Assumptions!$A$28:$A$33,0)),0.5)+03_Assumptions!$B$21*MIN(V1168/180,1)+03_Assumptions!$B$22*(COUNTIF(AI1168:AQ1168,"Y")/9)),0),"")</f>
      </c>
      <c r="AX1168"/>
      <c r="AY1168"/>
      <c r="AZ1168"/>
      <c r="BA1168" t="inlineStr">
        <is>
          <t xml:space="preserve">https://img4.idealista.com/s/v1/yLv6QcFaPGY-ndqtd3fIzjn3dwgl4inLwTKbMiVSd6Ml4khBqGDIaJvI4s5m5JvBd_eAdwibdx4-dwYIoz6jDAY-JYDI9Zuoyw?Expires=1788019255&amp;Signature=MEYCIQCNDXDjMZHkTqw1QyrMC2V7T-3I6Am8yQqzSt4cVqLCmwIhAPCpXpYFL3CP~BLZyP~lZG~D01gSmAVa7z9NRocUdjoF&amp;Key-Pair-Id=K20EOYVFELHOX5</t>
        </is>
      </c>
      <c r="BB1168"/>
      <c r="BC1168">
        <v>1</v>
      </c>
      <c r="BD1168"/>
      <c r="BE1168">
        <v>0</v>
      </c>
      <c r="BF1168"/>
      <c r="BG1168"/>
      <c r="BH1168"/>
      <c r="BI1168"/>
      <c r="BJ1168"/>
      <c r="BK1168"/>
      <c r="BL1168"/>
      <c r="BM1168"/>
      <c r="BN1168"/>
    </row>
    <row r="1169">
      <c r="A1169" t="inlineStr">
        <is>
          <t xml:space="preserve">IDL-112329312</t>
        </is>
      </c>
      <c r="B1169" t="inlineStr">
        <is>
          <t xml:space="preserve">Idealista</t>
        </is>
      </c>
      <c r="C1169" t="inlineStr">
        <is>
          <t xml:space="preserve">112329312</t>
        </is>
      </c>
      <c r="D1169" t="inlineStr">
        <is>
          <t xml:space="preserve">https://www.idealista.com/inmueble/112329312/</t>
        </is>
      </c>
      <c r="E1169" t="inlineStr">
        <is>
          <t xml:space="preserve">2026-08-28</t>
        </is>
      </c>
      <c r="F1169" t="inlineStr">
        <is>
          <t xml:space="preserve">2026-08-31</t>
        </is>
      </c>
      <c r="G1169" t="inlineStr">
        <is>
          <t xml:space="preserve">New</t>
        </is>
      </c>
      <c r="H1169" t="inlineStr">
        <is>
          <t xml:space="preserve">Flat / apartment in Calle de Gerardo Cordón, 69, Ventas, Madrid</t>
        </is>
      </c>
      <c r="I1169" t="inlineStr">
        <is>
          <t xml:space="preserve">Rent</t>
        </is>
      </c>
      <c r="J1169" t="inlineStr">
        <is>
          <t xml:space="preserve">Flat</t>
        </is>
      </c>
      <c r="K1169" t="inlineStr">
        <is>
          <t xml:space="preserve">ES</t>
        </is>
      </c>
      <c r="L1169"/>
      <c r="M1169" t="inlineStr">
        <is>
          <t xml:space="preserve">Madrid</t>
        </is>
      </c>
      <c r="N1169" t="inlineStr">
        <is>
          <t xml:space="preserve">Madrid</t>
        </is>
      </c>
      <c r="O1169" t="inlineStr">
        <is>
          <t xml:space="preserve">Ciudad Lineal</t>
        </is>
      </c>
      <c r="P1169"/>
      <c r="Q1169" t="inlineStr">
        <is>
          <t xml:space="preserve">40.4264298</t>
        </is>
      </c>
      <c r="R1169" t="inlineStr">
        <is>
          <t xml:space="preserve">-3.6518211</t>
        </is>
      </c>
      <c r="S1169">
        <v>2900</v>
      </c>
      <c r="T1169"/>
      <c r="U1169">
        <f>IFERROR((S1169-T1169)/T1169,"")</f>
      </c>
      <c r="V1169">
        <v>4</v>
      </c>
      <c r="W1169" t="inlineStr">
        <is>
          <t xml:space="preserve">61.00</t>
        </is>
      </c>
      <c r="X1169"/>
      <c r="Y1169"/>
      <c r="Z1169">
        <f>IFERROR(S1169/W1169,"")</f>
      </c>
      <c r="AA1169">
        <f>IFERROR(INDEX(04_Area_Stats!$C$5:$C$7,MATCH(N1169,04_Area_Stats!$A$5:$A$7,0)),"")</f>
      </c>
      <c r="AB1169">
        <f>IFERROR((Z1169-AA1169)/AA1169,"")</f>
      </c>
      <c r="AC1169">
        <v>3</v>
      </c>
      <c r="AD1169">
        <v>2</v>
      </c>
      <c r="AE1169"/>
      <c r="AF1169"/>
      <c r="AG1169" t="inlineStr">
        <is>
          <t xml:space="preserve">Good</t>
        </is>
      </c>
      <c r="AH1169"/>
      <c r="AI1169" t="inlineStr">
        <is>
          <t xml:space="preserve">Y</t>
        </is>
      </c>
      <c r="AJ1169"/>
      <c r="AK1169"/>
      <c r="AL1169" t="inlineStr">
        <is>
          <t xml:space="preserve">N</t>
        </is>
      </c>
      <c r="AM1169"/>
      <c r="AN1169"/>
      <c r="AO1169"/>
      <c r="AP1169" t="inlineStr">
        <is>
          <t xml:space="preserve">N</t>
        </is>
      </c>
      <c r="AQ1169"/>
      <c r="AR1169"/>
      <c r="AS1169"/>
      <c r="AT1169">
        <f>IFERROR(INDEX(04_Area_Stats!$E$5:$E$7,MATCH(N1169,04_Area_Stats!$A$5:$A$7,0)),"")</f>
      </c>
      <c r="AU1169">
        <f>IFERROR(ROUND(W1169*AT1169,0),"")</f>
      </c>
      <c r="AV1169">
        <f>IFERROR(AU1169*12/S1169,"")</f>
      </c>
      <c r="AW1169">
        <f>IFERROR(ROUND(100*(03_Assumptions!$B$18*MIN(AV1169/03_Assumptions!$B$13,1)+03_Assumptions!$B$19*MIN(MAX(-AB1169/0.25,0),1)+03_Assumptions!$B$20*IFERROR(INDEX(03_Assumptions!$B$28:$B$33,MATCH(AG1169,03_Assumptions!$A$28:$A$33,0)),0.5)+03_Assumptions!$B$21*MIN(V1169/180,1)+03_Assumptions!$B$22*(COUNTIF(AI1169:AQ1169,"Y")/9)),0),"")</f>
      </c>
      <c r="AX1169"/>
      <c r="AY1169"/>
      <c r="AZ1169"/>
      <c r="BA1169" t="inlineStr">
        <is>
          <t xml:space="preserve">https://img4.idealista.com/s/v1/yLv6QcFaPGY-ndqtd3fIzjn3dwgl4inLwTKbMiVSd6Ml4khBqGDIaJvI4s5m5JvBdwwMd5sMd9o-dwYIo6MGenqACD7I9Zuoyw?Expires=1788019255&amp;Signature=MEUCIFRBI2WPwEFlC05lBZG95eNHiUxLqsnOx94Ybty5mjr2AiEA3~QFKv1MlN~-xp6MOMMuDbhIxUaMy~tfewsvJAuIUnA_&amp;Key-Pair-Id=K20EOYVFELHOX5</t>
        </is>
      </c>
      <c r="BB1169"/>
      <c r="BC1169">
        <v>1</v>
      </c>
      <c r="BD1169"/>
      <c r="BE1169">
        <v>0</v>
      </c>
      <c r="BF1169"/>
      <c r="BG1169"/>
      <c r="BH1169"/>
      <c r="BI1169"/>
      <c r="BJ1169"/>
      <c r="BK1169"/>
      <c r="BL1169" t="inlineStr">
        <is>
          <t xml:space="preserve">En rymlig, fullt möblerad lägenhet med 3 sovrum och 2 badrum tillgänglig för temporär uthyrning i Madrids La Elipa-område, redo att flytta in med moderna bekvämligheter och luftkonditionering i hela bostaden. Belägen i ett lugnt och väl anslutet område med utmärkt tunnelbanåtkomst och närliggande restauranger och kulturella aktiviteter.</t>
        </is>
      </c>
      <c r="BM1169"/>
      <c r="BN1169"/>
    </row>
    <row r="1170">
      <c r="A1170" t="inlineStr">
        <is>
          <t xml:space="preserve">IDL-112332169</t>
        </is>
      </c>
      <c r="B1170" t="inlineStr">
        <is>
          <t xml:space="preserve">Idealista</t>
        </is>
      </c>
      <c r="C1170" t="inlineStr">
        <is>
          <t xml:space="preserve">112332169</t>
        </is>
      </c>
      <c r="D1170" t="inlineStr">
        <is>
          <t xml:space="preserve">https://www.idealista.com/inmueble/112332169/</t>
        </is>
      </c>
      <c r="E1170" t="inlineStr">
        <is>
          <t xml:space="preserve">2026-08-28</t>
        </is>
      </c>
      <c r="F1170" t="inlineStr">
        <is>
          <t xml:space="preserve">2026-08-31</t>
        </is>
      </c>
      <c r="G1170" t="inlineStr">
        <is>
          <t xml:space="preserve">New</t>
        </is>
      </c>
      <c r="H1170" t="inlineStr">
        <is>
          <t xml:space="preserve">Studio in Calle Nicolás Godoy Nn, Almendrales, Madrid</t>
        </is>
      </c>
      <c r="I1170" t="inlineStr">
        <is>
          <t xml:space="preserve">Rent</t>
        </is>
      </c>
      <c r="J1170" t="inlineStr">
        <is>
          <t xml:space="preserve">Studio</t>
        </is>
      </c>
      <c r="K1170" t="inlineStr">
        <is>
          <t xml:space="preserve">ES</t>
        </is>
      </c>
      <c r="L1170"/>
      <c r="M1170" t="inlineStr">
        <is>
          <t xml:space="preserve">Madrid</t>
        </is>
      </c>
      <c r="N1170" t="inlineStr">
        <is>
          <t xml:space="preserve">Madrid</t>
        </is>
      </c>
      <c r="O1170" t="inlineStr">
        <is>
          <t xml:space="preserve">Usera</t>
        </is>
      </c>
      <c r="P1170"/>
      <c r="Q1170" t="inlineStr">
        <is>
          <t xml:space="preserve">40.3864562</t>
        </is>
      </c>
      <c r="R1170" t="inlineStr">
        <is>
          <t xml:space="preserve">-3.6996399</t>
        </is>
      </c>
      <c r="S1170">
        <v>1320</v>
      </c>
      <c r="T1170"/>
      <c r="U1170">
        <f>IFERROR((S1170-T1170)/T1170,"")</f>
      </c>
      <c r="V1170">
        <v>4</v>
      </c>
      <c r="W1170" t="inlineStr">
        <is>
          <t xml:space="preserve">35.00</t>
        </is>
      </c>
      <c r="X1170"/>
      <c r="Y1170"/>
      <c r="Z1170">
        <f>IFERROR(S1170/W1170,"")</f>
      </c>
      <c r="AA1170">
        <f>IFERROR(INDEX(04_Area_Stats!$C$5:$C$7,MATCH(N1170,04_Area_Stats!$A$5:$A$7,0)),"")</f>
      </c>
      <c r="AB1170">
        <f>IFERROR((Z1170-AA1170)/AA1170,"")</f>
      </c>
      <c r="AC1170">
        <v>0</v>
      </c>
      <c r="AD1170">
        <v>1</v>
      </c>
      <c r="AE1170"/>
      <c r="AF1170"/>
      <c r="AG1170" t="inlineStr">
        <is>
          <t xml:space="preserve">Good</t>
        </is>
      </c>
      <c r="AH1170"/>
      <c r="AI1170" t="inlineStr">
        <is>
          <t xml:space="preserve">N</t>
        </is>
      </c>
      <c r="AJ1170"/>
      <c r="AK1170"/>
      <c r="AL1170" t="inlineStr">
        <is>
          <t xml:space="preserve">N</t>
        </is>
      </c>
      <c r="AM1170"/>
      <c r="AN1170"/>
      <c r="AO1170"/>
      <c r="AP1170" t="inlineStr">
        <is>
          <t xml:space="preserve">N</t>
        </is>
      </c>
      <c r="AQ1170"/>
      <c r="AR1170"/>
      <c r="AS1170"/>
      <c r="AT1170">
        <f>IFERROR(INDEX(04_Area_Stats!$E$5:$E$7,MATCH(N1170,04_Area_Stats!$A$5:$A$7,0)),"")</f>
      </c>
      <c r="AU1170">
        <f>IFERROR(ROUND(W1170*AT1170,0),"")</f>
      </c>
      <c r="AV1170">
        <f>IFERROR(AU1170*12/S1170,"")</f>
      </c>
      <c r="AW1170">
        <f>IFERROR(ROUND(100*(03_Assumptions!$B$18*MIN(AV1170/03_Assumptions!$B$13,1)+03_Assumptions!$B$19*MIN(MAX(-AB1170/0.25,0),1)+03_Assumptions!$B$20*IFERROR(INDEX(03_Assumptions!$B$28:$B$33,MATCH(AG1170,03_Assumptions!$A$28:$A$33,0)),0.5)+03_Assumptions!$B$21*MIN(V1170/180,1)+03_Assumptions!$B$22*(COUNTIF(AI1170:AQ1170,"Y")/9)),0),"")</f>
      </c>
      <c r="AX1170"/>
      <c r="AY1170"/>
      <c r="AZ1170"/>
      <c r="BA1170" t="inlineStr">
        <is>
          <t xml:space="preserve">https://img4.idealista.com/s/v1/yLv6QcFaPGY-ndqtd3fIzjn3dwgl4inLwTKbMiVSd6Ml4khBqGDIaJvI4s5m5JvBd6Obd5vad5v3dwYIo6N6JQsLo3rI9Zuoyw?Expires=1788019255&amp;Signature=MEQCIBYtDxN0Qzgzl1sxofpIqDNtMxPlzBxL~u7jWdiaTxqZAiBvR-u3LsUoI~obamClKXNq5N2J03GI17QvEUZqjbSnxg__&amp;Key-Pair-Id=K20EOYVFELHOX5</t>
        </is>
      </c>
      <c r="BB1170"/>
      <c r="BC1170">
        <v>1</v>
      </c>
      <c r="BD1170"/>
      <c r="BE1170">
        <v>0</v>
      </c>
      <c r="BF1170"/>
      <c r="BG1170"/>
      <c r="BH1170"/>
      <c r="BI1170"/>
      <c r="BJ1170"/>
      <c r="BK1170"/>
      <c r="BL1170" t="inlineStr">
        <is>
          <t xml:space="preserve">En 35 m² stor studioapartment i Almendrales, Madrid, tillgänglig för tillfällig uthyrning från december med en minsta vistelse på en månad. Verktyg och gemenskapsavgift är inkluderad i hyran, och onlinebokning är tillgänglig.</t>
        </is>
      </c>
      <c r="BM1170"/>
      <c r="BN1170"/>
    </row>
    <row r="1171">
      <c r="A1171" t="inlineStr">
        <is>
          <t xml:space="preserve">IDL-112397481</t>
        </is>
      </c>
      <c r="B1171" t="inlineStr">
        <is>
          <t xml:space="preserve">Idealista</t>
        </is>
      </c>
      <c r="C1171" t="inlineStr">
        <is>
          <t xml:space="preserve">112397481</t>
        </is>
      </c>
      <c r="D1171" t="inlineStr">
        <is>
          <t xml:space="preserve">https://www.idealista.com/inmueble/112397481/</t>
        </is>
      </c>
      <c r="E1171" t="inlineStr">
        <is>
          <t xml:space="preserve">2026-08-28</t>
        </is>
      </c>
      <c r="F1171" t="inlineStr">
        <is>
          <t xml:space="preserve">2026-08-31</t>
        </is>
      </c>
      <c r="G1171" t="inlineStr">
        <is>
          <t xml:space="preserve">New</t>
        </is>
      </c>
      <c r="H1171" t="inlineStr">
        <is>
          <t xml:space="preserve">Flat / apartment in Calle de Tenerife, 60, Bellas Vistas, Madrid</t>
        </is>
      </c>
      <c r="I1171" t="inlineStr">
        <is>
          <t xml:space="preserve">Rent</t>
        </is>
      </c>
      <c r="J1171" t="inlineStr">
        <is>
          <t xml:space="preserve">Flat</t>
        </is>
      </c>
      <c r="K1171" t="inlineStr">
        <is>
          <t xml:space="preserve">ES</t>
        </is>
      </c>
      <c r="L1171"/>
      <c r="M1171" t="inlineStr">
        <is>
          <t xml:space="preserve">Madrid</t>
        </is>
      </c>
      <c r="N1171" t="inlineStr">
        <is>
          <t xml:space="preserve">Madrid</t>
        </is>
      </c>
      <c r="O1171" t="inlineStr">
        <is>
          <t xml:space="preserve">Tetuán</t>
        </is>
      </c>
      <c r="P1171"/>
      <c r="Q1171" t="inlineStr">
        <is>
          <t xml:space="preserve">40.4528041</t>
        </is>
      </c>
      <c r="R1171" t="inlineStr">
        <is>
          <t xml:space="preserve">-3.7059644</t>
        </is>
      </c>
      <c r="S1171">
        <v>1800</v>
      </c>
      <c r="T1171"/>
      <c r="U1171">
        <f>IFERROR((S1171-T1171)/T1171,"")</f>
      </c>
      <c r="V1171">
        <v>4</v>
      </c>
      <c r="W1171" t="inlineStr">
        <is>
          <t xml:space="preserve">60.00</t>
        </is>
      </c>
      <c r="X1171"/>
      <c r="Y1171"/>
      <c r="Z1171">
        <f>IFERROR(S1171/W1171,"")</f>
      </c>
      <c r="AA1171">
        <f>IFERROR(INDEX(04_Area_Stats!$C$5:$C$7,MATCH(N1171,04_Area_Stats!$A$5:$A$7,0)),"")</f>
      </c>
      <c r="AB1171">
        <f>IFERROR((Z1171-AA1171)/AA1171,"")</f>
      </c>
      <c r="AC1171">
        <v>2</v>
      </c>
      <c r="AD1171">
        <v>1</v>
      </c>
      <c r="AE1171"/>
      <c r="AF1171"/>
      <c r="AG1171" t="inlineStr">
        <is>
          <t xml:space="preserve">Good</t>
        </is>
      </c>
      <c r="AH1171"/>
      <c r="AI1171" t="inlineStr">
        <is>
          <t xml:space="preserve">N</t>
        </is>
      </c>
      <c r="AJ1171"/>
      <c r="AK1171"/>
      <c r="AL1171" t="inlineStr">
        <is>
          <t xml:space="preserve">N</t>
        </is>
      </c>
      <c r="AM1171"/>
      <c r="AN1171"/>
      <c r="AO1171"/>
      <c r="AP1171" t="inlineStr">
        <is>
          <t xml:space="preserve">N</t>
        </is>
      </c>
      <c r="AQ1171"/>
      <c r="AR1171"/>
      <c r="AS1171"/>
      <c r="AT1171">
        <f>IFERROR(INDEX(04_Area_Stats!$E$5:$E$7,MATCH(N1171,04_Area_Stats!$A$5:$A$7,0)),"")</f>
      </c>
      <c r="AU1171">
        <f>IFERROR(ROUND(W1171*AT1171,0),"")</f>
      </c>
      <c r="AV1171">
        <f>IFERROR(AU1171*12/S1171,"")</f>
      </c>
      <c r="AW1171">
        <f>IFERROR(ROUND(100*(03_Assumptions!$B$18*MIN(AV1171/03_Assumptions!$B$13,1)+03_Assumptions!$B$19*MIN(MAX(-AB1171/0.25,0),1)+03_Assumptions!$B$20*IFERROR(INDEX(03_Assumptions!$B$28:$B$33,MATCH(AG1171,03_Assumptions!$A$28:$A$33,0)),0.5)+03_Assumptions!$B$21*MIN(V1171/180,1)+03_Assumptions!$B$22*(COUNTIF(AI1171:AQ1171,"Y")/9)),0),"")</f>
      </c>
      <c r="AX1171"/>
      <c r="AY1171"/>
      <c r="AZ1171"/>
      <c r="BA1171" t="inlineStr">
        <is>
          <t xml:space="preserve">https://img4.idealista.com/s/v1/yLv6QcFaPGY-ndqtd3fIzjn3dwgl4inLwTKbMiVSd6Ml4khBqGDIaJvI4s5m5JvBdwgMd6Mld856dwYIoz6jCD4ICCXI9Zuoyw?Expires=1788019255&amp;Signature=MEUCIQD56xedhu4TXe3hxW9CY1aGzQNjtgiwEmZF8lCSmIdlxwIgYckAER-926BqPKe1w3wTDwjXNugwXGiUmBdujggvTVs_&amp;Key-Pair-Id=K20EOYVFELHOX5</t>
        </is>
      </c>
      <c r="BB1171"/>
      <c r="BC1171">
        <v>1</v>
      </c>
      <c r="BD1171"/>
      <c r="BE1171">
        <v>0</v>
      </c>
      <c r="BF1171"/>
      <c r="BG1171"/>
      <c r="BH1171"/>
      <c r="BI1171"/>
      <c r="BJ1171"/>
      <c r="BK1171"/>
      <c r="BL1171" t="inlineStr">
        <is>
          <t xml:space="preserve">En tvårums, ettumsbostad fullt möblerad i Tetuán, Madrid, med modern inredning och gott skick. Framhävningsvärdt är den privata balkongen och luftkonditionerad vardagsrum i ett vibrerande område nära Malasaña och Argüelles.</t>
        </is>
      </c>
      <c r="BM1171"/>
      <c r="BN1171"/>
    </row>
    <row r="1172">
      <c r="A1172" t="inlineStr">
        <is>
          <t xml:space="preserve">IDL-112397563</t>
        </is>
      </c>
      <c r="B1172" t="inlineStr">
        <is>
          <t xml:space="preserve">Idealista</t>
        </is>
      </c>
      <c r="C1172" t="inlineStr">
        <is>
          <t xml:space="preserve">112397563</t>
        </is>
      </c>
      <c r="D1172" t="inlineStr">
        <is>
          <t xml:space="preserve">https://www.idealista.com/inmueble/112397563/</t>
        </is>
      </c>
      <c r="E1172" t="inlineStr">
        <is>
          <t xml:space="preserve">2026-08-28</t>
        </is>
      </c>
      <c r="F1172" t="inlineStr">
        <is>
          <t xml:space="preserve">2026-08-31</t>
        </is>
      </c>
      <c r="G1172" t="inlineStr">
        <is>
          <t xml:space="preserve">New</t>
        </is>
      </c>
      <c r="H1172" t="inlineStr">
        <is>
          <t xml:space="preserve">Studio in Calle de Murillo, 8, Trafalgar, Madrid</t>
        </is>
      </c>
      <c r="I1172" t="inlineStr">
        <is>
          <t xml:space="preserve">Rent</t>
        </is>
      </c>
      <c r="J1172" t="inlineStr">
        <is>
          <t xml:space="preserve">Studio</t>
        </is>
      </c>
      <c r="K1172" t="inlineStr">
        <is>
          <t xml:space="preserve">ES</t>
        </is>
      </c>
      <c r="L1172"/>
      <c r="M1172" t="inlineStr">
        <is>
          <t xml:space="preserve">Madrid</t>
        </is>
      </c>
      <c r="N1172" t="inlineStr">
        <is>
          <t xml:space="preserve">Madrid</t>
        </is>
      </c>
      <c r="O1172" t="inlineStr">
        <is>
          <t xml:space="preserve">Chamberí</t>
        </is>
      </c>
      <c r="P1172"/>
      <c r="Q1172" t="inlineStr">
        <is>
          <t xml:space="preserve">40.4334207</t>
        </is>
      </c>
      <c r="R1172" t="inlineStr">
        <is>
          <t xml:space="preserve">-3.7004720</t>
        </is>
      </c>
      <c r="S1172">
        <v>1500</v>
      </c>
      <c r="T1172"/>
      <c r="U1172">
        <f>IFERROR((S1172-T1172)/T1172,"")</f>
      </c>
      <c r="V1172">
        <v>4</v>
      </c>
      <c r="W1172" t="inlineStr">
        <is>
          <t xml:space="preserve">40.00</t>
        </is>
      </c>
      <c r="X1172"/>
      <c r="Y1172"/>
      <c r="Z1172">
        <f>IFERROR(S1172/W1172,"")</f>
      </c>
      <c r="AA1172">
        <f>IFERROR(INDEX(04_Area_Stats!$C$5:$C$7,MATCH(N1172,04_Area_Stats!$A$5:$A$7,0)),"")</f>
      </c>
      <c r="AB1172">
        <f>IFERROR((Z1172-AA1172)/AA1172,"")</f>
      </c>
      <c r="AC1172">
        <v>0</v>
      </c>
      <c r="AD1172">
        <v>1</v>
      </c>
      <c r="AE1172"/>
      <c r="AF1172"/>
      <c r="AG1172" t="inlineStr">
        <is>
          <t xml:space="preserve">Good</t>
        </is>
      </c>
      <c r="AH1172"/>
      <c r="AI1172" t="inlineStr">
        <is>
          <t xml:space="preserve">Y</t>
        </is>
      </c>
      <c r="AJ1172"/>
      <c r="AK1172"/>
      <c r="AL1172" t="inlineStr">
        <is>
          <t xml:space="preserve">N</t>
        </is>
      </c>
      <c r="AM1172"/>
      <c r="AN1172" t="inlineStr">
        <is>
          <t xml:space="preserve">Y</t>
        </is>
      </c>
      <c r="AO1172" t="inlineStr">
        <is>
          <t xml:space="preserve">N</t>
        </is>
      </c>
      <c r="AP1172" t="inlineStr">
        <is>
          <t xml:space="preserve">N</t>
        </is>
      </c>
      <c r="AQ1172" t="inlineStr">
        <is>
          <t xml:space="preserve">Y</t>
        </is>
      </c>
      <c r="AR1172"/>
      <c r="AS1172"/>
      <c r="AT1172">
        <f>IFERROR(INDEX(04_Area_Stats!$E$5:$E$7,MATCH(N1172,04_Area_Stats!$A$5:$A$7,0)),"")</f>
      </c>
      <c r="AU1172">
        <f>IFERROR(ROUND(W1172*AT1172,0),"")</f>
      </c>
      <c r="AV1172">
        <f>IFERROR(AU1172*12/S1172,"")</f>
      </c>
      <c r="AW1172">
        <f>IFERROR(ROUND(100*(03_Assumptions!$B$18*MIN(AV1172/03_Assumptions!$B$13,1)+03_Assumptions!$B$19*MIN(MAX(-AB1172/0.25,0),1)+03_Assumptions!$B$20*IFERROR(INDEX(03_Assumptions!$B$28:$B$33,MATCH(AG1172,03_Assumptions!$A$28:$A$33,0)),0.5)+03_Assumptions!$B$21*MIN(V1172/180,1)+03_Assumptions!$B$22*(COUNTIF(AI1172:AQ1172,"Y")/9)),0),"")</f>
      </c>
      <c r="AX1172"/>
      <c r="AY1172"/>
      <c r="AZ1172"/>
      <c r="BA1172" t="inlineStr">
        <is>
          <t xml:space="preserve">https://img4.idealista.com/s/v1/yLv6QcFaPGY-ndqtd3fIzjn3dwgl4inLwTKbMiVSd6Ml4khBqGDIaJvI4s5m5JvBd6Med5t6dwbadwYIoz6jCICAPgzI9Zuoyw?Expires=1788019255&amp;Signature=MEQCIAHr8HO0nq6-NjrTwBEVRIMNovpBRTCZIijZz4e5jdt6AiB6Sxotx6BEzPFD2L-KYkw0vFIkaJxoiWloQrNRUE20Dg__&amp;Key-Pair-Id=K20EOYVFELHOX5</t>
        </is>
      </c>
      <c r="BB1172"/>
      <c r="BC1172">
        <v>1</v>
      </c>
      <c r="BD1172"/>
      <c r="BE1172">
        <v>0</v>
      </c>
      <c r="BF1172"/>
      <c r="BG1172" t="inlineStr">
        <is>
          <t xml:space="preserve">TENANTED</t>
        </is>
      </c>
      <c r="BH1172" t="inlineStr">
        <is>
          <t xml:space="preserve">Negotiable</t>
        </is>
      </c>
      <c r="BI1172"/>
      <c r="BJ1172" t="inlineStr">
        <is>
          <t xml:space="preserve">COSMETIC</t>
        </is>
      </c>
      <c r="BK1172"/>
      <c r="BL1172" t="inlineStr">
        <is>
          <t xml:space="preserve">En nyligen renoverad möblerad studio på 40 m² i Chamberí-området i Madrid, 2 minuter från Plaza de Olavide. Fastigheten är för närvarande uthyrd och blir endast tillgänglig i mitten av augusti 2025, med ett minimikrav på 12 månaders uthyrning.</t>
        </is>
      </c>
      <c r="BM1172" t="inlineStr">
        <is>
          <t xml:space="preserve">storage, furnished</t>
        </is>
      </c>
      <c r="BN1172"/>
    </row>
    <row r="1173">
      <c r="A1173" t="inlineStr">
        <is>
          <t xml:space="preserve">IDL-112397374</t>
        </is>
      </c>
      <c r="B1173" t="inlineStr">
        <is>
          <t xml:space="preserve">Idealista</t>
        </is>
      </c>
      <c r="C1173" t="inlineStr">
        <is>
          <t xml:space="preserve">112397374</t>
        </is>
      </c>
      <c r="D1173" t="inlineStr">
        <is>
          <t xml:space="preserve">https://www.idealista.com/inmueble/112397374/</t>
        </is>
      </c>
      <c r="E1173" t="inlineStr">
        <is>
          <t xml:space="preserve">2026-08-28</t>
        </is>
      </c>
      <c r="F1173" t="inlineStr">
        <is>
          <t xml:space="preserve">2026-08-31</t>
        </is>
      </c>
      <c r="G1173" t="inlineStr">
        <is>
          <t xml:space="preserve">New</t>
        </is>
      </c>
      <c r="H1173" t="inlineStr">
        <is>
          <t xml:space="preserve">Studio in Paseo de la Castellana Nn, Bernabéu-Hispanoamérica, Madrid</t>
        </is>
      </c>
      <c r="I1173" t="inlineStr">
        <is>
          <t xml:space="preserve">Rent</t>
        </is>
      </c>
      <c r="J1173" t="inlineStr">
        <is>
          <t xml:space="preserve">Studio</t>
        </is>
      </c>
      <c r="K1173" t="inlineStr">
        <is>
          <t xml:space="preserve">ES</t>
        </is>
      </c>
      <c r="L1173"/>
      <c r="M1173" t="inlineStr">
        <is>
          <t xml:space="preserve">Madrid</t>
        </is>
      </c>
      <c r="N1173" t="inlineStr">
        <is>
          <t xml:space="preserve">Madrid</t>
        </is>
      </c>
      <c r="O1173" t="inlineStr">
        <is>
          <t xml:space="preserve">Chamartín</t>
        </is>
      </c>
      <c r="P1173"/>
      <c r="Q1173" t="inlineStr">
        <is>
          <t xml:space="preserve">40.4533402</t>
        </is>
      </c>
      <c r="R1173" t="inlineStr">
        <is>
          <t xml:space="preserve">-3.6904765</t>
        </is>
      </c>
      <c r="S1173">
        <v>1200</v>
      </c>
      <c r="T1173"/>
      <c r="U1173">
        <f>IFERROR((S1173-T1173)/T1173,"")</f>
      </c>
      <c r="V1173">
        <v>4</v>
      </c>
      <c r="W1173" t="inlineStr">
        <is>
          <t xml:space="preserve">30.00</t>
        </is>
      </c>
      <c r="X1173"/>
      <c r="Y1173"/>
      <c r="Z1173">
        <f>IFERROR(S1173/W1173,"")</f>
      </c>
      <c r="AA1173">
        <f>IFERROR(INDEX(04_Area_Stats!$C$5:$C$7,MATCH(N1173,04_Area_Stats!$A$5:$A$7,0)),"")</f>
      </c>
      <c r="AB1173">
        <f>IFERROR((Z1173-AA1173)/AA1173,"")</f>
      </c>
      <c r="AC1173">
        <v>0</v>
      </c>
      <c r="AD1173">
        <v>1</v>
      </c>
      <c r="AE1173"/>
      <c r="AF1173"/>
      <c r="AG1173" t="inlineStr">
        <is>
          <t xml:space="preserve">Good</t>
        </is>
      </c>
      <c r="AH1173"/>
      <c r="AI1173" t="inlineStr">
        <is>
          <t xml:space="preserve">N</t>
        </is>
      </c>
      <c r="AJ1173"/>
      <c r="AK1173"/>
      <c r="AL1173" t="inlineStr">
        <is>
          <t xml:space="preserve">N</t>
        </is>
      </c>
      <c r="AM1173"/>
      <c r="AN1173" t="inlineStr">
        <is>
          <t xml:space="preserve">Y</t>
        </is>
      </c>
      <c r="AO1173"/>
      <c r="AP1173" t="inlineStr">
        <is>
          <t xml:space="preserve">N</t>
        </is>
      </c>
      <c r="AQ1173" t="inlineStr">
        <is>
          <t xml:space="preserve">Y</t>
        </is>
      </c>
      <c r="AR1173"/>
      <c r="AS1173"/>
      <c r="AT1173">
        <f>IFERROR(INDEX(04_Area_Stats!$E$5:$E$7,MATCH(N1173,04_Area_Stats!$A$5:$A$7,0)),"")</f>
      </c>
      <c r="AU1173">
        <f>IFERROR(ROUND(W1173*AT1173,0),"")</f>
      </c>
      <c r="AV1173">
        <f>IFERROR(AU1173*12/S1173,"")</f>
      </c>
      <c r="AW1173">
        <f>IFERROR(ROUND(100*(03_Assumptions!$B$18*MIN(AV1173/03_Assumptions!$B$13,1)+03_Assumptions!$B$19*MIN(MAX(-AB1173/0.25,0),1)+03_Assumptions!$B$20*IFERROR(INDEX(03_Assumptions!$B$28:$B$33,MATCH(AG1173,03_Assumptions!$A$28:$A$33,0)),0.5)+03_Assumptions!$B$21*MIN(V1173/180,1)+03_Assumptions!$B$22*(COUNTIF(AI1173:AQ1173,"Y")/9)),0),"")</f>
      </c>
      <c r="AX1173"/>
      <c r="AY1173"/>
      <c r="AZ1173"/>
      <c r="BA1173" t="inlineStr">
        <is>
          <t xml:space="preserve">https://img4.idealista.com/s/v1/yLv6QcFaPGY-ndqtd3fIzjn3dwgl4inLwTKbMiVSd6Ml4khBqGDIaJvI4s5m5JvBdwsld7W1d5uodwYIoz6jCAv3CwbI9Zuoyw?Expires=1788019255&amp;Signature=MEQCIDh3r4Cp5ckscBj5RDXaD-TXtJ~Niduc9G-OB6ul86HCAiBhrBzjNDRmL5EbLV1GqhhAS6FH4T6ysNeQZF03Z419hA__&amp;Key-Pair-Id=K20EOYVFELHOX5</t>
        </is>
      </c>
      <c r="BB1173"/>
      <c r="BC1173">
        <v>2</v>
      </c>
      <c r="BD1173">
        <v>0</v>
      </c>
      <c r="BE1173">
        <v>0</v>
      </c>
      <c r="BF1173"/>
      <c r="BG1173"/>
      <c r="BH1173"/>
      <c r="BI1173"/>
      <c r="BJ1173"/>
      <c r="BK1173"/>
      <c r="BL1173" t="inlineStr">
        <is>
          <t xml:space="preserve">En möblerad studio i centrala Madrid på Paseo de la Castellana nära Chamartín-stationen, tillgänglig för tillfälliga hyror på mindre än ett år. Studion är i gott skick med centralvärme och kyla, alla tjänster inkluderade, och är idealisk för korttidsbostäder såsom IE-studenter.</t>
        </is>
      </c>
      <c r="BM1173" t="inlineStr">
        <is>
          <t xml:space="preserve">storage, furnished</t>
        </is>
      </c>
      <c r="BN1173"/>
    </row>
    <row r="1174">
      <c r="A1174" t="inlineStr">
        <is>
          <t xml:space="preserve">IDL-112397639</t>
        </is>
      </c>
      <c r="B1174" t="inlineStr">
        <is>
          <t xml:space="preserve">Idealista</t>
        </is>
      </c>
      <c r="C1174" t="inlineStr">
        <is>
          <t xml:space="preserve">112397639</t>
        </is>
      </c>
      <c r="D1174" t="inlineStr">
        <is>
          <t xml:space="preserve">https://www.idealista.com/inmueble/112397639/</t>
        </is>
      </c>
      <c r="E1174" t="inlineStr">
        <is>
          <t xml:space="preserve">2026-08-28</t>
        </is>
      </c>
      <c r="F1174" t="inlineStr">
        <is>
          <t xml:space="preserve">2026-08-31</t>
        </is>
      </c>
      <c r="G1174" t="inlineStr">
        <is>
          <t xml:space="preserve">New</t>
        </is>
      </c>
      <c r="H1174" t="inlineStr">
        <is>
          <t xml:space="preserve">Flat / apartment in Calle del Moscatelar, 34, Conde Orgaz-Piovera, Madrid</t>
        </is>
      </c>
      <c r="I1174" t="inlineStr">
        <is>
          <t xml:space="preserve">Rent</t>
        </is>
      </c>
      <c r="J1174" t="inlineStr">
        <is>
          <t xml:space="preserve">Flat</t>
        </is>
      </c>
      <c r="K1174" t="inlineStr">
        <is>
          <t xml:space="preserve">ES</t>
        </is>
      </c>
      <c r="L1174"/>
      <c r="M1174" t="inlineStr">
        <is>
          <t xml:space="preserve">Madrid</t>
        </is>
      </c>
      <c r="N1174" t="inlineStr">
        <is>
          <t xml:space="preserve">Madrid</t>
        </is>
      </c>
      <c r="O1174" t="inlineStr">
        <is>
          <t xml:space="preserve">Hortaleza</t>
        </is>
      </c>
      <c r="P1174"/>
      <c r="Q1174" t="inlineStr">
        <is>
          <t xml:space="preserve">40.4568519</t>
        </is>
      </c>
      <c r="R1174" t="inlineStr">
        <is>
          <t xml:space="preserve">-3.6455372</t>
        </is>
      </c>
      <c r="S1174">
        <v>2700</v>
      </c>
      <c r="T1174"/>
      <c r="U1174">
        <f>IFERROR((S1174-T1174)/T1174,"")</f>
      </c>
      <c r="V1174">
        <v>4</v>
      </c>
      <c r="W1174" t="inlineStr">
        <is>
          <t xml:space="preserve">87.00</t>
        </is>
      </c>
      <c r="X1174"/>
      <c r="Y1174"/>
      <c r="Z1174">
        <f>IFERROR(S1174/W1174,"")</f>
      </c>
      <c r="AA1174">
        <f>IFERROR(INDEX(04_Area_Stats!$C$5:$C$7,MATCH(N1174,04_Area_Stats!$A$5:$A$7,0)),"")</f>
      </c>
      <c r="AB1174">
        <f>IFERROR((Z1174-AA1174)/AA1174,"")</f>
      </c>
      <c r="AC1174">
        <v>2</v>
      </c>
      <c r="AD1174">
        <v>1</v>
      </c>
      <c r="AE1174"/>
      <c r="AF1174"/>
      <c r="AG1174" t="inlineStr">
        <is>
          <t xml:space="preserve">Good</t>
        </is>
      </c>
      <c r="AH1174"/>
      <c r="AI1174" t="inlineStr">
        <is>
          <t xml:space="preserve">Y</t>
        </is>
      </c>
      <c r="AJ1174"/>
      <c r="AK1174"/>
      <c r="AL1174" t="inlineStr">
        <is>
          <t xml:space="preserve">N</t>
        </is>
      </c>
      <c r="AM1174"/>
      <c r="AN1174"/>
      <c r="AO1174"/>
      <c r="AP1174" t="inlineStr">
        <is>
          <t xml:space="preserve">N</t>
        </is>
      </c>
      <c r="AQ1174"/>
      <c r="AR1174"/>
      <c r="AS1174"/>
      <c r="AT1174">
        <f>IFERROR(INDEX(04_Area_Stats!$E$5:$E$7,MATCH(N1174,04_Area_Stats!$A$5:$A$7,0)),"")</f>
      </c>
      <c r="AU1174">
        <f>IFERROR(ROUND(W1174*AT1174,0),"")</f>
      </c>
      <c r="AV1174">
        <f>IFERROR(AU1174*12/S1174,"")</f>
      </c>
      <c r="AW1174">
        <f>IFERROR(ROUND(100*(03_Assumptions!$B$18*MIN(AV1174/03_Assumptions!$B$13,1)+03_Assumptions!$B$19*MIN(MAX(-AB1174/0.25,0),1)+03_Assumptions!$B$20*IFERROR(INDEX(03_Assumptions!$B$28:$B$33,MATCH(AG1174,03_Assumptions!$A$28:$A$33,0)),0.5)+03_Assumptions!$B$21*MIN(V1174/180,1)+03_Assumptions!$B$22*(COUNTIF(AI1174:AQ1174,"Y")/9)),0),"")</f>
      </c>
      <c r="AX1174"/>
      <c r="AY1174"/>
      <c r="AZ1174"/>
      <c r="BA1174" t="inlineStr">
        <is>
          <t xml:space="preserve">https://img4.idealista.com/s/v1/yLv6QcFaPGY-ndqtd3fIzjn3dwgl4inLwTKbMiVSd6Ml4khBqGDIaJvI4s5m5JvBdx6Ad84MdwzadwYIoz6jDAaA9z7I9Zuoyw?Expires=1788019255&amp;Signature=MEUCIGWnmxyN2SUiQKwHfIv8J54gY06O6rt310KTplBy~~l3AiEA64DJv9DeHKEtNIbtiiB-K16tFd47x5RKFPMIXjrbt8A_&amp;Key-Pair-Id=K20EOYVFELHOX5</t>
        </is>
      </c>
      <c r="BB1174"/>
      <c r="BC1174">
        <v>1</v>
      </c>
      <c r="BD1174"/>
      <c r="BE1174">
        <v>0</v>
      </c>
      <c r="BF1174"/>
      <c r="BG1174"/>
      <c r="BH1174"/>
      <c r="BI1174"/>
      <c r="BJ1174"/>
      <c r="BK1174"/>
      <c r="BL1174" t="inlineStr">
        <is>
          <t xml:space="preserve">Rymligt, möblerat tvårumslägenheter med stor terrass i Hortaleza-området i Madrid, nyligen renoverat med moderna slitningar och luftkonditionering. Tillgängligt för medellång till långtidsuthyrning med utmärkta förbindelser för kollektivtrafik nära IFEMA och Juan Carlos I Park.</t>
        </is>
      </c>
      <c r="BM1174"/>
      <c r="BN1174"/>
    </row>
    <row r="1175">
      <c r="A1175" t="inlineStr">
        <is>
          <t xml:space="preserve">IDL-112397638</t>
        </is>
      </c>
      <c r="B1175" t="inlineStr">
        <is>
          <t xml:space="preserve">Idealista</t>
        </is>
      </c>
      <c r="C1175" t="inlineStr">
        <is>
          <t xml:space="preserve">112397638</t>
        </is>
      </c>
      <c r="D1175" t="inlineStr">
        <is>
          <t xml:space="preserve">https://www.idealista.com/inmueble/112397638/</t>
        </is>
      </c>
      <c r="E1175" t="inlineStr">
        <is>
          <t xml:space="preserve">2026-08-28</t>
        </is>
      </c>
      <c r="F1175" t="inlineStr">
        <is>
          <t xml:space="preserve">2026-08-31</t>
        </is>
      </c>
      <c r="G1175" t="inlineStr">
        <is>
          <t xml:space="preserve">New</t>
        </is>
      </c>
      <c r="H1175" t="inlineStr">
        <is>
          <t xml:space="preserve">Flat / apartment in Calle de Fernández de Oviedo, 16, Ciudad Jardín, Madrid</t>
        </is>
      </c>
      <c r="I1175" t="inlineStr">
        <is>
          <t xml:space="preserve">Rent</t>
        </is>
      </c>
      <c r="J1175" t="inlineStr">
        <is>
          <t xml:space="preserve">Flat</t>
        </is>
      </c>
      <c r="K1175" t="inlineStr">
        <is>
          <t xml:space="preserve">ES</t>
        </is>
      </c>
      <c r="L1175"/>
      <c r="M1175" t="inlineStr">
        <is>
          <t xml:space="preserve">Madrid</t>
        </is>
      </c>
      <c r="N1175" t="inlineStr">
        <is>
          <t xml:space="preserve">Madrid</t>
        </is>
      </c>
      <c r="O1175" t="inlineStr">
        <is>
          <t xml:space="preserve">Chamartín</t>
        </is>
      </c>
      <c r="P1175"/>
      <c r="Q1175" t="inlineStr">
        <is>
          <t xml:space="preserve">40.4468710</t>
        </is>
      </c>
      <c r="R1175" t="inlineStr">
        <is>
          <t xml:space="preserve">-3.6717185</t>
        </is>
      </c>
      <c r="S1175">
        <v>1200</v>
      </c>
      <c r="T1175"/>
      <c r="U1175">
        <f>IFERROR((S1175-T1175)/T1175,"")</f>
      </c>
      <c r="V1175">
        <v>4</v>
      </c>
      <c r="W1175" t="inlineStr">
        <is>
          <t xml:space="preserve">36.00</t>
        </is>
      </c>
      <c r="X1175"/>
      <c r="Y1175"/>
      <c r="Z1175">
        <f>IFERROR(S1175/W1175,"")</f>
      </c>
      <c r="AA1175">
        <f>IFERROR(INDEX(04_Area_Stats!$C$5:$C$7,MATCH(N1175,04_Area_Stats!$A$5:$A$7,0)),"")</f>
      </c>
      <c r="AB1175">
        <f>IFERROR((Z1175-AA1175)/AA1175,"")</f>
      </c>
      <c r="AC1175">
        <v>1</v>
      </c>
      <c r="AD1175">
        <v>1</v>
      </c>
      <c r="AE1175"/>
      <c r="AF1175"/>
      <c r="AG1175" t="inlineStr">
        <is>
          <t xml:space="preserve">Good</t>
        </is>
      </c>
      <c r="AH1175"/>
      <c r="AI1175" t="inlineStr">
        <is>
          <t xml:space="preserve">Y</t>
        </is>
      </c>
      <c r="AJ1175"/>
      <c r="AK1175"/>
      <c r="AL1175" t="inlineStr">
        <is>
          <t xml:space="preserve">N</t>
        </is>
      </c>
      <c r="AM1175"/>
      <c r="AN1175"/>
      <c r="AO1175"/>
      <c r="AP1175" t="inlineStr">
        <is>
          <t xml:space="preserve">N</t>
        </is>
      </c>
      <c r="AQ1175"/>
      <c r="AR1175"/>
      <c r="AS1175"/>
      <c r="AT1175">
        <f>IFERROR(INDEX(04_Area_Stats!$E$5:$E$7,MATCH(N1175,04_Area_Stats!$A$5:$A$7,0)),"")</f>
      </c>
      <c r="AU1175">
        <f>IFERROR(ROUND(W1175*AT1175,0),"")</f>
      </c>
      <c r="AV1175">
        <f>IFERROR(AU1175*12/S1175,"")</f>
      </c>
      <c r="AW1175">
        <f>IFERROR(ROUND(100*(03_Assumptions!$B$18*MIN(AV1175/03_Assumptions!$B$13,1)+03_Assumptions!$B$19*MIN(MAX(-AB1175/0.25,0),1)+03_Assumptions!$B$20*IFERROR(INDEX(03_Assumptions!$B$28:$B$33,MATCH(AG1175,03_Assumptions!$A$28:$A$33,0)),0.5)+03_Assumptions!$B$21*MIN(V1175/180,1)+03_Assumptions!$B$22*(COUNTIF(AI1175:AQ1175,"Y")/9)),0),"")</f>
      </c>
      <c r="AX1175"/>
      <c r="AY1175"/>
      <c r="AZ1175"/>
      <c r="BA1175" t="inlineStr">
        <is>
          <t xml:space="preserve">https://img4.idealista.com/s/v1/yLv6QcFaPGY-ndqtd3fIzjn3dwgl4inLwTKbMiVSd6Ml4khBqGDIaJvI4s5m5JvBd9old7U-dx4LdwYIoz6jDAaABiXI9Zuoyw?Expires=1788019255&amp;Signature=MEUCIQDTFv3oFiLD56sDmiWGt7Q4RJb1pxB5teCWqvjQJ8iNJQIgB99J1xdSM3b-EA0GwbmjCtcU00EPzgtNHY1yvTPJsCw_&amp;Key-Pair-Id=K20EOYVFELHOX5</t>
        </is>
      </c>
      <c r="BB1175"/>
      <c r="BC1175">
        <v>1</v>
      </c>
      <c r="BD1175"/>
      <c r="BE1175">
        <v>0</v>
      </c>
      <c r="BF1175"/>
      <c r="BG1175"/>
      <c r="BH1175"/>
      <c r="BI1175"/>
      <c r="BJ1175"/>
      <c r="BK1175"/>
      <c r="BL1175" t="inlineStr">
        <is>
          <t xml:space="preserve">En möblerad enrumslägenhet med ett badrum i Madrids Ciudad Jardín med industriell loftstil med sovrum på mezzanin, exponerade balkar och högt i tak. Tillgänglig för temporär uthyrning från december med en deposition på €500 och 1 månads uppsägning.</t>
        </is>
      </c>
      <c r="BM1175"/>
      <c r="BN1175"/>
    </row>
    <row r="1176">
      <c r="A1176" t="inlineStr">
        <is>
          <t xml:space="preserve">IDL-112397623</t>
        </is>
      </c>
      <c r="B1176" t="inlineStr">
        <is>
          <t xml:space="preserve">Idealista</t>
        </is>
      </c>
      <c r="C1176" t="inlineStr">
        <is>
          <t xml:space="preserve">112397623</t>
        </is>
      </c>
      <c r="D1176" t="inlineStr">
        <is>
          <t xml:space="preserve">https://www.idealista.com/inmueble/112397623/</t>
        </is>
      </c>
      <c r="E1176" t="inlineStr">
        <is>
          <t xml:space="preserve">2026-08-28</t>
        </is>
      </c>
      <c r="F1176" t="inlineStr">
        <is>
          <t xml:space="preserve">2026-08-31</t>
        </is>
      </c>
      <c r="G1176" t="inlineStr">
        <is>
          <t xml:space="preserve">New</t>
        </is>
      </c>
      <c r="H1176" t="inlineStr">
        <is>
          <t xml:space="preserve">Studio in Calle de San Marcos Nn, Chueca-Justicia, Madrid</t>
        </is>
      </c>
      <c r="I1176" t="inlineStr">
        <is>
          <t xml:space="preserve">Rent</t>
        </is>
      </c>
      <c r="J1176" t="inlineStr">
        <is>
          <t xml:space="preserve">Studio</t>
        </is>
      </c>
      <c r="K1176" t="inlineStr">
        <is>
          <t xml:space="preserve">ES</t>
        </is>
      </c>
      <c r="L1176"/>
      <c r="M1176" t="inlineStr">
        <is>
          <t xml:space="preserve">Madrid</t>
        </is>
      </c>
      <c r="N1176" t="inlineStr">
        <is>
          <t xml:space="preserve">Madrid</t>
        </is>
      </c>
      <c r="O1176" t="inlineStr">
        <is>
          <t xml:space="preserve">Centro</t>
        </is>
      </c>
      <c r="P1176"/>
      <c r="Q1176" t="inlineStr">
        <is>
          <t xml:space="preserve">40.4212843</t>
        </is>
      </c>
      <c r="R1176" t="inlineStr">
        <is>
          <t xml:space="preserve">-3.6978819</t>
        </is>
      </c>
      <c r="S1176">
        <v>1690</v>
      </c>
      <c r="T1176"/>
      <c r="U1176">
        <f>IFERROR((S1176-T1176)/T1176,"")</f>
      </c>
      <c r="V1176">
        <v>4</v>
      </c>
      <c r="W1176" t="inlineStr">
        <is>
          <t xml:space="preserve">35.00</t>
        </is>
      </c>
      <c r="X1176"/>
      <c r="Y1176"/>
      <c r="Z1176">
        <f>IFERROR(S1176/W1176,"")</f>
      </c>
      <c r="AA1176">
        <f>IFERROR(INDEX(04_Area_Stats!$C$5:$C$7,MATCH(N1176,04_Area_Stats!$A$5:$A$7,0)),"")</f>
      </c>
      <c r="AB1176">
        <f>IFERROR((Z1176-AA1176)/AA1176,"")</f>
      </c>
      <c r="AC1176">
        <v>0</v>
      </c>
      <c r="AD1176">
        <v>1</v>
      </c>
      <c r="AE1176"/>
      <c r="AF1176"/>
      <c r="AG1176" t="inlineStr">
        <is>
          <t xml:space="preserve">Good</t>
        </is>
      </c>
      <c r="AH1176"/>
      <c r="AI1176" t="inlineStr">
        <is>
          <t xml:space="preserve">N</t>
        </is>
      </c>
      <c r="AJ1176"/>
      <c r="AK1176"/>
      <c r="AL1176" t="inlineStr">
        <is>
          <t xml:space="preserve">N</t>
        </is>
      </c>
      <c r="AM1176"/>
      <c r="AN1176"/>
      <c r="AO1176"/>
      <c r="AP1176" t="inlineStr">
        <is>
          <t xml:space="preserve">N</t>
        </is>
      </c>
      <c r="AQ1176"/>
      <c r="AR1176"/>
      <c r="AS1176"/>
      <c r="AT1176">
        <f>IFERROR(INDEX(04_Area_Stats!$E$5:$E$7,MATCH(N1176,04_Area_Stats!$A$5:$A$7,0)),"")</f>
      </c>
      <c r="AU1176">
        <f>IFERROR(ROUND(W1176*AT1176,0),"")</f>
      </c>
      <c r="AV1176">
        <f>IFERROR(AU1176*12/S1176,"")</f>
      </c>
      <c r="AW1176">
        <f>IFERROR(ROUND(100*(03_Assumptions!$B$18*MIN(AV1176/03_Assumptions!$B$13,1)+03_Assumptions!$B$19*MIN(MAX(-AB1176/0.25,0),1)+03_Assumptions!$B$20*IFERROR(INDEX(03_Assumptions!$B$28:$B$33,MATCH(AG1176,03_Assumptions!$A$28:$A$33,0)),0.5)+03_Assumptions!$B$21*MIN(V1176/180,1)+03_Assumptions!$B$22*(COUNTIF(AI1176:AQ1176,"Y")/9)),0),"")</f>
      </c>
      <c r="AX1176"/>
      <c r="AY1176"/>
      <c r="AZ1176"/>
      <c r="BA1176" t="inlineStr">
        <is>
          <t xml:space="preserve">https://img4.idealista.com/s/v1/yLv6QcFaPGY-ndqtd3fIzjn3dwgl4inLwTKbMiVSd6Ml4khBqGDIaJvI4s5m5JvBdwwLd6j3dwYIdwYIoz6jDAYLo6PI9Zuoyw?Expires=1788019255&amp;Signature=MEQCIDw173jctb8~Z1nY-D1bx0Uvd0Z0XW6-o7LdiV8YYS1VAiAa4Gc~k78V3GKQPIxQ8ElpvhN3FHEaaPGs3oJGeue2OA__&amp;Key-Pair-Id=K20EOYVFELHOX5</t>
        </is>
      </c>
      <c r="BB1176"/>
      <c r="BC1176">
        <v>1</v>
      </c>
      <c r="BD1176"/>
      <c r="BE1176">
        <v>0</v>
      </c>
      <c r="BF1176"/>
      <c r="BG1176"/>
      <c r="BH1176"/>
      <c r="BI1176"/>
      <c r="BJ1176"/>
      <c r="BK1176"/>
      <c r="BL1176" t="inlineStr">
        <is>
          <t xml:space="preserve">Studiohuvudstad på 35 m² tillgänglig för uthyrning från december i Chueca-Justicia-området i Madrid. Verktyg och gemensamma kostnader är inkluderade i hyran; annonsen innehåller få detaljer.</t>
        </is>
      </c>
      <c r="BM1176"/>
      <c r="BN1176"/>
    </row>
    <row r="1177">
      <c r="A1177" t="inlineStr">
        <is>
          <t xml:space="preserve">IDL-112328124</t>
        </is>
      </c>
      <c r="B1177" t="inlineStr">
        <is>
          <t xml:space="preserve">Idealista</t>
        </is>
      </c>
      <c r="C1177" t="inlineStr">
        <is>
          <t xml:space="preserve">112328124</t>
        </is>
      </c>
      <c r="D1177" t="inlineStr">
        <is>
          <t xml:space="preserve">https://www.idealista.com/inmueble/112328124/</t>
        </is>
      </c>
      <c r="E1177" t="inlineStr">
        <is>
          <t xml:space="preserve">2026-08-28</t>
        </is>
      </c>
      <c r="F1177" t="inlineStr">
        <is>
          <t xml:space="preserve">2026-08-31</t>
        </is>
      </c>
      <c r="G1177" t="inlineStr">
        <is>
          <t xml:space="preserve">New</t>
        </is>
      </c>
      <c r="H1177" t="inlineStr">
        <is>
          <t xml:space="preserve">Studio in Avenida del Doctor Federico Rubio y Galí, 11, Bellas Vistas, Madrid</t>
        </is>
      </c>
      <c r="I1177" t="inlineStr">
        <is>
          <t xml:space="preserve">Rent</t>
        </is>
      </c>
      <c r="J1177" t="inlineStr">
        <is>
          <t xml:space="preserve">Studio</t>
        </is>
      </c>
      <c r="K1177" t="inlineStr">
        <is>
          <t xml:space="preserve">ES</t>
        </is>
      </c>
      <c r="L1177"/>
      <c r="M1177" t="inlineStr">
        <is>
          <t xml:space="preserve">Madrid</t>
        </is>
      </c>
      <c r="N1177" t="inlineStr">
        <is>
          <t xml:space="preserve">Madrid</t>
        </is>
      </c>
      <c r="O1177" t="inlineStr">
        <is>
          <t xml:space="preserve">Tetuán</t>
        </is>
      </c>
      <c r="P1177"/>
      <c r="Q1177" t="inlineStr">
        <is>
          <t xml:space="preserve">40.4488098</t>
        </is>
      </c>
      <c r="R1177" t="inlineStr">
        <is>
          <t xml:space="preserve">-3.7089627</t>
        </is>
      </c>
      <c r="S1177">
        <v>1400</v>
      </c>
      <c r="T1177"/>
      <c r="U1177">
        <f>IFERROR((S1177-T1177)/T1177,"")</f>
      </c>
      <c r="V1177">
        <v>4</v>
      </c>
      <c r="W1177" t="inlineStr">
        <is>
          <t xml:space="preserve">15.00</t>
        </is>
      </c>
      <c r="X1177"/>
      <c r="Y1177"/>
      <c r="Z1177">
        <f>IFERROR(S1177/W1177,"")</f>
      </c>
      <c r="AA1177">
        <f>IFERROR(INDEX(04_Area_Stats!$C$5:$C$7,MATCH(N1177,04_Area_Stats!$A$5:$A$7,0)),"")</f>
      </c>
      <c r="AB1177">
        <f>IFERROR((Z1177-AA1177)/AA1177,"")</f>
      </c>
      <c r="AC1177">
        <v>0</v>
      </c>
      <c r="AD1177">
        <v>1</v>
      </c>
      <c r="AE1177"/>
      <c r="AF1177"/>
      <c r="AG1177" t="inlineStr">
        <is>
          <t xml:space="preserve">Good</t>
        </is>
      </c>
      <c r="AH1177"/>
      <c r="AI1177" t="inlineStr">
        <is>
          <t xml:space="preserve">N</t>
        </is>
      </c>
      <c r="AJ1177"/>
      <c r="AK1177"/>
      <c r="AL1177" t="inlineStr">
        <is>
          <t xml:space="preserve">N</t>
        </is>
      </c>
      <c r="AM1177"/>
      <c r="AN1177"/>
      <c r="AO1177"/>
      <c r="AP1177" t="inlineStr">
        <is>
          <t xml:space="preserve">N</t>
        </is>
      </c>
      <c r="AQ1177" t="inlineStr">
        <is>
          <t xml:space="preserve">Y</t>
        </is>
      </c>
      <c r="AR1177"/>
      <c r="AS1177"/>
      <c r="AT1177">
        <f>IFERROR(INDEX(04_Area_Stats!$E$5:$E$7,MATCH(N1177,04_Area_Stats!$A$5:$A$7,0)),"")</f>
      </c>
      <c r="AU1177">
        <f>IFERROR(ROUND(W1177*AT1177,0),"")</f>
      </c>
      <c r="AV1177">
        <f>IFERROR(AU1177*12/S1177,"")</f>
      </c>
      <c r="AW1177">
        <f>IFERROR(ROUND(100*(03_Assumptions!$B$18*MIN(AV1177/03_Assumptions!$B$13,1)+03_Assumptions!$B$19*MIN(MAX(-AB1177/0.25,0),1)+03_Assumptions!$B$20*IFERROR(INDEX(03_Assumptions!$B$28:$B$33,MATCH(AG1177,03_Assumptions!$A$28:$A$33,0)),0.5)+03_Assumptions!$B$21*MIN(V1177/180,1)+03_Assumptions!$B$22*(COUNTIF(AI1177:AQ1177,"Y")/9)),0),"")</f>
      </c>
      <c r="AX1177"/>
      <c r="AY1177"/>
      <c r="AZ1177"/>
      <c r="BA1177" t="inlineStr">
        <is>
          <t xml:space="preserve">https://img4.idealista.com/s/v1/yLv6QcFaPGY-ndqtd3fIzjn3dwgl4inLwTKbMiVSd6Ml4khBqGDIaJvI4s5m5JvBd_ebdz7ad6gLdwYIo6MlgHp6o6PI9Zuoyw?Expires=1788019255&amp;Signature=MEYCIQDuwt9sUDcqsv-MoXqcidiLcq1s-jQS3D5Hgqc9RyXJLQIhAKLymBc8Sa5RSCErIvVGV1F115pdy~NlUGpPNHDjkFuJ&amp;Key-Pair-Id=K20EOYVFELHOX5</t>
        </is>
      </c>
      <c r="BB1177"/>
      <c r="BC1177">
        <v>1</v>
      </c>
      <c r="BD1177"/>
      <c r="BE1177">
        <v>0</v>
      </c>
      <c r="BF1177"/>
      <c r="BG1177"/>
      <c r="BH1177"/>
      <c r="BI1177"/>
      <c r="BJ1177"/>
      <c r="BK1177"/>
      <c r="BL1177" t="inlineStr">
        <is>
          <t xml:space="preserve">Fullt möblerad studiolegenhet tillgänglig för uthyrning i Bellas Vistas-området i Madrid, designad för studenter och digitala nomader med ljusa, välutrustade utrymmen. Hyran inkluderar två gångers veckovis städning, verktyg och sängkläder, med utmärkt kollektivtrafik och närhet till universitet och viktiga stadsplatser.</t>
        </is>
      </c>
      <c r="BM1177" t="inlineStr">
        <is>
          <t xml:space="preserve">furnished</t>
        </is>
      </c>
      <c r="BN1177"/>
    </row>
    <row r="1178">
      <c r="A1178" t="inlineStr">
        <is>
          <t xml:space="preserve">IDL-112397729</t>
        </is>
      </c>
      <c r="B1178" t="inlineStr">
        <is>
          <t xml:space="preserve">Idealista</t>
        </is>
      </c>
      <c r="C1178" t="inlineStr">
        <is>
          <t xml:space="preserve">112397729</t>
        </is>
      </c>
      <c r="D1178" t="inlineStr">
        <is>
          <t xml:space="preserve">https://www.idealista.com/inmueble/112397729/</t>
        </is>
      </c>
      <c r="E1178" t="inlineStr">
        <is>
          <t xml:space="preserve">2026-08-28</t>
        </is>
      </c>
      <c r="F1178" t="inlineStr">
        <is>
          <t xml:space="preserve">2026-08-31</t>
        </is>
      </c>
      <c r="G1178" t="inlineStr">
        <is>
          <t xml:space="preserve">New</t>
        </is>
      </c>
      <c r="H1178" t="inlineStr">
        <is>
          <t xml:space="preserve">Flat / apartment in Calle de la Pasa, 4, Palacio, Madrid</t>
        </is>
      </c>
      <c r="I1178" t="inlineStr">
        <is>
          <t xml:space="preserve">Rent</t>
        </is>
      </c>
      <c r="J1178" t="inlineStr">
        <is>
          <t xml:space="preserve">Flat</t>
        </is>
      </c>
      <c r="K1178" t="inlineStr">
        <is>
          <t xml:space="preserve">ES</t>
        </is>
      </c>
      <c r="L1178"/>
      <c r="M1178" t="inlineStr">
        <is>
          <t xml:space="preserve">Madrid</t>
        </is>
      </c>
      <c r="N1178" t="inlineStr">
        <is>
          <t xml:space="preserve">Madrid</t>
        </is>
      </c>
      <c r="O1178" t="inlineStr">
        <is>
          <t xml:space="preserve">Centro</t>
        </is>
      </c>
      <c r="P1178"/>
      <c r="Q1178" t="inlineStr">
        <is>
          <t xml:space="preserve">40.4141669</t>
        </is>
      </c>
      <c r="R1178" t="inlineStr">
        <is>
          <t xml:space="preserve">-3.7087646</t>
        </is>
      </c>
      <c r="S1178">
        <v>1550</v>
      </c>
      <c r="T1178"/>
      <c r="U1178">
        <f>IFERROR((S1178-T1178)/T1178,"")</f>
      </c>
      <c r="V1178">
        <v>4</v>
      </c>
      <c r="W1178" t="inlineStr">
        <is>
          <t xml:space="preserve">40.00</t>
        </is>
      </c>
      <c r="X1178"/>
      <c r="Y1178"/>
      <c r="Z1178">
        <f>IFERROR(S1178/W1178,"")</f>
      </c>
      <c r="AA1178">
        <f>IFERROR(INDEX(04_Area_Stats!$C$5:$C$7,MATCH(N1178,04_Area_Stats!$A$5:$A$7,0)),"")</f>
      </c>
      <c r="AB1178">
        <f>IFERROR((Z1178-AA1178)/AA1178,"")</f>
      </c>
      <c r="AC1178">
        <v>1</v>
      </c>
      <c r="AD1178">
        <v>1</v>
      </c>
      <c r="AE1178"/>
      <c r="AF1178"/>
      <c r="AG1178" t="inlineStr">
        <is>
          <t xml:space="preserve">Good</t>
        </is>
      </c>
      <c r="AH1178"/>
      <c r="AI1178" t="inlineStr">
        <is>
          <t xml:space="preserve">Y</t>
        </is>
      </c>
      <c r="AJ1178"/>
      <c r="AK1178"/>
      <c r="AL1178" t="inlineStr">
        <is>
          <t xml:space="preserve">N</t>
        </is>
      </c>
      <c r="AM1178"/>
      <c r="AN1178"/>
      <c r="AO1178"/>
      <c r="AP1178" t="inlineStr">
        <is>
          <t xml:space="preserve">N</t>
        </is>
      </c>
      <c r="AQ1178"/>
      <c r="AR1178"/>
      <c r="AS1178"/>
      <c r="AT1178">
        <f>IFERROR(INDEX(04_Area_Stats!$E$5:$E$7,MATCH(N1178,04_Area_Stats!$A$5:$A$7,0)),"")</f>
      </c>
      <c r="AU1178">
        <f>IFERROR(ROUND(W1178*AT1178,0),"")</f>
      </c>
      <c r="AV1178">
        <f>IFERROR(AU1178*12/S1178,"")</f>
      </c>
      <c r="AW1178">
        <f>IFERROR(ROUND(100*(03_Assumptions!$B$18*MIN(AV1178/03_Assumptions!$B$13,1)+03_Assumptions!$B$19*MIN(MAX(-AB1178/0.25,0),1)+03_Assumptions!$B$20*IFERROR(INDEX(03_Assumptions!$B$28:$B$33,MATCH(AG1178,03_Assumptions!$A$28:$A$33,0)),0.5)+03_Assumptions!$B$21*MIN(V1178/180,1)+03_Assumptions!$B$22*(COUNTIF(AI1178:AQ1178,"Y")/9)),0),"")</f>
      </c>
      <c r="AX1178"/>
      <c r="AY1178"/>
      <c r="AZ1178"/>
      <c r="BA1178" t="inlineStr">
        <is>
          <t xml:space="preserve">https://img4.idealista.com/s/v1/yLv6QcFaPGY-ndqtd3fIzjn3dwgl4inLwTKbMiVSd6Ml4khBqGDIaJvI4s5m5JvBdz4edwwGd9r3dwYIoz6jDAj3CPfI9Zuoyw?Expires=1788019255&amp;Signature=MEUCIQCN8mmgeV7I518JUNTNIOuOoev-JBAYjGQLOEBsFFaHPQIgGgNUo3z6w8JEit3kagLCjblRZM9QqFSgVQzKkswMO4w_&amp;Key-Pair-Id=K20EOYVFELHOX5</t>
        </is>
      </c>
      <c r="BB1178"/>
      <c r="BC1178">
        <v>1</v>
      </c>
      <c r="BD1178"/>
      <c r="BE1178">
        <v>0</v>
      </c>
      <c r="BF1178"/>
      <c r="BG1178"/>
      <c r="BH1178"/>
      <c r="BI1178"/>
      <c r="BJ1178"/>
      <c r="BK1178"/>
      <c r="BL1178" t="inlineStr">
        <is>
          <t xml:space="preserve">En ljus, möblerad lägenhet med 1 sovrum i centrala Madrids Palacio-område, på tredje våningen med hiss och balkonger som erbjuder naturligt ljus. Belägen bara några steg från Plaza Mayor och Kungliga Palatset med utmärkt tillgång till butiker och restauranger.</t>
        </is>
      </c>
      <c r="BM1178"/>
      <c r="BN1178"/>
    </row>
    <row r="1179">
      <c r="A1179" t="inlineStr">
        <is>
          <t xml:space="preserve">IDL-112397601</t>
        </is>
      </c>
      <c r="B1179" t="inlineStr">
        <is>
          <t xml:space="preserve">Idealista</t>
        </is>
      </c>
      <c r="C1179" t="inlineStr">
        <is>
          <t xml:space="preserve">112397601</t>
        </is>
      </c>
      <c r="D1179" t="inlineStr">
        <is>
          <t xml:space="preserve">https://www.idealista.com/inmueble/112397601/</t>
        </is>
      </c>
      <c r="E1179" t="inlineStr">
        <is>
          <t xml:space="preserve">2026-08-28</t>
        </is>
      </c>
      <c r="F1179" t="inlineStr">
        <is>
          <t xml:space="preserve">2026-08-31</t>
        </is>
      </c>
      <c r="G1179" t="inlineStr">
        <is>
          <t xml:space="preserve">New</t>
        </is>
      </c>
      <c r="H1179" t="inlineStr">
        <is>
          <t xml:space="preserve">Flat / apartment in Calle del Doctor Piga Nn, Lavapiés-Embajadores, Madrid</t>
        </is>
      </c>
      <c r="I1179" t="inlineStr">
        <is>
          <t xml:space="preserve">Rent</t>
        </is>
      </c>
      <c r="J1179" t="inlineStr">
        <is>
          <t xml:space="preserve">Flat</t>
        </is>
      </c>
      <c r="K1179" t="inlineStr">
        <is>
          <t xml:space="preserve">ES</t>
        </is>
      </c>
      <c r="L1179"/>
      <c r="M1179" t="inlineStr">
        <is>
          <t xml:space="preserve">Madrid</t>
        </is>
      </c>
      <c r="N1179" t="inlineStr">
        <is>
          <t xml:space="preserve">Madrid</t>
        </is>
      </c>
      <c r="O1179" t="inlineStr">
        <is>
          <t xml:space="preserve">Centro</t>
        </is>
      </c>
      <c r="P1179"/>
      <c r="Q1179" t="inlineStr">
        <is>
          <t xml:space="preserve">40.4087390</t>
        </is>
      </c>
      <c r="R1179" t="inlineStr">
        <is>
          <t xml:space="preserve">-3.6988384</t>
        </is>
      </c>
      <c r="S1179">
        <v>1300</v>
      </c>
      <c r="T1179"/>
      <c r="U1179">
        <f>IFERROR((S1179-T1179)/T1179,"")</f>
      </c>
      <c r="V1179">
        <v>4</v>
      </c>
      <c r="W1179" t="inlineStr">
        <is>
          <t xml:space="preserve">52.00</t>
        </is>
      </c>
      <c r="X1179"/>
      <c r="Y1179"/>
      <c r="Z1179">
        <f>IFERROR(S1179/W1179,"")</f>
      </c>
      <c r="AA1179">
        <f>IFERROR(INDEX(04_Area_Stats!$C$5:$C$7,MATCH(N1179,04_Area_Stats!$A$5:$A$7,0)),"")</f>
      </c>
      <c r="AB1179">
        <f>IFERROR((Z1179-AA1179)/AA1179,"")</f>
      </c>
      <c r="AC1179">
        <v>1</v>
      </c>
      <c r="AD1179">
        <v>1</v>
      </c>
      <c r="AE1179"/>
      <c r="AF1179"/>
      <c r="AG1179" t="inlineStr">
        <is>
          <t xml:space="preserve">Good</t>
        </is>
      </c>
      <c r="AH1179"/>
      <c r="AI1179" t="inlineStr">
        <is>
          <t xml:space="preserve">N</t>
        </is>
      </c>
      <c r="AJ1179"/>
      <c r="AK1179"/>
      <c r="AL1179" t="inlineStr">
        <is>
          <t xml:space="preserve">N</t>
        </is>
      </c>
      <c r="AM1179"/>
      <c r="AN1179"/>
      <c r="AO1179"/>
      <c r="AP1179" t="inlineStr">
        <is>
          <t xml:space="preserve">N</t>
        </is>
      </c>
      <c r="AQ1179"/>
      <c r="AR1179"/>
      <c r="AS1179"/>
      <c r="AT1179">
        <f>IFERROR(INDEX(04_Area_Stats!$E$5:$E$7,MATCH(N1179,04_Area_Stats!$A$5:$A$7,0)),"")</f>
      </c>
      <c r="AU1179">
        <f>IFERROR(ROUND(W1179*AT1179,0),"")</f>
      </c>
      <c r="AV1179">
        <f>IFERROR(AU1179*12/S1179,"")</f>
      </c>
      <c r="AW1179">
        <f>IFERROR(ROUND(100*(03_Assumptions!$B$18*MIN(AV1179/03_Assumptions!$B$13,1)+03_Assumptions!$B$19*MIN(MAX(-AB1179/0.25,0),1)+03_Assumptions!$B$20*IFERROR(INDEX(03_Assumptions!$B$28:$B$33,MATCH(AG1179,03_Assumptions!$A$28:$A$33,0)),0.5)+03_Assumptions!$B$21*MIN(V1179/180,1)+03_Assumptions!$B$22*(COUNTIF(AI1179:AQ1179,"Y")/9)),0),"")</f>
      </c>
      <c r="AX1179"/>
      <c r="AY1179"/>
      <c r="AZ1179"/>
      <c r="BA1179" t="inlineStr">
        <is>
          <t xml:space="preserve">https://img4.idealista.com/s/v1/yLv6QcFaPGY-ndqtd3fIzjn3dwgl4inLwTKbMiVSd6Ml4khBqGDIaJvI4s5m5JvBd6g-dwu1d3qjdwYIoz6jDAYlBgjI9Zuoyw?Expires=1788019255&amp;Signature=MEYCIQDMFniJqV9e2i0jp856uiihCpeAiWihREJ54ooTFhMGMQIhAOE-pobNmjhbQ5iR4O2pFDIXi~Q~GMFlxcfubOyHouuN&amp;Key-Pair-Id=K20EOYVFELHOX5</t>
        </is>
      </c>
      <c r="BB1179"/>
      <c r="BC1179">
        <v>1</v>
      </c>
      <c r="BD1179"/>
      <c r="BE1179">
        <v>0</v>
      </c>
      <c r="BF1179"/>
      <c r="BG1179"/>
      <c r="BH1179"/>
      <c r="BI1179"/>
      <c r="BJ1179"/>
      <c r="BK1179"/>
      <c r="BL1179" t="inlineStr">
        <is>
          <t xml:space="preserve">En helt renoverad och möblerad ettårslägenhet på 52 m² i Lavapiés, Madrid, tillgänglig för medellång hyresperiod från december med direkt gatöppning och luftkonditionering. Belägen på en lugn gata bara två minuter från Lavapiés tunnelbana och nära stora kulturattraktioner och transportnav.</t>
        </is>
      </c>
      <c r="BM1179"/>
      <c r="BN1179"/>
    </row>
    <row r="1180">
      <c r="A1180" t="inlineStr">
        <is>
          <t xml:space="preserve">IDL-112397637</t>
        </is>
      </c>
      <c r="B1180" t="inlineStr">
        <is>
          <t xml:space="preserve">Idealista</t>
        </is>
      </c>
      <c r="C1180" t="inlineStr">
        <is>
          <t xml:space="preserve">112397637</t>
        </is>
      </c>
      <c r="D1180" t="inlineStr">
        <is>
          <t xml:space="preserve">https://www.idealista.com/inmueble/112397637/</t>
        </is>
      </c>
      <c r="E1180" t="inlineStr">
        <is>
          <t xml:space="preserve">2026-08-28</t>
        </is>
      </c>
      <c r="F1180" t="inlineStr">
        <is>
          <t xml:space="preserve">2026-08-31</t>
        </is>
      </c>
      <c r="G1180" t="inlineStr">
        <is>
          <t xml:space="preserve">New</t>
        </is>
      </c>
      <c r="H1180" t="inlineStr">
        <is>
          <t xml:space="preserve">Flat / apartment in Calle de Argente, 24, San Diego, Madrid</t>
        </is>
      </c>
      <c r="I1180" t="inlineStr">
        <is>
          <t xml:space="preserve">Rent</t>
        </is>
      </c>
      <c r="J1180" t="inlineStr">
        <is>
          <t xml:space="preserve">Flat</t>
        </is>
      </c>
      <c r="K1180" t="inlineStr">
        <is>
          <t xml:space="preserve">ES</t>
        </is>
      </c>
      <c r="L1180"/>
      <c r="M1180" t="inlineStr">
        <is>
          <t xml:space="preserve">Madrid</t>
        </is>
      </c>
      <c r="N1180" t="inlineStr">
        <is>
          <t xml:space="preserve">Madrid</t>
        </is>
      </c>
      <c r="O1180" t="inlineStr">
        <is>
          <t xml:space="preserve">Puente de Vallecas</t>
        </is>
      </c>
      <c r="P1180"/>
      <c r="Q1180" t="inlineStr">
        <is>
          <t xml:space="preserve">40.3943711</t>
        </is>
      </c>
      <c r="R1180" t="inlineStr">
        <is>
          <t xml:space="preserve">-3.6680946</t>
        </is>
      </c>
      <c r="S1180">
        <v>1300</v>
      </c>
      <c r="T1180"/>
      <c r="U1180">
        <f>IFERROR((S1180-T1180)/T1180,"")</f>
      </c>
      <c r="V1180">
        <v>4</v>
      </c>
      <c r="W1180" t="inlineStr">
        <is>
          <t xml:space="preserve">40.00</t>
        </is>
      </c>
      <c r="X1180"/>
      <c r="Y1180"/>
      <c r="Z1180">
        <f>IFERROR(S1180/W1180,"")</f>
      </c>
      <c r="AA1180">
        <f>IFERROR(INDEX(04_Area_Stats!$C$5:$C$7,MATCH(N1180,04_Area_Stats!$A$5:$A$7,0)),"")</f>
      </c>
      <c r="AB1180">
        <f>IFERROR((Z1180-AA1180)/AA1180,"")</f>
      </c>
      <c r="AC1180">
        <v>1</v>
      </c>
      <c r="AD1180">
        <v>1</v>
      </c>
      <c r="AE1180"/>
      <c r="AF1180"/>
      <c r="AG1180" t="inlineStr">
        <is>
          <t xml:space="preserve">Good</t>
        </is>
      </c>
      <c r="AH1180"/>
      <c r="AI1180" t="inlineStr">
        <is>
          <t xml:space="preserve">Y</t>
        </is>
      </c>
      <c r="AJ1180"/>
      <c r="AK1180"/>
      <c r="AL1180" t="inlineStr">
        <is>
          <t xml:space="preserve">N</t>
        </is>
      </c>
      <c r="AM1180"/>
      <c r="AN1180"/>
      <c r="AO1180"/>
      <c r="AP1180" t="inlineStr">
        <is>
          <t xml:space="preserve">N</t>
        </is>
      </c>
      <c r="AQ1180"/>
      <c r="AR1180"/>
      <c r="AS1180"/>
      <c r="AT1180">
        <f>IFERROR(INDEX(04_Area_Stats!$E$5:$E$7,MATCH(N1180,04_Area_Stats!$A$5:$A$7,0)),"")</f>
      </c>
      <c r="AU1180">
        <f>IFERROR(ROUND(W1180*AT1180,0),"")</f>
      </c>
      <c r="AV1180">
        <f>IFERROR(AU1180*12/S1180,"")</f>
      </c>
      <c r="AW1180">
        <f>IFERROR(ROUND(100*(03_Assumptions!$B$18*MIN(AV1180/03_Assumptions!$B$13,1)+03_Assumptions!$B$19*MIN(MAX(-AB1180/0.25,0),1)+03_Assumptions!$B$20*IFERROR(INDEX(03_Assumptions!$B$28:$B$33,MATCH(AG1180,03_Assumptions!$A$28:$A$33,0)),0.5)+03_Assumptions!$B$21*MIN(V1180/180,1)+03_Assumptions!$B$22*(COUNTIF(AI1180:AQ1180,"Y")/9)),0),"")</f>
      </c>
      <c r="AX1180"/>
      <c r="AY1180"/>
      <c r="AZ1180"/>
      <c r="BA1180" t="inlineStr">
        <is>
          <t xml:space="preserve">https://img4.idealista.com/s/v1/yLv6QcFaPGY-ndqtd3fIzjn3dwgl4inLwTKbMiVSd6Ml4khBqGDIaJvI4s5m5JvBd4Aedz56dz6odwYIoz6jDAY-PgbI9Zuoyw?Expires=1788019255&amp;Signature=MEYCIQDZs714gcBJ7EPCWqydNbOdg-zM1IVLnO-7t0K~o7zKUgIhALGBp7CmB9cgKkVwLEua3K1RszTaJGflSdSzEglek0dx&amp;Key-Pair-Id=K20EOYVFELHOX5</t>
        </is>
      </c>
      <c r="BB1180"/>
      <c r="BC1180">
        <v>1</v>
      </c>
      <c r="BD1180"/>
      <c r="BE1180">
        <v>0</v>
      </c>
      <c r="BF1180"/>
      <c r="BG1180"/>
      <c r="BH1180"/>
      <c r="BI1180"/>
      <c r="BJ1180"/>
      <c r="BK1180"/>
      <c r="BL1180" t="inlineStr">
        <is>
          <t xml:space="preserve">Ljust, modernt möblerat 1-rumslägenhet i San Diego-området i Madrid, tillgängligt för medellång-till-långtidshyra från december. Det fullt utrustade utrymmet har ett bekvämt huvudsovrum, amerikanskt kök med öö och utmärkt kollektivtrafikförbindelser via närliggande tunnelbana och buss.</t>
        </is>
      </c>
      <c r="BM1180"/>
      <c r="BN1180"/>
    </row>
    <row r="1181">
      <c r="A1181" t="inlineStr">
        <is>
          <t xml:space="preserve">IDL-112397580</t>
        </is>
      </c>
      <c r="B1181" t="inlineStr">
        <is>
          <t xml:space="preserve">Idealista</t>
        </is>
      </c>
      <c r="C1181" t="inlineStr">
        <is>
          <t xml:space="preserve">112397580</t>
        </is>
      </c>
      <c r="D1181" t="inlineStr">
        <is>
          <t xml:space="preserve">https://www.idealista.com/inmueble/112397580/</t>
        </is>
      </c>
      <c r="E1181" t="inlineStr">
        <is>
          <t xml:space="preserve">2026-08-28</t>
        </is>
      </c>
      <c r="F1181" t="inlineStr">
        <is>
          <t xml:space="preserve">2026-08-31</t>
        </is>
      </c>
      <c r="G1181" t="inlineStr">
        <is>
          <t xml:space="preserve">New</t>
        </is>
      </c>
      <c r="H1181" t="inlineStr">
        <is>
          <t xml:space="preserve">Flat / apartment in Camino de Ganapanes, 1, Peñagrande, Madrid</t>
        </is>
      </c>
      <c r="I1181" t="inlineStr">
        <is>
          <t xml:space="preserve">Rent</t>
        </is>
      </c>
      <c r="J1181" t="inlineStr">
        <is>
          <t xml:space="preserve">Flat</t>
        </is>
      </c>
      <c r="K1181" t="inlineStr">
        <is>
          <t xml:space="preserve">ES</t>
        </is>
      </c>
      <c r="L1181"/>
      <c r="M1181" t="inlineStr">
        <is>
          <t xml:space="preserve">Madrid</t>
        </is>
      </c>
      <c r="N1181" t="inlineStr">
        <is>
          <t xml:space="preserve">Madrid</t>
        </is>
      </c>
      <c r="O1181" t="inlineStr">
        <is>
          <t xml:space="preserve">Fuencarral</t>
        </is>
      </c>
      <c r="P1181"/>
      <c r="Q1181" t="inlineStr">
        <is>
          <t xml:space="preserve">40.4704899</t>
        </is>
      </c>
      <c r="R1181" t="inlineStr">
        <is>
          <t xml:space="preserve">-3.7147977</t>
        </is>
      </c>
      <c r="S1181">
        <v>1450</v>
      </c>
      <c r="T1181"/>
      <c r="U1181">
        <f>IFERROR((S1181-T1181)/T1181,"")</f>
      </c>
      <c r="V1181">
        <v>4</v>
      </c>
      <c r="W1181" t="inlineStr">
        <is>
          <t xml:space="preserve">40.00</t>
        </is>
      </c>
      <c r="X1181"/>
      <c r="Y1181"/>
      <c r="Z1181">
        <f>IFERROR(S1181/W1181,"")</f>
      </c>
      <c r="AA1181">
        <f>IFERROR(INDEX(04_Area_Stats!$C$5:$C$7,MATCH(N1181,04_Area_Stats!$A$5:$A$7,0)),"")</f>
      </c>
      <c r="AB1181">
        <f>IFERROR((Z1181-AA1181)/AA1181,"")</f>
      </c>
      <c r="AC1181">
        <v>1</v>
      </c>
      <c r="AD1181">
        <v>1</v>
      </c>
      <c r="AE1181"/>
      <c r="AF1181"/>
      <c r="AG1181" t="inlineStr">
        <is>
          <t xml:space="preserve">Good</t>
        </is>
      </c>
      <c r="AH1181"/>
      <c r="AI1181" t="inlineStr">
        <is>
          <t xml:space="preserve">Y</t>
        </is>
      </c>
      <c r="AJ1181"/>
      <c r="AK1181"/>
      <c r="AL1181" t="inlineStr">
        <is>
          <t xml:space="preserve">N</t>
        </is>
      </c>
      <c r="AM1181"/>
      <c r="AN1181"/>
      <c r="AO1181"/>
      <c r="AP1181" t="inlineStr">
        <is>
          <t xml:space="preserve">N</t>
        </is>
      </c>
      <c r="AQ1181"/>
      <c r="AR1181"/>
      <c r="AS1181"/>
      <c r="AT1181">
        <f>IFERROR(INDEX(04_Area_Stats!$E$5:$E$7,MATCH(N1181,04_Area_Stats!$A$5:$A$7,0)),"")</f>
      </c>
      <c r="AU1181">
        <f>IFERROR(ROUND(W1181*AT1181,0),"")</f>
      </c>
      <c r="AV1181">
        <f>IFERROR(AU1181*12/S1181,"")</f>
      </c>
      <c r="AW1181">
        <f>IFERROR(ROUND(100*(03_Assumptions!$B$18*MIN(AV1181/03_Assumptions!$B$13,1)+03_Assumptions!$B$19*MIN(MAX(-AB1181/0.25,0),1)+03_Assumptions!$B$20*IFERROR(INDEX(03_Assumptions!$B$28:$B$33,MATCH(AG1181,03_Assumptions!$A$28:$A$33,0)),0.5)+03_Assumptions!$B$21*MIN(V1181/180,1)+03_Assumptions!$B$22*(COUNTIF(AI1181:AQ1181,"Y")/9)),0),"")</f>
      </c>
      <c r="AX1181"/>
      <c r="AY1181"/>
      <c r="AZ1181"/>
      <c r="BA1181" t="inlineStr">
        <is>
          <t xml:space="preserve">https://img4.idealista.com/s/v1/yLv6QcFaPGY-ndqtd3fIzjn3dwgl4inLwTKbMiVSd6Ml4khBqGDIaJvI4s5m5JvBdwbadwsIdwiAdwYIoz6jDCV6CHrI9Zuoyw?Expires=1788019255&amp;Signature=MEQCID-6A5FYTAy2~KxJqb9Q4S4nyihWDabhGgLQELsZSglYAiAB4DLS2iS7q8EoDcjIcYZMPpPz50uAZKkAaaE3GwJIKA__&amp;Key-Pair-Id=K20EOYVFELHOX5</t>
        </is>
      </c>
      <c r="BB1181"/>
      <c r="BC1181">
        <v>1</v>
      </c>
      <c r="BD1181"/>
      <c r="BE1181">
        <v>0</v>
      </c>
      <c r="BF1181"/>
      <c r="BG1181"/>
      <c r="BH1181"/>
      <c r="BI1181"/>
      <c r="BJ1181"/>
      <c r="BK1181"/>
      <c r="BL1181" t="inlineStr">
        <is>
          <t xml:space="preserve">En lägenhet i Peñagrande, Madrid, tillgänglig för tillfällig uthyrning från november. Annonsen innehåller minimal information om fastigheten och fokuserar främst på hyresvillkor och hyresgästkrav.</t>
        </is>
      </c>
      <c r="BM1181"/>
      <c r="BN1181"/>
    </row>
    <row r="1182">
      <c r="A1182" t="inlineStr">
        <is>
          <t xml:space="preserve">IDL-112397451</t>
        </is>
      </c>
      <c r="B1182" t="inlineStr">
        <is>
          <t xml:space="preserve">Idealista</t>
        </is>
      </c>
      <c r="C1182" t="inlineStr">
        <is>
          <t xml:space="preserve">112397451</t>
        </is>
      </c>
      <c r="D1182" t="inlineStr">
        <is>
          <t xml:space="preserve">https://www.idealista.com/inmueble/112397451/</t>
        </is>
      </c>
      <c r="E1182" t="inlineStr">
        <is>
          <t xml:space="preserve">2026-08-28</t>
        </is>
      </c>
      <c r="F1182" t="inlineStr">
        <is>
          <t xml:space="preserve">2026-08-31</t>
        </is>
      </c>
      <c r="G1182" t="inlineStr">
        <is>
          <t xml:space="preserve">New</t>
        </is>
      </c>
      <c r="H1182" t="inlineStr">
        <is>
          <t xml:space="preserve">Studio in Paseo de la Castellana Nn, Bernabéu-Hispanoamérica, Madrid</t>
        </is>
      </c>
      <c r="I1182" t="inlineStr">
        <is>
          <t xml:space="preserve">Rent</t>
        </is>
      </c>
      <c r="J1182" t="inlineStr">
        <is>
          <t xml:space="preserve">Studio</t>
        </is>
      </c>
      <c r="K1182" t="inlineStr">
        <is>
          <t xml:space="preserve">ES</t>
        </is>
      </c>
      <c r="L1182"/>
      <c r="M1182" t="inlineStr">
        <is>
          <t xml:space="preserve">Madrid</t>
        </is>
      </c>
      <c r="N1182" t="inlineStr">
        <is>
          <t xml:space="preserve">Madrid</t>
        </is>
      </c>
      <c r="O1182" t="inlineStr">
        <is>
          <t xml:space="preserve">Chamartín</t>
        </is>
      </c>
      <c r="P1182"/>
      <c r="Q1182" t="inlineStr">
        <is>
          <t xml:space="preserve">40.4533402</t>
        </is>
      </c>
      <c r="R1182" t="inlineStr">
        <is>
          <t xml:space="preserve">-3.6904765</t>
        </is>
      </c>
      <c r="S1182">
        <v>1200</v>
      </c>
      <c r="T1182"/>
      <c r="U1182">
        <f>IFERROR((S1182-T1182)/T1182,"")</f>
      </c>
      <c r="V1182">
        <v>4</v>
      </c>
      <c r="W1182" t="inlineStr">
        <is>
          <t xml:space="preserve">32.00</t>
        </is>
      </c>
      <c r="X1182"/>
      <c r="Y1182"/>
      <c r="Z1182">
        <f>IFERROR(S1182/W1182,"")</f>
      </c>
      <c r="AA1182">
        <f>IFERROR(INDEX(04_Area_Stats!$C$5:$C$7,MATCH(N1182,04_Area_Stats!$A$5:$A$7,0)),"")</f>
      </c>
      <c r="AB1182">
        <f>IFERROR((Z1182-AA1182)/AA1182,"")</f>
      </c>
      <c r="AC1182">
        <v>0</v>
      </c>
      <c r="AD1182">
        <v>1</v>
      </c>
      <c r="AE1182"/>
      <c r="AF1182"/>
      <c r="AG1182" t="inlineStr">
        <is>
          <t xml:space="preserve">Good</t>
        </is>
      </c>
      <c r="AH1182"/>
      <c r="AI1182" t="inlineStr">
        <is>
          <t xml:space="preserve">N</t>
        </is>
      </c>
      <c r="AJ1182"/>
      <c r="AK1182"/>
      <c r="AL1182" t="inlineStr">
        <is>
          <t xml:space="preserve">N</t>
        </is>
      </c>
      <c r="AM1182"/>
      <c r="AN1182"/>
      <c r="AO1182"/>
      <c r="AP1182" t="inlineStr">
        <is>
          <t xml:space="preserve">N</t>
        </is>
      </c>
      <c r="AQ1182"/>
      <c r="AR1182"/>
      <c r="AS1182"/>
      <c r="AT1182">
        <f>IFERROR(INDEX(04_Area_Stats!$E$5:$E$7,MATCH(N1182,04_Area_Stats!$A$5:$A$7,0)),"")</f>
      </c>
      <c r="AU1182">
        <f>IFERROR(ROUND(W1182*AT1182,0),"")</f>
      </c>
      <c r="AV1182">
        <f>IFERROR(AU1182*12/S1182,"")</f>
      </c>
      <c r="AW1182">
        <f>IFERROR(ROUND(100*(03_Assumptions!$B$18*MIN(AV1182/03_Assumptions!$B$13,1)+03_Assumptions!$B$19*MIN(MAX(-AB1182/0.25,0),1)+03_Assumptions!$B$20*IFERROR(INDEX(03_Assumptions!$B$28:$B$33,MATCH(AG1182,03_Assumptions!$A$28:$A$33,0)),0.5)+03_Assumptions!$B$21*MIN(V1182/180,1)+03_Assumptions!$B$22*(COUNTIF(AI1182:AQ1182,"Y")/9)),0),"")</f>
      </c>
      <c r="AX1182"/>
      <c r="AY1182"/>
      <c r="AZ1182"/>
      <c r="BA1182" t="inlineStr">
        <is>
          <t xml:space="preserve">https://img4.idealista.com/s/v1/yLv6QcFaPGY-ndqtd3fIzjn3dwgl4inLwTKbMiVSd6Ml4khBqGDIaJvI4s5m5JvBd3oLdwYed86jdwYIoz6jCAsIBgjI9Zuoyw?Expires=1788019255&amp;Signature=MEQCIFx5j43JxZoE5kbgMNOO61NFjQwhV4wx~G4QR1o3-5cMAiAMsw5OoY79YXQdBPi50KUYfSxPbT9TTHKEWQgkWrsShQ__&amp;Key-Pair-Id=K20EOYVFELHOX5</t>
        </is>
      </c>
      <c r="BB1182"/>
      <c r="BC1182">
        <v>1</v>
      </c>
      <c r="BD1182"/>
      <c r="BE1182">
        <v>0</v>
      </c>
      <c r="BF1182"/>
      <c r="BG1182"/>
      <c r="BH1182"/>
      <c r="BI1182"/>
      <c r="BJ1182"/>
      <c r="BK1182"/>
      <c r="BL1182" t="inlineStr">
        <is>
          <t xml:space="preserve">Möblerad studio på Paseo de la Castellana nära Chamartín station, tillgänglig för kortsiktiga hyresgäster från november, lämplig för medel- till långtidsbostäder. Inkluderar el, värme, luftkonditionering och sängkläder; idealiskt läge för studenter vid IE Instituto de Empresa.</t>
        </is>
      </c>
      <c r="BM1182"/>
      <c r="BN1182"/>
    </row>
    <row r="1183">
      <c r="A1183" t="inlineStr">
        <is>
          <t xml:space="preserve">IDL-112397483</t>
        </is>
      </c>
      <c r="B1183" t="inlineStr">
        <is>
          <t xml:space="preserve">Idealista</t>
        </is>
      </c>
      <c r="C1183" t="inlineStr">
        <is>
          <t xml:space="preserve">112397483</t>
        </is>
      </c>
      <c r="D1183" t="inlineStr">
        <is>
          <t xml:space="preserve">https://www.idealista.com/inmueble/112397483/</t>
        </is>
      </c>
      <c r="E1183" t="inlineStr">
        <is>
          <t xml:space="preserve">2026-08-28</t>
        </is>
      </c>
      <c r="F1183" t="inlineStr">
        <is>
          <t xml:space="preserve">2026-08-31</t>
        </is>
      </c>
      <c r="G1183" t="inlineStr">
        <is>
          <t xml:space="preserve">New</t>
        </is>
      </c>
      <c r="H1183" t="inlineStr">
        <is>
          <t xml:space="preserve">Flat / apartment in Calle de Trujillos, 5, Sol, Madrid</t>
        </is>
      </c>
      <c r="I1183" t="inlineStr">
        <is>
          <t xml:space="preserve">Rent</t>
        </is>
      </c>
      <c r="J1183" t="inlineStr">
        <is>
          <t xml:space="preserve">Flat</t>
        </is>
      </c>
      <c r="K1183" t="inlineStr">
        <is>
          <t xml:space="preserve">ES</t>
        </is>
      </c>
      <c r="L1183"/>
      <c r="M1183" t="inlineStr">
        <is>
          <t xml:space="preserve">Madrid</t>
        </is>
      </c>
      <c r="N1183" t="inlineStr">
        <is>
          <t xml:space="preserve">Madrid</t>
        </is>
      </c>
      <c r="O1183" t="inlineStr">
        <is>
          <t xml:space="preserve">Centro</t>
        </is>
      </c>
      <c r="P1183"/>
      <c r="Q1183" t="inlineStr">
        <is>
          <t xml:space="preserve">40.4185456</t>
        </is>
      </c>
      <c r="R1183" t="inlineStr">
        <is>
          <t xml:space="preserve">-3.7075986</t>
        </is>
      </c>
      <c r="S1183">
        <v>1700</v>
      </c>
      <c r="T1183"/>
      <c r="U1183">
        <f>IFERROR((S1183-T1183)/T1183,"")</f>
      </c>
      <c r="V1183">
        <v>4</v>
      </c>
      <c r="W1183" t="inlineStr">
        <is>
          <t xml:space="preserve">51.00</t>
        </is>
      </c>
      <c r="X1183"/>
      <c r="Y1183"/>
      <c r="Z1183">
        <f>IFERROR(S1183/W1183,"")</f>
      </c>
      <c r="AA1183">
        <f>IFERROR(INDEX(04_Area_Stats!$C$5:$C$7,MATCH(N1183,04_Area_Stats!$A$5:$A$7,0)),"")</f>
      </c>
      <c r="AB1183">
        <f>IFERROR((Z1183-AA1183)/AA1183,"")</f>
      </c>
      <c r="AC1183">
        <v>1</v>
      </c>
      <c r="AD1183">
        <v>1</v>
      </c>
      <c r="AE1183"/>
      <c r="AF1183"/>
      <c r="AG1183" t="inlineStr">
        <is>
          <t xml:space="preserve">Good</t>
        </is>
      </c>
      <c r="AH1183"/>
      <c r="AI1183" t="inlineStr">
        <is>
          <t xml:space="preserve">Y</t>
        </is>
      </c>
      <c r="AJ1183"/>
      <c r="AK1183"/>
      <c r="AL1183" t="inlineStr">
        <is>
          <t xml:space="preserve">N</t>
        </is>
      </c>
      <c r="AM1183"/>
      <c r="AN1183"/>
      <c r="AO1183"/>
      <c r="AP1183" t="inlineStr">
        <is>
          <t xml:space="preserve">N</t>
        </is>
      </c>
      <c r="AQ1183"/>
      <c r="AR1183"/>
      <c r="AS1183"/>
      <c r="AT1183">
        <f>IFERROR(INDEX(04_Area_Stats!$E$5:$E$7,MATCH(N1183,04_Area_Stats!$A$5:$A$7,0)),"")</f>
      </c>
      <c r="AU1183">
        <f>IFERROR(ROUND(W1183*AT1183,0),"")</f>
      </c>
      <c r="AV1183">
        <f>IFERROR(AU1183*12/S1183,"")</f>
      </c>
      <c r="AW1183">
        <f>IFERROR(ROUND(100*(03_Assumptions!$B$18*MIN(AV1183/03_Assumptions!$B$13,1)+03_Assumptions!$B$19*MIN(MAX(-AB1183/0.25,0),1)+03_Assumptions!$B$20*IFERROR(INDEX(03_Assumptions!$B$28:$B$33,MATCH(AG1183,03_Assumptions!$A$28:$A$33,0)),0.5)+03_Assumptions!$B$21*MIN(V1183/180,1)+03_Assumptions!$B$22*(COUNTIF(AI1183:AQ1183,"Y")/9)),0),"")</f>
      </c>
      <c r="AX1183"/>
      <c r="AY1183"/>
      <c r="AZ1183"/>
      <c r="BA1183" t="inlineStr">
        <is>
          <t xml:space="preserve">https://img4.idealista.com/s/v1/yLv6QcFaPGY-ndqtd3fIzjn3dwgl4inLwTKbMiVSd6Ml4khBqGDIaJvI4s5m5JvBdx4ldz56d7ULdwYIoz6jCD4MCAbI9Zuoyw?Expires=1788019255&amp;Signature=MEUCIHWr37R7DXOaN-Zw23Jud~bg6KCPDrXCuvtewbSFZqBKAiEAm~MOkjwwxWgdq20mTuK2YufU7RwH~hbGI5vhNvwfUPk_&amp;Key-Pair-Id=K20EOYVFELHOX5</t>
        </is>
      </c>
      <c r="BB1183"/>
      <c r="BC1183">
        <v>1</v>
      </c>
      <c r="BD1183"/>
      <c r="BE1183">
        <v>0</v>
      </c>
      <c r="BF1183"/>
      <c r="BG1183"/>
      <c r="BH1183"/>
      <c r="BI1183"/>
      <c r="BJ1183"/>
      <c r="BK1183"/>
      <c r="BL1183" t="inlineStr">
        <is>
          <t xml:space="preserve">Möblerad ettrumslägenhet tillgänglig för tillfällig hyra i centrala Madrid nära Puerta del Sol och Gran Vía, i gott skick och fullt utrustad. Fastigheten har en tvåvåningsplan med mycket branta trappor, lämplig för par eller små grupper som söker central bostad.</t>
        </is>
      </c>
      <c r="BM1183"/>
      <c r="BN1183"/>
    </row>
    <row r="1184">
      <c r="A1184" t="inlineStr">
        <is>
          <t xml:space="preserve">IDL-112397357</t>
        </is>
      </c>
      <c r="B1184" t="inlineStr">
        <is>
          <t xml:space="preserve">Idealista</t>
        </is>
      </c>
      <c r="C1184" t="inlineStr">
        <is>
          <t xml:space="preserve">112397357</t>
        </is>
      </c>
      <c r="D1184" t="inlineStr">
        <is>
          <t xml:space="preserve">https://www.idealista.com/inmueble/112397357/</t>
        </is>
      </c>
      <c r="E1184" t="inlineStr">
        <is>
          <t xml:space="preserve">2026-08-28</t>
        </is>
      </c>
      <c r="F1184" t="inlineStr">
        <is>
          <t xml:space="preserve">2026-08-31</t>
        </is>
      </c>
      <c r="G1184" t="inlineStr">
        <is>
          <t xml:space="preserve">New</t>
        </is>
      </c>
      <c r="H1184" t="inlineStr">
        <is>
          <t xml:space="preserve">Flat / apartment in Calle de Matilde Landa, Ventilla-Almenara, Madrid</t>
        </is>
      </c>
      <c r="I1184" t="inlineStr">
        <is>
          <t xml:space="preserve">Rent</t>
        </is>
      </c>
      <c r="J1184" t="inlineStr">
        <is>
          <t xml:space="preserve">Flat</t>
        </is>
      </c>
      <c r="K1184" t="inlineStr">
        <is>
          <t xml:space="preserve">ES</t>
        </is>
      </c>
      <c r="L1184"/>
      <c r="M1184" t="inlineStr">
        <is>
          <t xml:space="preserve">Madrid</t>
        </is>
      </c>
      <c r="N1184" t="inlineStr">
        <is>
          <t xml:space="preserve">Madrid</t>
        </is>
      </c>
      <c r="O1184" t="inlineStr">
        <is>
          <t xml:space="preserve">Tetuán</t>
        </is>
      </c>
      <c r="P1184"/>
      <c r="Q1184" t="inlineStr">
        <is>
          <t xml:space="preserve">40.4721733</t>
        </is>
      </c>
      <c r="R1184" t="inlineStr">
        <is>
          <t xml:space="preserve">-3.6915685</t>
        </is>
      </c>
      <c r="S1184">
        <v>1800</v>
      </c>
      <c r="T1184"/>
      <c r="U1184">
        <f>IFERROR((S1184-T1184)/T1184,"")</f>
      </c>
      <c r="V1184">
        <v>4</v>
      </c>
      <c r="W1184" t="inlineStr">
        <is>
          <t xml:space="preserve">78.00</t>
        </is>
      </c>
      <c r="X1184"/>
      <c r="Y1184"/>
      <c r="Z1184">
        <f>IFERROR(S1184/W1184,"")</f>
      </c>
      <c r="AA1184">
        <f>IFERROR(INDEX(04_Area_Stats!$C$5:$C$7,MATCH(N1184,04_Area_Stats!$A$5:$A$7,0)),"")</f>
      </c>
      <c r="AB1184">
        <f>IFERROR((Z1184-AA1184)/AA1184,"")</f>
      </c>
      <c r="AC1184">
        <v>2</v>
      </c>
      <c r="AD1184">
        <v>2</v>
      </c>
      <c r="AE1184"/>
      <c r="AF1184"/>
      <c r="AG1184" t="inlineStr">
        <is>
          <t xml:space="preserve">Good</t>
        </is>
      </c>
      <c r="AH1184"/>
      <c r="AI1184" t="inlineStr">
        <is>
          <t xml:space="preserve">Y</t>
        </is>
      </c>
      <c r="AJ1184"/>
      <c r="AK1184"/>
      <c r="AL1184" t="inlineStr">
        <is>
          <t xml:space="preserve">N</t>
        </is>
      </c>
      <c r="AM1184"/>
      <c r="AN1184"/>
      <c r="AO1184"/>
      <c r="AP1184" t="inlineStr">
        <is>
          <t xml:space="preserve">Y</t>
        </is>
      </c>
      <c r="AQ1184"/>
      <c r="AR1184"/>
      <c r="AS1184"/>
      <c r="AT1184">
        <f>IFERROR(INDEX(04_Area_Stats!$E$5:$E$7,MATCH(N1184,04_Area_Stats!$A$5:$A$7,0)),"")</f>
      </c>
      <c r="AU1184">
        <f>IFERROR(ROUND(W1184*AT1184,0),"")</f>
      </c>
      <c r="AV1184">
        <f>IFERROR(AU1184*12/S1184,"")</f>
      </c>
      <c r="AW1184">
        <f>IFERROR(ROUND(100*(03_Assumptions!$B$18*MIN(AV1184/03_Assumptions!$B$13,1)+03_Assumptions!$B$19*MIN(MAX(-AB1184/0.25,0),1)+03_Assumptions!$B$20*IFERROR(INDEX(03_Assumptions!$B$28:$B$33,MATCH(AG1184,03_Assumptions!$A$28:$A$33,0)),0.5)+03_Assumptions!$B$21*MIN(V1184/180,1)+03_Assumptions!$B$22*(COUNTIF(AI1184:AQ1184,"Y")/9)),0),"")</f>
      </c>
      <c r="AX1184"/>
      <c r="AY1184"/>
      <c r="AZ1184"/>
      <c r="BA1184" t="inlineStr">
        <is>
          <t xml:space="preserve">https://img4.idealista.com/s/v1/yLv6QcFaPGY-ndqtd3fIzjn3dwgl4inLwTKbMiVSd6Ml4khBqGDIaJvI4s5m5JvBdx6Ad_d6dwwedwYIoz6jCKMGPgzI9Zuoyw?Expires=1788019255&amp;Signature=MEQCIBWtchwoGZINrNHwMuy6DJYyZQuapsaOtqCbyRKyDKNyAiBdAbKoNLObciJ3HKqvkr-jlfQTLZdI9oQkfZm1MELiOw__&amp;Key-Pair-Id=K20EOYVFELHOX5</t>
        </is>
      </c>
      <c r="BB1184"/>
      <c r="BC1184">
        <v>1</v>
      </c>
      <c r="BD1184"/>
      <c r="BE1184">
        <v>0</v>
      </c>
      <c r="BF1184"/>
      <c r="BG1184"/>
      <c r="BH1184"/>
      <c r="BI1184"/>
      <c r="BJ1184"/>
      <c r="BK1184"/>
      <c r="BL1184" t="inlineStr">
        <is>
          <t xml:space="preserve">Fullt möblerad tvårumslägenheto i Tetuán-området, nyligen renoverad med högkvalitativa finish och redo att flytta in omedelbar. Den har en inre terrass, eget badrum, parkeringsplats i källaren, luftkonditionering och utmärkt kollektivtrafikförbindelse med närliggande tunnelbanesstationer.</t>
        </is>
      </c>
      <c r="BM1184"/>
      <c r="BN1184"/>
    </row>
    <row r="1185">
      <c r="A1185" t="inlineStr">
        <is>
          <t xml:space="preserve">IDL-112397604</t>
        </is>
      </c>
      <c r="B1185" t="inlineStr">
        <is>
          <t xml:space="preserve">Idealista</t>
        </is>
      </c>
      <c r="C1185" t="inlineStr">
        <is>
          <t xml:space="preserve">112397604</t>
        </is>
      </c>
      <c r="D1185" t="inlineStr">
        <is>
          <t xml:space="preserve">https://www.idealista.com/inmueble/112397604/</t>
        </is>
      </c>
      <c r="E1185" t="inlineStr">
        <is>
          <t xml:space="preserve">2026-08-28</t>
        </is>
      </c>
      <c r="F1185" t="inlineStr">
        <is>
          <t xml:space="preserve">2026-08-31</t>
        </is>
      </c>
      <c r="G1185" t="inlineStr">
        <is>
          <t xml:space="preserve">New</t>
        </is>
      </c>
      <c r="H1185" t="inlineStr">
        <is>
          <t xml:space="preserve">Flat / apartment in Calle de Illescas, 49, Aluche, Madrid</t>
        </is>
      </c>
      <c r="I1185" t="inlineStr">
        <is>
          <t xml:space="preserve">Rent</t>
        </is>
      </c>
      <c r="J1185" t="inlineStr">
        <is>
          <t xml:space="preserve">Flat</t>
        </is>
      </c>
      <c r="K1185" t="inlineStr">
        <is>
          <t xml:space="preserve">ES</t>
        </is>
      </c>
      <c r="L1185"/>
      <c r="M1185" t="inlineStr">
        <is>
          <t xml:space="preserve">Madrid</t>
        </is>
      </c>
      <c r="N1185" t="inlineStr">
        <is>
          <t xml:space="preserve">Madrid</t>
        </is>
      </c>
      <c r="O1185" t="inlineStr">
        <is>
          <t xml:space="preserve">Latina</t>
        </is>
      </c>
      <c r="P1185"/>
      <c r="Q1185" t="inlineStr">
        <is>
          <t xml:space="preserve">40.3962501</t>
        </is>
      </c>
      <c r="R1185" t="inlineStr">
        <is>
          <t xml:space="preserve">-3.7648199</t>
        </is>
      </c>
      <c r="S1185">
        <v>1270</v>
      </c>
      <c r="T1185"/>
      <c r="U1185">
        <f>IFERROR((S1185-T1185)/T1185,"")</f>
      </c>
      <c r="V1185">
        <v>4</v>
      </c>
      <c r="W1185" t="inlineStr">
        <is>
          <t xml:space="preserve">74.00</t>
        </is>
      </c>
      <c r="X1185"/>
      <c r="Y1185"/>
      <c r="Z1185">
        <f>IFERROR(S1185/W1185,"")</f>
      </c>
      <c r="AA1185">
        <f>IFERROR(INDEX(04_Area_Stats!$C$5:$C$7,MATCH(N1185,04_Area_Stats!$A$5:$A$7,0)),"")</f>
      </c>
      <c r="AB1185">
        <f>IFERROR((Z1185-AA1185)/AA1185,"")</f>
      </c>
      <c r="AC1185">
        <v>3</v>
      </c>
      <c r="AD1185">
        <v>1</v>
      </c>
      <c r="AE1185"/>
      <c r="AF1185"/>
      <c r="AG1185" t="inlineStr">
        <is>
          <t xml:space="preserve">Good</t>
        </is>
      </c>
      <c r="AH1185"/>
      <c r="AI1185" t="inlineStr">
        <is>
          <t xml:space="preserve">N</t>
        </is>
      </c>
      <c r="AJ1185"/>
      <c r="AK1185"/>
      <c r="AL1185" t="inlineStr">
        <is>
          <t xml:space="preserve">N</t>
        </is>
      </c>
      <c r="AM1185"/>
      <c r="AN1185"/>
      <c r="AO1185"/>
      <c r="AP1185" t="inlineStr">
        <is>
          <t xml:space="preserve">N</t>
        </is>
      </c>
      <c r="AQ1185"/>
      <c r="AR1185"/>
      <c r="AS1185"/>
      <c r="AT1185">
        <f>IFERROR(INDEX(04_Area_Stats!$E$5:$E$7,MATCH(N1185,04_Area_Stats!$A$5:$A$7,0)),"")</f>
      </c>
      <c r="AU1185">
        <f>IFERROR(ROUND(W1185*AT1185,0),"")</f>
      </c>
      <c r="AV1185">
        <f>IFERROR(AU1185*12/S1185,"")</f>
      </c>
      <c r="AW1185">
        <f>IFERROR(ROUND(100*(03_Assumptions!$B$18*MIN(AV1185/03_Assumptions!$B$13,1)+03_Assumptions!$B$19*MIN(MAX(-AB1185/0.25,0),1)+03_Assumptions!$B$20*IFERROR(INDEX(03_Assumptions!$B$28:$B$33,MATCH(AG1185,03_Assumptions!$A$28:$A$33,0)),0.5)+03_Assumptions!$B$21*MIN(V1185/180,1)+03_Assumptions!$B$22*(COUNTIF(AI1185:AQ1185,"Y")/9)),0),"")</f>
      </c>
      <c r="AX1185"/>
      <c r="AY1185"/>
      <c r="AZ1185"/>
      <c r="BA1185" t="inlineStr">
        <is>
          <t xml:space="preserve">https://img4.idealista.com/s/v1/yLv6QcFaPGY-ndqtd3fIzjn3dwgl4inLwTKbMiVSd6Ml4khBqGDIaJvI4s5m5JvBd84IdwYed873dwYIoz6jDAYlCyXI9Zuoyw?Expires=1788019255&amp;Signature=MEQCIAkEchChye1klaak2wwMoW857gu4pzIWkM-hiWIX3DthAiAnHXKw~4Jm4lOF2U0-GCAwhjmopf2-zCKbTFNj8sczlg__&amp;Key-Pair-Id=K20EOYVFELHOX5</t>
        </is>
      </c>
      <c r="BB1185"/>
      <c r="BC1185">
        <v>1</v>
      </c>
      <c r="BD1185"/>
      <c r="BE1185">
        <v>0</v>
      </c>
      <c r="BF1185"/>
      <c r="BG1185"/>
      <c r="BH1185"/>
      <c r="BI1185"/>
      <c r="BJ1185"/>
      <c r="BK1185"/>
      <c r="BL1185" t="inlineStr">
        <is>
          <t xml:space="preserve">Temporär hyresrätt i Aluche, Madrid, tillgänglig från december med åldersbegränsningar (18-33 år) och begränsad till studenter eller unga yrkesverksamma; annonsen ger minimal information om bostaden.</t>
        </is>
      </c>
      <c r="BM1185"/>
      <c r="BN1185"/>
    </row>
    <row r="1186">
      <c r="A1186" t="inlineStr">
        <is>
          <t xml:space="preserve">IDL-112397557</t>
        </is>
      </c>
      <c r="B1186" t="inlineStr">
        <is>
          <t xml:space="preserve">Idealista</t>
        </is>
      </c>
      <c r="C1186" t="inlineStr">
        <is>
          <t xml:space="preserve">112397557</t>
        </is>
      </c>
      <c r="D1186" t="inlineStr">
        <is>
          <t xml:space="preserve">https://www.idealista.com/inmueble/112397557/</t>
        </is>
      </c>
      <c r="E1186" t="inlineStr">
        <is>
          <t xml:space="preserve">2026-08-28</t>
        </is>
      </c>
      <c r="F1186" t="inlineStr">
        <is>
          <t xml:space="preserve">2026-08-31</t>
        </is>
      </c>
      <c r="G1186" t="inlineStr">
        <is>
          <t xml:space="preserve">New</t>
        </is>
      </c>
      <c r="H1186" t="inlineStr">
        <is>
          <t xml:space="preserve">Flat / apartment in Plaza de San Miguel, 8, Palacio, Madrid</t>
        </is>
      </c>
      <c r="I1186" t="inlineStr">
        <is>
          <t xml:space="preserve">Rent</t>
        </is>
      </c>
      <c r="J1186" t="inlineStr">
        <is>
          <t xml:space="preserve">Flat</t>
        </is>
      </c>
      <c r="K1186" t="inlineStr">
        <is>
          <t xml:space="preserve">ES</t>
        </is>
      </c>
      <c r="L1186"/>
      <c r="M1186" t="inlineStr">
        <is>
          <t xml:space="preserve">Madrid</t>
        </is>
      </c>
      <c r="N1186" t="inlineStr">
        <is>
          <t xml:space="preserve">Madrid</t>
        </is>
      </c>
      <c r="O1186" t="inlineStr">
        <is>
          <t xml:space="preserve">Centro</t>
        </is>
      </c>
      <c r="P1186"/>
      <c r="Q1186" t="inlineStr">
        <is>
          <t xml:space="preserve">40.4153837</t>
        </is>
      </c>
      <c r="R1186" t="inlineStr">
        <is>
          <t xml:space="preserve">-3.7095858</t>
        </is>
      </c>
      <c r="S1186">
        <v>3100</v>
      </c>
      <c r="T1186"/>
      <c r="U1186">
        <f>IFERROR((S1186-T1186)/T1186,"")</f>
      </c>
      <c r="V1186">
        <v>4</v>
      </c>
      <c r="W1186" t="inlineStr">
        <is>
          <t xml:space="preserve">90.00</t>
        </is>
      </c>
      <c r="X1186"/>
      <c r="Y1186"/>
      <c r="Z1186">
        <f>IFERROR(S1186/W1186,"")</f>
      </c>
      <c r="AA1186">
        <f>IFERROR(INDEX(04_Area_Stats!$C$5:$C$7,MATCH(N1186,04_Area_Stats!$A$5:$A$7,0)),"")</f>
      </c>
      <c r="AB1186">
        <f>IFERROR((Z1186-AA1186)/AA1186,"")</f>
      </c>
      <c r="AC1186">
        <v>2</v>
      </c>
      <c r="AD1186">
        <v>2</v>
      </c>
      <c r="AE1186"/>
      <c r="AF1186"/>
      <c r="AG1186" t="inlineStr">
        <is>
          <t xml:space="preserve">Good</t>
        </is>
      </c>
      <c r="AH1186"/>
      <c r="AI1186" t="inlineStr">
        <is>
          <t xml:space="preserve">Y</t>
        </is>
      </c>
      <c r="AJ1186"/>
      <c r="AK1186"/>
      <c r="AL1186" t="inlineStr">
        <is>
          <t xml:space="preserve">N</t>
        </is>
      </c>
      <c r="AM1186"/>
      <c r="AN1186"/>
      <c r="AO1186"/>
      <c r="AP1186" t="inlineStr">
        <is>
          <t xml:space="preserve">N</t>
        </is>
      </c>
      <c r="AQ1186"/>
      <c r="AR1186"/>
      <c r="AS1186"/>
      <c r="AT1186">
        <f>IFERROR(INDEX(04_Area_Stats!$E$5:$E$7,MATCH(N1186,04_Area_Stats!$A$5:$A$7,0)),"")</f>
      </c>
      <c r="AU1186">
        <f>IFERROR(ROUND(W1186*AT1186,0),"")</f>
      </c>
      <c r="AV1186">
        <f>IFERROR(AU1186*12/S1186,"")</f>
      </c>
      <c r="AW1186">
        <f>IFERROR(ROUND(100*(03_Assumptions!$B$18*MIN(AV1186/03_Assumptions!$B$13,1)+03_Assumptions!$B$19*MIN(MAX(-AB1186/0.25,0),1)+03_Assumptions!$B$20*IFERROR(INDEX(03_Assumptions!$B$28:$B$33,MATCH(AG1186,03_Assumptions!$A$28:$A$33,0)),0.5)+03_Assumptions!$B$21*MIN(V1186/180,1)+03_Assumptions!$B$22*(COUNTIF(AI1186:AQ1186,"Y")/9)),0),"")</f>
      </c>
      <c r="AX1186"/>
      <c r="AY1186"/>
      <c r="AZ1186"/>
      <c r="BA1186" t="inlineStr">
        <is>
          <t xml:space="preserve">https://img4.idealista.com/s/v1/yLv6QcFaPGY-ndqtd3fIzjn3dwgl4inLwTKbMiVSd6Ml4khBqGDIaJvI4s5m5JvBd9oMdwjOdx4GdwYIoz6jCICjgIDI9Zuoyw?Expires=1788019255&amp;Signature=MEUCIHu4MzI5Cbv-HjGAJy8-xCq0Wb5umKv4ILO8HspHmx4MAiEA1kA5GSjb9i~m1lJZVAHIMasReYBvH25Cw8arQdud1M0_&amp;Key-Pair-Id=K20EOYVFELHOX5</t>
        </is>
      </c>
      <c r="BB1186"/>
      <c r="BC1186">
        <v>1</v>
      </c>
      <c r="BD1186"/>
      <c r="BE1186">
        <v>0</v>
      </c>
      <c r="BF1186"/>
      <c r="BG1186"/>
      <c r="BH1186"/>
      <c r="BI1186"/>
      <c r="BJ1186"/>
      <c r="BK1186"/>
      <c r="BL1186" t="inlineStr">
        <is>
          <t xml:space="preserve">En möblerad lägenhet med 2 sovrum och 2 badrum i Madrids historiska Los Austrias-område, nyligen renoverad i mediterran stil med moderna bekvämligheter. Fastigheten har en privat balkong med stadsutsikt och en stor terrass, perfekt för tillfällig uthyrning i hjärtat av Madrid.</t>
        </is>
      </c>
      <c r="BM1186"/>
      <c r="BN1186"/>
    </row>
  </sheetData>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E1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4" topLeftCell="C5" activePane="bottomRight" state="frozen"/>
      <selection pane="topLeft" activeCell="A1" activeCellId="0" sqref="A1"/>
      <selection pane="topRight" activeCell="C1" activeCellId="0" sqref="C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0" width="14"/>
    <col collapsed="false" customWidth="true" hidden="false" outlineLevel="0" max="2" min="2" style="0" width="32"/>
    <col collapsed="false" customWidth="true" hidden="false" outlineLevel="0" max="3" min="3" style="0" width="13"/>
    <col collapsed="false" customWidth="true" hidden="false" outlineLevel="0" max="4" min="4" style="0" width="9"/>
    <col collapsed="false" customWidth="true" hidden="false" outlineLevel="0" max="5" min="5" style="0" width="11"/>
    <col collapsed="false" customWidth="true" hidden="false" outlineLevel="0" max="8" min="6" style="0" width="14"/>
    <col collapsed="false" customWidth="true" hidden="false" outlineLevel="0" max="9" min="9" style="0" width="16"/>
    <col collapsed="false" customWidth="true" hidden="false" outlineLevel="0" max="10" min="10" style="0" width="17"/>
    <col collapsed="false" customWidth="true" hidden="false" outlineLevel="0" max="12" min="11" style="0" width="13"/>
    <col collapsed="false" customWidth="true" hidden="false" outlineLevel="0" max="13" min="13" style="0" width="11"/>
    <col collapsed="false" customWidth="true" hidden="false" outlineLevel="0" max="14" min="14" style="0" width="14"/>
    <col collapsed="false" customWidth="true" hidden="false" outlineLevel="0" max="15" min="15" style="0" width="10"/>
    <col collapsed="false" customWidth="true" hidden="false" outlineLevel="0" max="16" min="16" style="0" width="11"/>
    <col collapsed="false" customWidth="true" hidden="false" outlineLevel="0" max="18" min="17" style="0" width="12"/>
    <col collapsed="false" customWidth="true" hidden="false" outlineLevel="0" max="19" min="19" style="0" width="15"/>
    <col collapsed="false" customWidth="true" hidden="false" outlineLevel="0" max="20" min="20" style="0" width="12"/>
    <col collapsed="false" customWidth="true" hidden="false" outlineLevel="0" max="22" min="21" style="0" width="11"/>
    <col collapsed="false" customWidth="true" hidden="false" outlineLevel="0" max="23" min="23" style="0" width="12"/>
    <col collapsed="false" customWidth="true" hidden="false" outlineLevel="0" max="25" min="24" style="0" width="13"/>
    <col collapsed="false" customWidth="true" hidden="false" outlineLevel="0" max="26" min="26" style="0" width="14"/>
    <col collapsed="false" customWidth="true" hidden="false" outlineLevel="0" max="27" min="27" style="0" width="15"/>
    <col collapsed="false" customWidth="true" hidden="false" outlineLevel="0" max="28" min="28" style="0" width="12"/>
    <col collapsed="false" customWidth="true" hidden="false" outlineLevel="0" max="29" min="29" style="0" width="8"/>
    <col collapsed="false" customWidth="true" hidden="false" outlineLevel="0" max="30" min="30" style="0" width="12"/>
    <col collapsed="false" customWidth="true" hidden="false" outlineLevel="0" max="31" min="31" style="0" width="16"/>
  </cols>
  <sheetData>
    <row r="1" customFormat="false" ht="17.35" hidden="false" customHeight="false" outlineLevel="0" collapsed="false">
      <c r="A1" s="1" t="s">
        <v>215</v>
      </c>
    </row>
    <row r="2" customFormat="false" ht="15" hidden="false" customHeight="false" outlineLevel="0" collapsed="false">
      <c r="A2" s="2" t="s">
        <v>216</v>
      </c>
    </row>
    <row r="4" customFormat="false" ht="33.75" hidden="false" customHeight="true" outlineLevel="0" collapsed="false">
      <c r="A4" s="7" t="s">
        <v>50</v>
      </c>
      <c r="B4" s="7" t="s">
        <v>51</v>
      </c>
      <c r="C4" s="7" t="s">
        <v>217</v>
      </c>
      <c r="D4" s="7" t="s">
        <v>54</v>
      </c>
      <c r="E4" s="7" t="s">
        <v>55</v>
      </c>
      <c r="F4" s="7" t="s">
        <v>218</v>
      </c>
      <c r="G4" s="7" t="s">
        <v>219</v>
      </c>
      <c r="H4" s="7" t="s">
        <v>220</v>
      </c>
      <c r="I4" s="7" t="s">
        <v>221</v>
      </c>
      <c r="J4" s="7" t="s">
        <v>222</v>
      </c>
      <c r="K4" s="7" t="s">
        <v>223</v>
      </c>
      <c r="L4" s="7" t="s">
        <v>224</v>
      </c>
      <c r="M4" s="7" t="s">
        <v>225</v>
      </c>
      <c r="N4" s="7" t="s">
        <v>226</v>
      </c>
      <c r="O4" s="7" t="s">
        <v>227</v>
      </c>
      <c r="P4" s="7" t="s">
        <v>228</v>
      </c>
      <c r="Q4" s="7" t="s">
        <v>229</v>
      </c>
      <c r="R4" s="7" t="s">
        <v>230</v>
      </c>
      <c r="S4" s="7" t="s">
        <v>231</v>
      </c>
      <c r="T4" s="7" t="s">
        <v>232</v>
      </c>
      <c r="U4" s="7" t="s">
        <v>149</v>
      </c>
      <c r="V4" s="7" t="s">
        <v>233</v>
      </c>
      <c r="W4" s="7" t="s">
        <v>234</v>
      </c>
      <c r="X4" s="7" t="s">
        <v>235</v>
      </c>
      <c r="Y4" s="7" t="s">
        <v>236</v>
      </c>
      <c r="Z4" s="7" t="s">
        <v>237</v>
      </c>
      <c r="AA4" s="7" t="s">
        <v>238</v>
      </c>
      <c r="AB4" s="7" t="s">
        <v>239</v>
      </c>
      <c r="AC4" s="7" t="s">
        <v>240</v>
      </c>
      <c r="AD4" s="7" t="s">
        <v>241</v>
      </c>
      <c r="AE4" s="7" t="s">
        <v>242</v>
      </c>
    </row>
    <row r="5" customFormat="false" ht="15" hidden="false" customHeight="false" outlineLevel="0" collapsed="false">
      <c r="A5" s="23" t="s">
        <v>161</v>
      </c>
      <c r="B5" s="8" t="str">
        <f aca="false">IFERROR(INDEX(01_Properties!$H$2:$H$51,MATCH($A5,01_Properties!$A$2:$A$51,0)),"")</f>
        <v>EXAMPLE — 3-bed apartment, 2 min from Playa del Cura</v>
      </c>
      <c r="C5" s="9" t="n">
        <f aca="false">IFERROR(INDEX(01_Properties!$S$2:$S$51,MATCH($A5,01_Properties!$A$2:$A$51,0)),"")</f>
        <v>139000</v>
      </c>
      <c r="D5" s="10" t="n">
        <f aca="false">IFERROR(INDEX(01_Properties!$W$2:$W$51,MATCH($A5,01_Properties!$A$2:$A$51,0)),"")</f>
        <v>92</v>
      </c>
      <c r="E5" s="11" t="n">
        <f aca="false">IFERROR(C5/D5,"")</f>
        <v>1510.86956521739</v>
      </c>
      <c r="F5" s="13" t="n">
        <v>8000</v>
      </c>
      <c r="G5" s="13" t="n">
        <v>6000</v>
      </c>
      <c r="H5" s="11" t="n">
        <f aca="false">IFERROR(C5*03_Assumptions!$B$7,"")</f>
        <v>11120</v>
      </c>
      <c r="I5" s="11" t="n">
        <f aca="false">IFERROR(C5*03_Assumptions!$B$8,"")</f>
        <v>3475</v>
      </c>
      <c r="J5" s="11" t="n">
        <f aca="false">IFERROR(C5+H5+I5+N(F5)+N(G5),"")</f>
        <v>167595</v>
      </c>
      <c r="K5" s="9" t="n">
        <f aca="false">IFERROR(INDEX(01_Properties!$AU$2:$AU$51,MATCH($A5,01_Properties!$A$2:$A$51,0)),"")</f>
        <v>837</v>
      </c>
      <c r="L5" s="11" t="n">
        <f aca="false">IFERROR(K5*12,"")</f>
        <v>10044</v>
      </c>
      <c r="M5" s="11" t="n">
        <f aca="false">IFERROR(L5*03_Assumptions!$B$9,"")</f>
        <v>502.2</v>
      </c>
      <c r="N5" s="9" t="n">
        <f aca="false">IFERROR(IFERROR(INDEX(01_Properties!$AR$2:$AR$51,MATCH($A5,01_Properties!$A$2:$A$51,0)),"")*12,"")</f>
        <v>540</v>
      </c>
      <c r="O5" s="9" t="n">
        <f aca="false">IFERROR(INDEX(01_Properties!$AS$2:$AS$51,MATCH($A5,01_Properties!$A$2:$A$51,0)),"")</f>
        <v>320</v>
      </c>
      <c r="P5" s="11" t="n">
        <f aca="false">IF(C5="","",03_Assumptions!$B$12)</f>
        <v>350</v>
      </c>
      <c r="Q5" s="11" t="n">
        <f aca="false">IFERROR(L5*03_Assumptions!$B$10,"")</f>
        <v>803.52</v>
      </c>
      <c r="R5" s="11" t="n">
        <f aca="false">IFERROR(L5*03_Assumptions!$B$11,"")</f>
        <v>1004.4</v>
      </c>
      <c r="S5" s="11" t="n">
        <f aca="false">IF(L5="","",N(M5)+N(N5)+N(O5)+N(P5)+N(Q5)+N(R5))</f>
        <v>3520.12</v>
      </c>
      <c r="T5" s="11" t="n">
        <f aca="false">IFERROR(L5-S5,"")</f>
        <v>6523.88</v>
      </c>
      <c r="U5" s="14" t="n">
        <f aca="false">IFERROR(L5/J5,"")</f>
        <v>0.059930188848116</v>
      </c>
      <c r="V5" s="14" t="n">
        <f aca="false">IFERROR(T5/J5,"")</f>
        <v>0.0389264596199171</v>
      </c>
      <c r="W5" s="11" t="n">
        <f aca="false">IFERROR(C5*03_Assumptions!$B$4,"")</f>
        <v>97300</v>
      </c>
      <c r="X5" s="11" t="n">
        <f aca="false">IFERROR(J5-W5,"")</f>
        <v>70295</v>
      </c>
      <c r="Y5" s="11" t="n">
        <f aca="false">IFERROR(PMT(03_Assumptions!$B$5/12,03_Assumptions!$B$6*12,-W5),"")</f>
        <v>487.106733862487</v>
      </c>
      <c r="Z5" s="11" t="n">
        <f aca="false">IFERROR(Y5*12,"")</f>
        <v>5845.28080634984</v>
      </c>
      <c r="AA5" s="11" t="n">
        <f aca="false">IFERROR(T5-Z5,"")</f>
        <v>678.59919365016</v>
      </c>
      <c r="AB5" s="14" t="n">
        <f aca="false">IFERROR(AA5/X5,"")</f>
        <v>0.00965359120350181</v>
      </c>
      <c r="AC5" s="24" t="n">
        <f aca="false">IFERROR(T5/Z5,"")</f>
        <v>1.116093514774</v>
      </c>
      <c r="AD5" s="25" t="n">
        <f aca="false">IFERROR(X5/AA5,"")</f>
        <v>103.588393057006</v>
      </c>
      <c r="AE5" s="26" t="n">
        <f aca="false">IFERROR(X5*03_Assumptions!$B$14,"")</f>
        <v>794333.5</v>
      </c>
    </row>
    <row r="6" customFormat="false" ht="15" hidden="false" customHeight="false" outlineLevel="0" collapsed="false">
      <c r="A6" s="23" t="s">
        <v>100</v>
      </c>
      <c r="B6" s="8" t="str">
        <f aca="false">IFERROR(INDEX(01_Properties!$H$2:$H$51,MATCH($A6,01_Properties!$A$2:$A$51,0)),"")</f>
        <v>EXAMPLE — Townhouse with private pool, needs updating</v>
      </c>
      <c r="C6" s="9" t="n">
        <f aca="false">IFERROR(INDEX(01_Properties!$S$2:$S$51,MATCH($A6,01_Properties!$A$2:$A$51,0)),"")</f>
        <v>265000</v>
      </c>
      <c r="D6" s="10" t="n">
        <f aca="false">IFERROR(INDEX(01_Properties!$W$2:$W$51,MATCH($A6,01_Properties!$A$2:$A$51,0)),"")</f>
        <v>118</v>
      </c>
      <c r="E6" s="11" t="n">
        <f aca="false">IFERROR(C6/D6,"")</f>
        <v>2245.76271186441</v>
      </c>
      <c r="F6" s="13" t="n">
        <v>45000</v>
      </c>
      <c r="G6" s="13" t="n">
        <v>12000</v>
      </c>
      <c r="H6" s="11" t="n">
        <f aca="false">IFERROR(C6*03_Assumptions!$B$7,"")</f>
        <v>21200</v>
      </c>
      <c r="I6" s="11" t="n">
        <f aca="false">IFERROR(C6*03_Assumptions!$B$8,"")</f>
        <v>6625</v>
      </c>
      <c r="J6" s="11" t="n">
        <f aca="false">IFERROR(C6+H6+I6+N(F6)+N(G6),"")</f>
        <v>349825</v>
      </c>
      <c r="K6" s="9" t="n">
        <f aca="false">IFERROR(INDEX(01_Properties!$AU$2:$AU$51,MATCH($A6,01_Properties!$A$2:$A$51,0)),"")</f>
        <v>1463</v>
      </c>
      <c r="L6" s="11" t="n">
        <f aca="false">IFERROR(K6*12,"")</f>
        <v>17556</v>
      </c>
      <c r="M6" s="11" t="n">
        <f aca="false">IFERROR(L6*03_Assumptions!$B$9,"")</f>
        <v>877.8</v>
      </c>
      <c r="N6" s="9" t="n">
        <f aca="false">IFERROR(IFERROR(INDEX(01_Properties!$AR$2:$AR$51,MATCH($A6,01_Properties!$A$2:$A$51,0)),"")*12,"")</f>
        <v>1140</v>
      </c>
      <c r="O6" s="9" t="n">
        <f aca="false">IFERROR(INDEX(01_Properties!$AS$2:$AS$51,MATCH($A6,01_Properties!$A$2:$A$51,0)),"")</f>
        <v>610</v>
      </c>
      <c r="P6" s="11" t="n">
        <f aca="false">IF(C6="","",03_Assumptions!$B$12)</f>
        <v>350</v>
      </c>
      <c r="Q6" s="11" t="n">
        <f aca="false">IFERROR(L6*03_Assumptions!$B$10,"")</f>
        <v>1404.48</v>
      </c>
      <c r="R6" s="11" t="n">
        <f aca="false">IFERROR(L6*03_Assumptions!$B$11,"")</f>
        <v>1755.6</v>
      </c>
      <c r="S6" s="11" t="n">
        <f aca="false">IF(L6="","",N(M6)+N(N6)+N(O6)+N(P6)+N(Q6)+N(R6))</f>
        <v>6137.88</v>
      </c>
      <c r="T6" s="11" t="n">
        <f aca="false">IFERROR(L6-S6,"")</f>
        <v>11418.12</v>
      </c>
      <c r="U6" s="14" t="n">
        <f aca="false">IFERROR(L6/J6,"")</f>
        <v>0.0501850925462731</v>
      </c>
      <c r="V6" s="14" t="n">
        <f aca="false">IFERROR(T6/J6,"")</f>
        <v>0.0326395197598799</v>
      </c>
      <c r="W6" s="11" t="n">
        <f aca="false">IFERROR(C6*03_Assumptions!$B$4,"")</f>
        <v>185500</v>
      </c>
      <c r="X6" s="11" t="n">
        <f aca="false">IFERROR(J6-W6,"")</f>
        <v>164325</v>
      </c>
      <c r="Y6" s="11" t="n">
        <f aca="false">IFERROR(PMT(03_Assumptions!$B$5/12,03_Assumptions!$B$6*12,-W6),"")</f>
        <v>928.65672283136</v>
      </c>
      <c r="Z6" s="11" t="n">
        <f aca="false">IFERROR(Y6*12,"")</f>
        <v>11143.8806739763</v>
      </c>
      <c r="AA6" s="11" t="n">
        <f aca="false">IFERROR(T6-Z6,"")</f>
        <v>274.239326023686</v>
      </c>
      <c r="AB6" s="14" t="n">
        <f aca="false">IFERROR(AA6/X6,"")</f>
        <v>0.00166888377315494</v>
      </c>
      <c r="AC6" s="24" t="n">
        <f aca="false">IFERROR(T6/Z6,"")</f>
        <v>1.02460896110132</v>
      </c>
      <c r="AD6" s="25" t="n">
        <f aca="false">IFERROR(X6/AA6,"")</f>
        <v>599.20290201489</v>
      </c>
      <c r="AE6" s="26" t="n">
        <f aca="false">IFERROR(X6*03_Assumptions!$B$14,"")</f>
        <v>1856872.5</v>
      </c>
    </row>
    <row r="7" customFormat="false" ht="15" hidden="false" customHeight="false" outlineLevel="0" collapsed="false">
      <c r="A7" s="23"/>
      <c r="B7" s="8" t="str">
        <f aca="false">IFERROR(INDEX(01_Properties!$H$2:$H$51,MATCH($A7,01_Properties!$A$2:$A$51,0)),"")</f>
        <v/>
      </c>
      <c r="C7" s="9" t="str">
        <f aca="false">IFERROR(INDEX(01_Properties!$S$2:$S$51,MATCH($A7,01_Properties!$A$2:$A$51,0)),"")</f>
        <v/>
      </c>
      <c r="D7" s="10" t="str">
        <f aca="false">IFERROR(INDEX(01_Properties!$W$2:$W$51,MATCH($A7,01_Properties!$A$2:$A$51,0)),"")</f>
        <v/>
      </c>
      <c r="E7" s="11" t="str">
        <f aca="false">IFERROR(C7/D7,"")</f>
        <v/>
      </c>
      <c r="F7" s="13"/>
      <c r="G7" s="13"/>
      <c r="H7" s="11" t="str">
        <f aca="false">IFERROR(C7*03_Assumptions!$B$7,"")</f>
        <v/>
      </c>
      <c r="I7" s="11" t="str">
        <f aca="false">IFERROR(C7*03_Assumptions!$B$8,"")</f>
        <v/>
      </c>
      <c r="J7" s="11" t="str">
        <f aca="false">IFERROR(C7+H7+I7+N(F7)+N(G7),"")</f>
        <v/>
      </c>
      <c r="K7" s="9" t="str">
        <f aca="false">IFERROR(INDEX(01_Properties!$AU$2:$AU$51,MATCH($A7,01_Properties!$A$2:$A$51,0)),"")</f>
        <v/>
      </c>
      <c r="L7" s="11" t="str">
        <f aca="false">IFERROR(K7*12,"")</f>
        <v/>
      </c>
      <c r="M7" s="11" t="str">
        <f aca="false">IFERROR(L7*03_Assumptions!$B$9,"")</f>
        <v/>
      </c>
      <c r="N7" s="9" t="str">
        <f aca="false">IFERROR(IFERROR(INDEX(01_Properties!$AR$2:$AR$51,MATCH($A7,01_Properties!$A$2:$A$51,0)),"")*12,"")</f>
        <v/>
      </c>
      <c r="O7" s="9" t="str">
        <f aca="false">IFERROR(INDEX(01_Properties!$AS$2:$AS$51,MATCH($A7,01_Properties!$A$2:$A$51,0)),"")</f>
        <v/>
      </c>
      <c r="P7" s="11" t="str">
        <f aca="false">IF(C7="","",03_Assumptions!$B$12)</f>
        <v/>
      </c>
      <c r="Q7" s="11" t="str">
        <f aca="false">IFERROR(L7*03_Assumptions!$B$10,"")</f>
        <v/>
      </c>
      <c r="R7" s="11" t="str">
        <f aca="false">IFERROR(L7*03_Assumptions!$B$11,"")</f>
        <v/>
      </c>
      <c r="S7" s="11" t="str">
        <f aca="false">IF(L7="","",N(M7)+N(N7)+N(O7)+N(P7)+N(Q7)+N(R7))</f>
        <v/>
      </c>
      <c r="T7" s="11" t="str">
        <f aca="false">IFERROR(L7-S7,"")</f>
        <v/>
      </c>
      <c r="U7" s="14" t="str">
        <f aca="false">IFERROR(L7/J7,"")</f>
        <v/>
      </c>
      <c r="V7" s="14" t="str">
        <f aca="false">IFERROR(T7/J7,"")</f>
        <v/>
      </c>
      <c r="W7" s="11" t="str">
        <f aca="false">IFERROR(C7*03_Assumptions!$B$4,"")</f>
        <v/>
      </c>
      <c r="X7" s="11" t="str">
        <f aca="false">IFERROR(J7-W7,"")</f>
        <v/>
      </c>
      <c r="Y7" s="11" t="str">
        <f aca="false">IFERROR(PMT(03_Assumptions!$B$5/12,03_Assumptions!$B$6*12,-W7),"")</f>
        <v/>
      </c>
      <c r="Z7" s="11" t="str">
        <f aca="false">IFERROR(Y7*12,"")</f>
        <v/>
      </c>
      <c r="AA7" s="11" t="str">
        <f aca="false">IFERROR(T7-Z7,"")</f>
        <v/>
      </c>
      <c r="AB7" s="14" t="str">
        <f aca="false">IFERROR(AA7/X7,"")</f>
        <v/>
      </c>
      <c r="AC7" s="24" t="str">
        <f aca="false">IFERROR(T7/Z7,"")</f>
        <v/>
      </c>
      <c r="AD7" s="25" t="str">
        <f aca="false">IFERROR(X7/AA7,"")</f>
        <v/>
      </c>
      <c r="AE7" s="26" t="str">
        <f aca="false">IFERROR(X7*03_Assumptions!$B$14,"")</f>
        <v/>
      </c>
    </row>
    <row r="8" customFormat="false" ht="15" hidden="false" customHeight="false" outlineLevel="0" collapsed="false">
      <c r="A8" s="23"/>
      <c r="B8" s="8" t="str">
        <f aca="false">IFERROR(INDEX(01_Properties!$H$2:$H$51,MATCH($A8,01_Properties!$A$2:$A$51,0)),"")</f>
        <v/>
      </c>
      <c r="C8" s="9" t="str">
        <f aca="false">IFERROR(INDEX(01_Properties!$S$2:$S$51,MATCH($A8,01_Properties!$A$2:$A$51,0)),"")</f>
        <v/>
      </c>
      <c r="D8" s="10" t="str">
        <f aca="false">IFERROR(INDEX(01_Properties!$W$2:$W$51,MATCH($A8,01_Properties!$A$2:$A$51,0)),"")</f>
        <v/>
      </c>
      <c r="E8" s="11" t="str">
        <f aca="false">IFERROR(C8/D8,"")</f>
        <v/>
      </c>
      <c r="F8" s="13"/>
      <c r="G8" s="13"/>
      <c r="H8" s="11" t="str">
        <f aca="false">IFERROR(C8*03_Assumptions!$B$7,"")</f>
        <v/>
      </c>
      <c r="I8" s="11" t="str">
        <f aca="false">IFERROR(C8*03_Assumptions!$B$8,"")</f>
        <v/>
      </c>
      <c r="J8" s="11" t="str">
        <f aca="false">IFERROR(C8+H8+I8+N(F8)+N(G8),"")</f>
        <v/>
      </c>
      <c r="K8" s="9" t="str">
        <f aca="false">IFERROR(INDEX(01_Properties!$AU$2:$AU$51,MATCH($A8,01_Properties!$A$2:$A$51,0)),"")</f>
        <v/>
      </c>
      <c r="L8" s="11" t="str">
        <f aca="false">IFERROR(K8*12,"")</f>
        <v/>
      </c>
      <c r="M8" s="11" t="str">
        <f aca="false">IFERROR(L8*03_Assumptions!$B$9,"")</f>
        <v/>
      </c>
      <c r="N8" s="9" t="str">
        <f aca="false">IFERROR(IFERROR(INDEX(01_Properties!$AR$2:$AR$51,MATCH($A8,01_Properties!$A$2:$A$51,0)),"")*12,"")</f>
        <v/>
      </c>
      <c r="O8" s="9" t="str">
        <f aca="false">IFERROR(INDEX(01_Properties!$AS$2:$AS$51,MATCH($A8,01_Properties!$A$2:$A$51,0)),"")</f>
        <v/>
      </c>
      <c r="P8" s="11" t="str">
        <f aca="false">IF(C8="","",03_Assumptions!$B$12)</f>
        <v/>
      </c>
      <c r="Q8" s="11" t="str">
        <f aca="false">IFERROR(L8*03_Assumptions!$B$10,"")</f>
        <v/>
      </c>
      <c r="R8" s="11" t="str">
        <f aca="false">IFERROR(L8*03_Assumptions!$B$11,"")</f>
        <v/>
      </c>
      <c r="S8" s="11" t="str">
        <f aca="false">IF(L8="","",N(M8)+N(N8)+N(O8)+N(P8)+N(Q8)+N(R8))</f>
        <v/>
      </c>
      <c r="T8" s="11" t="str">
        <f aca="false">IFERROR(L8-S8,"")</f>
        <v/>
      </c>
      <c r="U8" s="14" t="str">
        <f aca="false">IFERROR(L8/J8,"")</f>
        <v/>
      </c>
      <c r="V8" s="14" t="str">
        <f aca="false">IFERROR(T8/J8,"")</f>
        <v/>
      </c>
      <c r="W8" s="11" t="str">
        <f aca="false">IFERROR(C8*03_Assumptions!$B$4,"")</f>
        <v/>
      </c>
      <c r="X8" s="11" t="str">
        <f aca="false">IFERROR(J8-W8,"")</f>
        <v/>
      </c>
      <c r="Y8" s="11" t="str">
        <f aca="false">IFERROR(PMT(03_Assumptions!$B$5/12,03_Assumptions!$B$6*12,-W8),"")</f>
        <v/>
      </c>
      <c r="Z8" s="11" t="str">
        <f aca="false">IFERROR(Y8*12,"")</f>
        <v/>
      </c>
      <c r="AA8" s="11" t="str">
        <f aca="false">IFERROR(T8-Z8,"")</f>
        <v/>
      </c>
      <c r="AB8" s="14" t="str">
        <f aca="false">IFERROR(AA8/X8,"")</f>
        <v/>
      </c>
      <c r="AC8" s="24" t="str">
        <f aca="false">IFERROR(T8/Z8,"")</f>
        <v/>
      </c>
      <c r="AD8" s="25" t="str">
        <f aca="false">IFERROR(X8/AA8,"")</f>
        <v/>
      </c>
      <c r="AE8" s="26" t="str">
        <f aca="false">IFERROR(X8*03_Assumptions!$B$14,"")</f>
        <v/>
      </c>
    </row>
    <row r="9" customFormat="false" ht="15" hidden="false" customHeight="false" outlineLevel="0" collapsed="false">
      <c r="A9" s="23"/>
      <c r="B9" s="8" t="str">
        <f aca="false">IFERROR(INDEX(01_Properties!$H$2:$H$51,MATCH($A9,01_Properties!$A$2:$A$51,0)),"")</f>
        <v/>
      </c>
      <c r="C9" s="9" t="str">
        <f aca="false">IFERROR(INDEX(01_Properties!$S$2:$S$51,MATCH($A9,01_Properties!$A$2:$A$51,0)),"")</f>
        <v/>
      </c>
      <c r="D9" s="10" t="str">
        <f aca="false">IFERROR(INDEX(01_Properties!$W$2:$W$51,MATCH($A9,01_Properties!$A$2:$A$51,0)),"")</f>
        <v/>
      </c>
      <c r="E9" s="11" t="str">
        <f aca="false">IFERROR(C9/D9,"")</f>
        <v/>
      </c>
      <c r="F9" s="13"/>
      <c r="G9" s="13"/>
      <c r="H9" s="11" t="str">
        <f aca="false">IFERROR(C9*03_Assumptions!$B$7,"")</f>
        <v/>
      </c>
      <c r="I9" s="11" t="str">
        <f aca="false">IFERROR(C9*03_Assumptions!$B$8,"")</f>
        <v/>
      </c>
      <c r="J9" s="11" t="str">
        <f aca="false">IFERROR(C9+H9+I9+N(F9)+N(G9),"")</f>
        <v/>
      </c>
      <c r="K9" s="9" t="str">
        <f aca="false">IFERROR(INDEX(01_Properties!$AU$2:$AU$51,MATCH($A9,01_Properties!$A$2:$A$51,0)),"")</f>
        <v/>
      </c>
      <c r="L9" s="11" t="str">
        <f aca="false">IFERROR(K9*12,"")</f>
        <v/>
      </c>
      <c r="M9" s="11" t="str">
        <f aca="false">IFERROR(L9*03_Assumptions!$B$9,"")</f>
        <v/>
      </c>
      <c r="N9" s="9" t="str">
        <f aca="false">IFERROR(IFERROR(INDEX(01_Properties!$AR$2:$AR$51,MATCH($A9,01_Properties!$A$2:$A$51,0)),"")*12,"")</f>
        <v/>
      </c>
      <c r="O9" s="9" t="str">
        <f aca="false">IFERROR(INDEX(01_Properties!$AS$2:$AS$51,MATCH($A9,01_Properties!$A$2:$A$51,0)),"")</f>
        <v/>
      </c>
      <c r="P9" s="11" t="str">
        <f aca="false">IF(C9="","",03_Assumptions!$B$12)</f>
        <v/>
      </c>
      <c r="Q9" s="11" t="str">
        <f aca="false">IFERROR(L9*03_Assumptions!$B$10,"")</f>
        <v/>
      </c>
      <c r="R9" s="11" t="str">
        <f aca="false">IFERROR(L9*03_Assumptions!$B$11,"")</f>
        <v/>
      </c>
      <c r="S9" s="11" t="str">
        <f aca="false">IF(L9="","",N(M9)+N(N9)+N(O9)+N(P9)+N(Q9)+N(R9))</f>
        <v/>
      </c>
      <c r="T9" s="11" t="str">
        <f aca="false">IFERROR(L9-S9,"")</f>
        <v/>
      </c>
      <c r="U9" s="14" t="str">
        <f aca="false">IFERROR(L9/J9,"")</f>
        <v/>
      </c>
      <c r="V9" s="14" t="str">
        <f aca="false">IFERROR(T9/J9,"")</f>
        <v/>
      </c>
      <c r="W9" s="11" t="str">
        <f aca="false">IFERROR(C9*03_Assumptions!$B$4,"")</f>
        <v/>
      </c>
      <c r="X9" s="11" t="str">
        <f aca="false">IFERROR(J9-W9,"")</f>
        <v/>
      </c>
      <c r="Y9" s="11" t="str">
        <f aca="false">IFERROR(PMT(03_Assumptions!$B$5/12,03_Assumptions!$B$6*12,-W9),"")</f>
        <v/>
      </c>
      <c r="Z9" s="11" t="str">
        <f aca="false">IFERROR(Y9*12,"")</f>
        <v/>
      </c>
      <c r="AA9" s="11" t="str">
        <f aca="false">IFERROR(T9-Z9,"")</f>
        <v/>
      </c>
      <c r="AB9" s="14" t="str">
        <f aca="false">IFERROR(AA9/X9,"")</f>
        <v/>
      </c>
      <c r="AC9" s="24" t="str">
        <f aca="false">IFERROR(T9/Z9,"")</f>
        <v/>
      </c>
      <c r="AD9" s="25" t="str">
        <f aca="false">IFERROR(X9/AA9,"")</f>
        <v/>
      </c>
      <c r="AE9" s="26" t="str">
        <f aca="false">IFERROR(X9*03_Assumptions!$B$14,"")</f>
        <v/>
      </c>
    </row>
    <row r="10" customFormat="false" ht="15" hidden="false" customHeight="false" outlineLevel="0" collapsed="false">
      <c r="A10" s="23"/>
      <c r="B10" s="8" t="str">
        <f aca="false">IFERROR(INDEX(01_Properties!$H$2:$H$51,MATCH($A10,01_Properties!$A$2:$A$51,0)),"")</f>
        <v/>
      </c>
      <c r="C10" s="9" t="str">
        <f aca="false">IFERROR(INDEX(01_Properties!$S$2:$S$51,MATCH($A10,01_Properties!$A$2:$A$51,0)),"")</f>
        <v/>
      </c>
      <c r="D10" s="10" t="str">
        <f aca="false">IFERROR(INDEX(01_Properties!$W$2:$W$51,MATCH($A10,01_Properties!$A$2:$A$51,0)),"")</f>
        <v/>
      </c>
      <c r="E10" s="11" t="str">
        <f aca="false">IFERROR(C10/D10,"")</f>
        <v/>
      </c>
      <c r="F10" s="13"/>
      <c r="G10" s="13"/>
      <c r="H10" s="11" t="str">
        <f aca="false">IFERROR(C10*03_Assumptions!$B$7,"")</f>
        <v/>
      </c>
      <c r="I10" s="11" t="str">
        <f aca="false">IFERROR(C10*03_Assumptions!$B$8,"")</f>
        <v/>
      </c>
      <c r="J10" s="11" t="str">
        <f aca="false">IFERROR(C10+H10+I10+N(F10)+N(G10),"")</f>
        <v/>
      </c>
      <c r="K10" s="9" t="str">
        <f aca="false">IFERROR(INDEX(01_Properties!$AU$2:$AU$51,MATCH($A10,01_Properties!$A$2:$A$51,0)),"")</f>
        <v/>
      </c>
      <c r="L10" s="11" t="str">
        <f aca="false">IFERROR(K10*12,"")</f>
        <v/>
      </c>
      <c r="M10" s="11" t="str">
        <f aca="false">IFERROR(L10*03_Assumptions!$B$9,"")</f>
        <v/>
      </c>
      <c r="N10" s="9" t="str">
        <f aca="false">IFERROR(IFERROR(INDEX(01_Properties!$AR$2:$AR$51,MATCH($A10,01_Properties!$A$2:$A$51,0)),"")*12,"")</f>
        <v/>
      </c>
      <c r="O10" s="9" t="str">
        <f aca="false">IFERROR(INDEX(01_Properties!$AS$2:$AS$51,MATCH($A10,01_Properties!$A$2:$A$51,0)),"")</f>
        <v/>
      </c>
      <c r="P10" s="11" t="str">
        <f aca="false">IF(C10="","",03_Assumptions!$B$12)</f>
        <v/>
      </c>
      <c r="Q10" s="11" t="str">
        <f aca="false">IFERROR(L10*03_Assumptions!$B$10,"")</f>
        <v/>
      </c>
      <c r="R10" s="11" t="str">
        <f aca="false">IFERROR(L10*03_Assumptions!$B$11,"")</f>
        <v/>
      </c>
      <c r="S10" s="11" t="str">
        <f aca="false">IF(L10="","",N(M10)+N(N10)+N(O10)+N(P10)+N(Q10)+N(R10))</f>
        <v/>
      </c>
      <c r="T10" s="11" t="str">
        <f aca="false">IFERROR(L10-S10,"")</f>
        <v/>
      </c>
      <c r="U10" s="14" t="str">
        <f aca="false">IFERROR(L10/J10,"")</f>
        <v/>
      </c>
      <c r="V10" s="14" t="str">
        <f aca="false">IFERROR(T10/J10,"")</f>
        <v/>
      </c>
      <c r="W10" s="11" t="str">
        <f aca="false">IFERROR(C10*03_Assumptions!$B$4,"")</f>
        <v/>
      </c>
      <c r="X10" s="11" t="str">
        <f aca="false">IFERROR(J10-W10,"")</f>
        <v/>
      </c>
      <c r="Y10" s="11" t="str">
        <f aca="false">IFERROR(PMT(03_Assumptions!$B$5/12,03_Assumptions!$B$6*12,-W10),"")</f>
        <v/>
      </c>
      <c r="Z10" s="11" t="str">
        <f aca="false">IFERROR(Y10*12,"")</f>
        <v/>
      </c>
      <c r="AA10" s="11" t="str">
        <f aca="false">IFERROR(T10-Z10,"")</f>
        <v/>
      </c>
      <c r="AB10" s="14" t="str">
        <f aca="false">IFERROR(AA10/X10,"")</f>
        <v/>
      </c>
      <c r="AC10" s="24" t="str">
        <f aca="false">IFERROR(T10/Z10,"")</f>
        <v/>
      </c>
      <c r="AD10" s="25" t="str">
        <f aca="false">IFERROR(X10/AA10,"")</f>
        <v/>
      </c>
      <c r="AE10" s="26" t="str">
        <f aca="false">IFERROR(X10*03_Assumptions!$B$14,"")</f>
        <v/>
      </c>
    </row>
    <row r="11" customFormat="false" ht="15" hidden="false" customHeight="false" outlineLevel="0" collapsed="false">
      <c r="A11" s="23"/>
      <c r="B11" s="8" t="str">
        <f aca="false">IFERROR(INDEX(01_Properties!$H$2:$H$51,MATCH($A11,01_Properties!$A$2:$A$51,0)),"")</f>
        <v/>
      </c>
      <c r="C11" s="9" t="str">
        <f aca="false">IFERROR(INDEX(01_Properties!$S$2:$S$51,MATCH($A11,01_Properties!$A$2:$A$51,0)),"")</f>
        <v/>
      </c>
      <c r="D11" s="10" t="str">
        <f aca="false">IFERROR(INDEX(01_Properties!$W$2:$W$51,MATCH($A11,01_Properties!$A$2:$A$51,0)),"")</f>
        <v/>
      </c>
      <c r="E11" s="11" t="str">
        <f aca="false">IFERROR(C11/D11,"")</f>
        <v/>
      </c>
      <c r="F11" s="13"/>
      <c r="G11" s="13"/>
      <c r="H11" s="11" t="str">
        <f aca="false">IFERROR(C11*03_Assumptions!$B$7,"")</f>
        <v/>
      </c>
      <c r="I11" s="11" t="str">
        <f aca="false">IFERROR(C11*03_Assumptions!$B$8,"")</f>
        <v/>
      </c>
      <c r="J11" s="11" t="str">
        <f aca="false">IFERROR(C11+H11+I11+N(F11)+N(G11),"")</f>
        <v/>
      </c>
      <c r="K11" s="9" t="str">
        <f aca="false">IFERROR(INDEX(01_Properties!$AU$2:$AU$51,MATCH($A11,01_Properties!$A$2:$A$51,0)),"")</f>
        <v/>
      </c>
      <c r="L11" s="11" t="str">
        <f aca="false">IFERROR(K11*12,"")</f>
        <v/>
      </c>
      <c r="M11" s="11" t="str">
        <f aca="false">IFERROR(L11*03_Assumptions!$B$9,"")</f>
        <v/>
      </c>
      <c r="N11" s="9" t="str">
        <f aca="false">IFERROR(IFERROR(INDEX(01_Properties!$AR$2:$AR$51,MATCH($A11,01_Properties!$A$2:$A$51,0)),"")*12,"")</f>
        <v/>
      </c>
      <c r="O11" s="9" t="str">
        <f aca="false">IFERROR(INDEX(01_Properties!$AS$2:$AS$51,MATCH($A11,01_Properties!$A$2:$A$51,0)),"")</f>
        <v/>
      </c>
      <c r="P11" s="11" t="str">
        <f aca="false">IF(C11="","",03_Assumptions!$B$12)</f>
        <v/>
      </c>
      <c r="Q11" s="11" t="str">
        <f aca="false">IFERROR(L11*03_Assumptions!$B$10,"")</f>
        <v/>
      </c>
      <c r="R11" s="11" t="str">
        <f aca="false">IFERROR(L11*03_Assumptions!$B$11,"")</f>
        <v/>
      </c>
      <c r="S11" s="11" t="str">
        <f aca="false">IF(L11="","",N(M11)+N(N11)+N(O11)+N(P11)+N(Q11)+N(R11))</f>
        <v/>
      </c>
      <c r="T11" s="11" t="str">
        <f aca="false">IFERROR(L11-S11,"")</f>
        <v/>
      </c>
      <c r="U11" s="14" t="str">
        <f aca="false">IFERROR(L11/J11,"")</f>
        <v/>
      </c>
      <c r="V11" s="14" t="str">
        <f aca="false">IFERROR(T11/J11,"")</f>
        <v/>
      </c>
      <c r="W11" s="11" t="str">
        <f aca="false">IFERROR(C11*03_Assumptions!$B$4,"")</f>
        <v/>
      </c>
      <c r="X11" s="11" t="str">
        <f aca="false">IFERROR(J11-W11,"")</f>
        <v/>
      </c>
      <c r="Y11" s="11" t="str">
        <f aca="false">IFERROR(PMT(03_Assumptions!$B$5/12,03_Assumptions!$B$6*12,-W11),"")</f>
        <v/>
      </c>
      <c r="Z11" s="11" t="str">
        <f aca="false">IFERROR(Y11*12,"")</f>
        <v/>
      </c>
      <c r="AA11" s="11" t="str">
        <f aca="false">IFERROR(T11-Z11,"")</f>
        <v/>
      </c>
      <c r="AB11" s="14" t="str">
        <f aca="false">IFERROR(AA11/X11,"")</f>
        <v/>
      </c>
      <c r="AC11" s="24" t="str">
        <f aca="false">IFERROR(T11/Z11,"")</f>
        <v/>
      </c>
      <c r="AD11" s="25" t="str">
        <f aca="false">IFERROR(X11/AA11,"")</f>
        <v/>
      </c>
      <c r="AE11" s="26" t="str">
        <f aca="false">IFERROR(X11*03_Assumptions!$B$14,"")</f>
        <v/>
      </c>
    </row>
    <row r="12" customFormat="false" ht="15" hidden="false" customHeight="false" outlineLevel="0" collapsed="false">
      <c r="A12" s="23"/>
      <c r="B12" s="8" t="str">
        <f aca="false">IFERROR(INDEX(01_Properties!$H$2:$H$51,MATCH($A12,01_Properties!$A$2:$A$51,0)),"")</f>
        <v/>
      </c>
      <c r="C12" s="9" t="str">
        <f aca="false">IFERROR(INDEX(01_Properties!$S$2:$S$51,MATCH($A12,01_Properties!$A$2:$A$51,0)),"")</f>
        <v/>
      </c>
      <c r="D12" s="10" t="str">
        <f aca="false">IFERROR(INDEX(01_Properties!$W$2:$W$51,MATCH($A12,01_Properties!$A$2:$A$51,0)),"")</f>
        <v/>
      </c>
      <c r="E12" s="11" t="str">
        <f aca="false">IFERROR(C12/D12,"")</f>
        <v/>
      </c>
      <c r="F12" s="13"/>
      <c r="G12" s="13"/>
      <c r="H12" s="11" t="str">
        <f aca="false">IFERROR(C12*03_Assumptions!$B$7,"")</f>
        <v/>
      </c>
      <c r="I12" s="11" t="str">
        <f aca="false">IFERROR(C12*03_Assumptions!$B$8,"")</f>
        <v/>
      </c>
      <c r="J12" s="11" t="str">
        <f aca="false">IFERROR(C12+H12+I12+N(F12)+N(G12),"")</f>
        <v/>
      </c>
      <c r="K12" s="9" t="str">
        <f aca="false">IFERROR(INDEX(01_Properties!$AU$2:$AU$51,MATCH($A12,01_Properties!$A$2:$A$51,0)),"")</f>
        <v/>
      </c>
      <c r="L12" s="11" t="str">
        <f aca="false">IFERROR(K12*12,"")</f>
        <v/>
      </c>
      <c r="M12" s="11" t="str">
        <f aca="false">IFERROR(L12*03_Assumptions!$B$9,"")</f>
        <v/>
      </c>
      <c r="N12" s="9" t="str">
        <f aca="false">IFERROR(IFERROR(INDEX(01_Properties!$AR$2:$AR$51,MATCH($A12,01_Properties!$A$2:$A$51,0)),"")*12,"")</f>
        <v/>
      </c>
      <c r="O12" s="9" t="str">
        <f aca="false">IFERROR(INDEX(01_Properties!$AS$2:$AS$51,MATCH($A12,01_Properties!$A$2:$A$51,0)),"")</f>
        <v/>
      </c>
      <c r="P12" s="11" t="str">
        <f aca="false">IF(C12="","",03_Assumptions!$B$12)</f>
        <v/>
      </c>
      <c r="Q12" s="11" t="str">
        <f aca="false">IFERROR(L12*03_Assumptions!$B$10,"")</f>
        <v/>
      </c>
      <c r="R12" s="11" t="str">
        <f aca="false">IFERROR(L12*03_Assumptions!$B$11,"")</f>
        <v/>
      </c>
      <c r="S12" s="11" t="str">
        <f aca="false">IF(L12="","",N(M12)+N(N12)+N(O12)+N(P12)+N(Q12)+N(R12))</f>
        <v/>
      </c>
      <c r="T12" s="11" t="str">
        <f aca="false">IFERROR(L12-S12,"")</f>
        <v/>
      </c>
      <c r="U12" s="14" t="str">
        <f aca="false">IFERROR(L12/J12,"")</f>
        <v/>
      </c>
      <c r="V12" s="14" t="str">
        <f aca="false">IFERROR(T12/J12,"")</f>
        <v/>
      </c>
      <c r="W12" s="11" t="str">
        <f aca="false">IFERROR(C12*03_Assumptions!$B$4,"")</f>
        <v/>
      </c>
      <c r="X12" s="11" t="str">
        <f aca="false">IFERROR(J12-W12,"")</f>
        <v/>
      </c>
      <c r="Y12" s="11" t="str">
        <f aca="false">IFERROR(PMT(03_Assumptions!$B$5/12,03_Assumptions!$B$6*12,-W12),"")</f>
        <v/>
      </c>
      <c r="Z12" s="11" t="str">
        <f aca="false">IFERROR(Y12*12,"")</f>
        <v/>
      </c>
      <c r="AA12" s="11" t="str">
        <f aca="false">IFERROR(T12-Z12,"")</f>
        <v/>
      </c>
      <c r="AB12" s="14" t="str">
        <f aca="false">IFERROR(AA12/X12,"")</f>
        <v/>
      </c>
      <c r="AC12" s="24" t="str">
        <f aca="false">IFERROR(T12/Z12,"")</f>
        <v/>
      </c>
      <c r="AD12" s="25" t="str">
        <f aca="false">IFERROR(X12/AA12,"")</f>
        <v/>
      </c>
      <c r="AE12" s="26" t="str">
        <f aca="false">IFERROR(X12*03_Assumptions!$B$14,"")</f>
        <v/>
      </c>
    </row>
    <row r="13" customFormat="false" ht="15" hidden="false" customHeight="false" outlineLevel="0" collapsed="false">
      <c r="A13" s="23"/>
      <c r="B13" s="8" t="str">
        <f aca="false">IFERROR(INDEX(01_Properties!$H$2:$H$51,MATCH($A13,01_Properties!$A$2:$A$51,0)),"")</f>
        <v/>
      </c>
      <c r="C13" s="9" t="str">
        <f aca="false">IFERROR(INDEX(01_Properties!$S$2:$S$51,MATCH($A13,01_Properties!$A$2:$A$51,0)),"")</f>
        <v/>
      </c>
      <c r="D13" s="10" t="str">
        <f aca="false">IFERROR(INDEX(01_Properties!$W$2:$W$51,MATCH($A13,01_Properties!$A$2:$A$51,0)),"")</f>
        <v/>
      </c>
      <c r="E13" s="11" t="str">
        <f aca="false">IFERROR(C13/D13,"")</f>
        <v/>
      </c>
      <c r="F13" s="13"/>
      <c r="G13" s="13"/>
      <c r="H13" s="11" t="str">
        <f aca="false">IFERROR(C13*03_Assumptions!$B$7,"")</f>
        <v/>
      </c>
      <c r="I13" s="11" t="str">
        <f aca="false">IFERROR(C13*03_Assumptions!$B$8,"")</f>
        <v/>
      </c>
      <c r="J13" s="11" t="str">
        <f aca="false">IFERROR(C13+H13+I13+N(F13)+N(G13),"")</f>
        <v/>
      </c>
      <c r="K13" s="9" t="str">
        <f aca="false">IFERROR(INDEX(01_Properties!$AU$2:$AU$51,MATCH($A13,01_Properties!$A$2:$A$51,0)),"")</f>
        <v/>
      </c>
      <c r="L13" s="11" t="str">
        <f aca="false">IFERROR(K13*12,"")</f>
        <v/>
      </c>
      <c r="M13" s="11" t="str">
        <f aca="false">IFERROR(L13*03_Assumptions!$B$9,"")</f>
        <v/>
      </c>
      <c r="N13" s="9" t="str">
        <f aca="false">IFERROR(IFERROR(INDEX(01_Properties!$AR$2:$AR$51,MATCH($A13,01_Properties!$A$2:$A$51,0)),"")*12,"")</f>
        <v/>
      </c>
      <c r="O13" s="9" t="str">
        <f aca="false">IFERROR(INDEX(01_Properties!$AS$2:$AS$51,MATCH($A13,01_Properties!$A$2:$A$51,0)),"")</f>
        <v/>
      </c>
      <c r="P13" s="11" t="str">
        <f aca="false">IF(C13="","",03_Assumptions!$B$12)</f>
        <v/>
      </c>
      <c r="Q13" s="11" t="str">
        <f aca="false">IFERROR(L13*03_Assumptions!$B$10,"")</f>
        <v/>
      </c>
      <c r="R13" s="11" t="str">
        <f aca="false">IFERROR(L13*03_Assumptions!$B$11,"")</f>
        <v/>
      </c>
      <c r="S13" s="11" t="str">
        <f aca="false">IF(L13="","",N(M13)+N(N13)+N(O13)+N(P13)+N(Q13)+N(R13))</f>
        <v/>
      </c>
      <c r="T13" s="11" t="str">
        <f aca="false">IFERROR(L13-S13,"")</f>
        <v/>
      </c>
      <c r="U13" s="14" t="str">
        <f aca="false">IFERROR(L13/J13,"")</f>
        <v/>
      </c>
      <c r="V13" s="14" t="str">
        <f aca="false">IFERROR(T13/J13,"")</f>
        <v/>
      </c>
      <c r="W13" s="11" t="str">
        <f aca="false">IFERROR(C13*03_Assumptions!$B$4,"")</f>
        <v/>
      </c>
      <c r="X13" s="11" t="str">
        <f aca="false">IFERROR(J13-W13,"")</f>
        <v/>
      </c>
      <c r="Y13" s="11" t="str">
        <f aca="false">IFERROR(PMT(03_Assumptions!$B$5/12,03_Assumptions!$B$6*12,-W13),"")</f>
        <v/>
      </c>
      <c r="Z13" s="11" t="str">
        <f aca="false">IFERROR(Y13*12,"")</f>
        <v/>
      </c>
      <c r="AA13" s="11" t="str">
        <f aca="false">IFERROR(T13-Z13,"")</f>
        <v/>
      </c>
      <c r="AB13" s="14" t="str">
        <f aca="false">IFERROR(AA13/X13,"")</f>
        <v/>
      </c>
      <c r="AC13" s="24" t="str">
        <f aca="false">IFERROR(T13/Z13,"")</f>
        <v/>
      </c>
      <c r="AD13" s="25" t="str">
        <f aca="false">IFERROR(X13/AA13,"")</f>
        <v/>
      </c>
      <c r="AE13" s="26" t="str">
        <f aca="false">IFERROR(X13*03_Assumptions!$B$14,"")</f>
        <v/>
      </c>
    </row>
    <row r="14" customFormat="false" ht="15" hidden="false" customHeight="false" outlineLevel="0" collapsed="false">
      <c r="A14" s="23"/>
      <c r="B14" s="8" t="str">
        <f aca="false">IFERROR(INDEX(01_Properties!$H$2:$H$51,MATCH($A14,01_Properties!$A$2:$A$51,0)),"")</f>
        <v/>
      </c>
      <c r="C14" s="9" t="str">
        <f aca="false">IFERROR(INDEX(01_Properties!$S$2:$S$51,MATCH($A14,01_Properties!$A$2:$A$51,0)),"")</f>
        <v/>
      </c>
      <c r="D14" s="10" t="str">
        <f aca="false">IFERROR(INDEX(01_Properties!$W$2:$W$51,MATCH($A14,01_Properties!$A$2:$A$51,0)),"")</f>
        <v/>
      </c>
      <c r="E14" s="11" t="str">
        <f aca="false">IFERROR(C14/D14,"")</f>
        <v/>
      </c>
      <c r="F14" s="13"/>
      <c r="G14" s="13"/>
      <c r="H14" s="11" t="str">
        <f aca="false">IFERROR(C14*03_Assumptions!$B$7,"")</f>
        <v/>
      </c>
      <c r="I14" s="11" t="str">
        <f aca="false">IFERROR(C14*03_Assumptions!$B$8,"")</f>
        <v/>
      </c>
      <c r="J14" s="11" t="str">
        <f aca="false">IFERROR(C14+H14+I14+N(F14)+N(G14),"")</f>
        <v/>
      </c>
      <c r="K14" s="9" t="str">
        <f aca="false">IFERROR(INDEX(01_Properties!$AU$2:$AU$51,MATCH($A14,01_Properties!$A$2:$A$51,0)),"")</f>
        <v/>
      </c>
      <c r="L14" s="11" t="str">
        <f aca="false">IFERROR(K14*12,"")</f>
        <v/>
      </c>
      <c r="M14" s="11" t="str">
        <f aca="false">IFERROR(L14*03_Assumptions!$B$9,"")</f>
        <v/>
      </c>
      <c r="N14" s="9" t="str">
        <f aca="false">IFERROR(IFERROR(INDEX(01_Properties!$AR$2:$AR$51,MATCH($A14,01_Properties!$A$2:$A$51,0)),"")*12,"")</f>
        <v/>
      </c>
      <c r="O14" s="9" t="str">
        <f aca="false">IFERROR(INDEX(01_Properties!$AS$2:$AS$51,MATCH($A14,01_Properties!$A$2:$A$51,0)),"")</f>
        <v/>
      </c>
      <c r="P14" s="11" t="str">
        <f aca="false">IF(C14="","",03_Assumptions!$B$12)</f>
        <v/>
      </c>
      <c r="Q14" s="11" t="str">
        <f aca="false">IFERROR(L14*03_Assumptions!$B$10,"")</f>
        <v/>
      </c>
      <c r="R14" s="11" t="str">
        <f aca="false">IFERROR(L14*03_Assumptions!$B$11,"")</f>
        <v/>
      </c>
      <c r="S14" s="11" t="str">
        <f aca="false">IF(L14="","",N(M14)+N(N14)+N(O14)+N(P14)+N(Q14)+N(R14))</f>
        <v/>
      </c>
      <c r="T14" s="11" t="str">
        <f aca="false">IFERROR(L14-S14,"")</f>
        <v/>
      </c>
      <c r="U14" s="14" t="str">
        <f aca="false">IFERROR(L14/J14,"")</f>
        <v/>
      </c>
      <c r="V14" s="14" t="str">
        <f aca="false">IFERROR(T14/J14,"")</f>
        <v/>
      </c>
      <c r="W14" s="11" t="str">
        <f aca="false">IFERROR(C14*03_Assumptions!$B$4,"")</f>
        <v/>
      </c>
      <c r="X14" s="11" t="str">
        <f aca="false">IFERROR(J14-W14,"")</f>
        <v/>
      </c>
      <c r="Y14" s="11" t="str">
        <f aca="false">IFERROR(PMT(03_Assumptions!$B$5/12,03_Assumptions!$B$6*12,-W14),"")</f>
        <v/>
      </c>
      <c r="Z14" s="11" t="str">
        <f aca="false">IFERROR(Y14*12,"")</f>
        <v/>
      </c>
      <c r="AA14" s="11" t="str">
        <f aca="false">IFERROR(T14-Z14,"")</f>
        <v/>
      </c>
      <c r="AB14" s="14" t="str">
        <f aca="false">IFERROR(AA14/X14,"")</f>
        <v/>
      </c>
      <c r="AC14" s="24" t="str">
        <f aca="false">IFERROR(T14/Z14,"")</f>
        <v/>
      </c>
      <c r="AD14" s="25" t="str">
        <f aca="false">IFERROR(X14/AA14,"")</f>
        <v/>
      </c>
      <c r="AE14" s="26" t="str">
        <f aca="false">IFERROR(X14*03_Assumptions!$B$14,"")</f>
        <v/>
      </c>
    </row>
    <row r="17" customFormat="false" ht="15" hidden="false" customHeight="false" outlineLevel="0" collapsed="false">
      <c r="A17" s="2" t="s">
        <v>243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3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4"/>
    <col collapsed="false" customWidth="true" hidden="false" outlineLevel="0" max="2" min="2" style="0" width="14"/>
    <col collapsed="false" customWidth="true" hidden="false" outlineLevel="0" max="3" min="3" style="0" width="80"/>
  </cols>
  <sheetData>
    <row r="1" customFormat="false" ht="17.35" hidden="false" customHeight="false" outlineLevel="0" collapsed="false">
      <c r="A1" s="1" t="s">
        <v>244</v>
      </c>
    </row>
    <row r="2" customFormat="false" ht="15" hidden="false" customHeight="false" outlineLevel="0" collapsed="false">
      <c r="A2" s="2" t="s">
        <v>245</v>
      </c>
    </row>
    <row r="3" customFormat="false" ht="15" hidden="false" customHeight="false" outlineLevel="0" collapsed="false">
      <c r="A3" s="3" t="s">
        <v>246</v>
      </c>
      <c r="B3" s="3" t="s">
        <v>247</v>
      </c>
      <c r="C3" s="3" t="s">
        <v>248</v>
      </c>
    </row>
    <row r="4" customFormat="false" ht="15" hidden="false" customHeight="false" outlineLevel="0" collapsed="false">
      <c r="A4" s="4" t="s">
        <v>249</v>
      </c>
      <c r="B4" s="27" t="n">
        <v>0.7</v>
      </c>
      <c r="C4" s="2" t="s">
        <v>250</v>
      </c>
    </row>
    <row r="5" customFormat="false" ht="15" hidden="false" customHeight="false" outlineLevel="0" collapsed="false">
      <c r="A5" s="4" t="s">
        <v>251</v>
      </c>
      <c r="B5" s="27" t="n">
        <v>0.035</v>
      </c>
      <c r="C5" s="2" t="s">
        <v>252</v>
      </c>
    </row>
    <row r="6" customFormat="false" ht="15" hidden="false" customHeight="false" outlineLevel="0" collapsed="false">
      <c r="A6" s="4" t="s">
        <v>253</v>
      </c>
      <c r="B6" s="28" t="n">
        <v>25</v>
      </c>
      <c r="C6" s="2" t="s">
        <v>254</v>
      </c>
    </row>
    <row r="7" customFormat="false" ht="15" hidden="false" customHeight="false" outlineLevel="0" collapsed="false">
      <c r="A7" s="4" t="s">
        <v>255</v>
      </c>
      <c r="B7" s="27" t="n">
        <v>0.08</v>
      </c>
      <c r="C7" s="2" t="s">
        <v>256</v>
      </c>
    </row>
    <row r="8" customFormat="false" ht="15" hidden="false" customHeight="false" outlineLevel="0" collapsed="false">
      <c r="A8" s="4" t="s">
        <v>257</v>
      </c>
      <c r="B8" s="27" t="n">
        <v>0.025</v>
      </c>
      <c r="C8" s="2" t="s">
        <v>258</v>
      </c>
    </row>
    <row r="9" customFormat="false" ht="15" hidden="false" customHeight="false" outlineLevel="0" collapsed="false">
      <c r="A9" s="4" t="s">
        <v>259</v>
      </c>
      <c r="B9" s="27" t="n">
        <v>0.05</v>
      </c>
      <c r="C9" s="2" t="s">
        <v>260</v>
      </c>
    </row>
    <row r="10" customFormat="false" ht="15" hidden="false" customHeight="false" outlineLevel="0" collapsed="false">
      <c r="A10" s="4" t="s">
        <v>261</v>
      </c>
      <c r="B10" s="27" t="n">
        <v>0.08</v>
      </c>
      <c r="C10" s="2" t="s">
        <v>262</v>
      </c>
    </row>
    <row r="11" customFormat="false" ht="15" hidden="false" customHeight="false" outlineLevel="0" collapsed="false">
      <c r="A11" s="4" t="s">
        <v>263</v>
      </c>
      <c r="B11" s="27" t="n">
        <v>0.1</v>
      </c>
      <c r="C11" s="2" t="s">
        <v>264</v>
      </c>
    </row>
    <row r="12" customFormat="false" ht="15" hidden="false" customHeight="false" outlineLevel="0" collapsed="false">
      <c r="A12" s="4" t="s">
        <v>265</v>
      </c>
      <c r="B12" s="29" t="n">
        <v>350</v>
      </c>
      <c r="C12" s="2" t="s">
        <v>266</v>
      </c>
    </row>
    <row r="13" customFormat="false" ht="15" hidden="false" customHeight="false" outlineLevel="0" collapsed="false">
      <c r="A13" s="4" t="s">
        <v>267</v>
      </c>
      <c r="B13" s="27" t="n">
        <v>0.07</v>
      </c>
      <c r="C13" s="2" t="s">
        <v>268</v>
      </c>
    </row>
    <row r="14" customFormat="false" ht="15" hidden="false" customHeight="false" outlineLevel="0" collapsed="false">
      <c r="A14" s="4" t="s">
        <v>269</v>
      </c>
      <c r="B14" s="30" t="n">
        <v>11.3</v>
      </c>
      <c r="C14" s="2" t="s">
        <v>270</v>
      </c>
    </row>
    <row r="17" customFormat="false" ht="15" hidden="false" customHeight="false" outlineLevel="0" collapsed="false">
      <c r="A17" s="3" t="s">
        <v>271</v>
      </c>
      <c r="B17" s="3" t="s">
        <v>247</v>
      </c>
      <c r="C17" s="3" t="s">
        <v>248</v>
      </c>
    </row>
    <row r="18" customFormat="false" ht="15" hidden="false" customHeight="false" outlineLevel="0" collapsed="false">
      <c r="A18" s="4" t="s">
        <v>272</v>
      </c>
      <c r="B18" s="27" t="n">
        <v>0.35</v>
      </c>
      <c r="C18" s="2" t="s">
        <v>273</v>
      </c>
    </row>
    <row r="19" customFormat="false" ht="15" hidden="false" customHeight="false" outlineLevel="0" collapsed="false">
      <c r="A19" s="4" t="s">
        <v>274</v>
      </c>
      <c r="B19" s="27" t="n">
        <v>0.25</v>
      </c>
      <c r="C19" s="2" t="s">
        <v>275</v>
      </c>
    </row>
    <row r="20" customFormat="false" ht="15" hidden="false" customHeight="false" outlineLevel="0" collapsed="false">
      <c r="A20" s="4" t="s">
        <v>86</v>
      </c>
      <c r="B20" s="27" t="n">
        <v>0.15</v>
      </c>
      <c r="C20" s="2" t="s">
        <v>276</v>
      </c>
    </row>
    <row r="21" customFormat="false" ht="15" hidden="false" customHeight="false" outlineLevel="0" collapsed="false">
      <c r="A21" s="4" t="s">
        <v>277</v>
      </c>
      <c r="B21" s="27" t="n">
        <v>0.1</v>
      </c>
      <c r="C21" s="2" t="s">
        <v>278</v>
      </c>
    </row>
    <row r="22" customFormat="false" ht="15" hidden="false" customHeight="false" outlineLevel="0" collapsed="false">
      <c r="A22" s="4" t="s">
        <v>279</v>
      </c>
      <c r="B22" s="27" t="n">
        <v>0.15</v>
      </c>
      <c r="C22" s="2" t="s">
        <v>280</v>
      </c>
    </row>
    <row r="23" customFormat="false" ht="15" hidden="false" customHeight="false" outlineLevel="0" collapsed="false">
      <c r="A23" s="31" t="s">
        <v>281</v>
      </c>
      <c r="B23" s="32" t="n">
        <f aca="false">SUM(B18:B22)</f>
        <v>1</v>
      </c>
      <c r="C23" s="2" t="s">
        <v>282</v>
      </c>
    </row>
    <row r="26" customFormat="false" ht="15" hidden="false" customHeight="false" outlineLevel="0" collapsed="false">
      <c r="A26" s="3" t="s">
        <v>283</v>
      </c>
      <c r="B26" s="3" t="s">
        <v>247</v>
      </c>
      <c r="C26" s="3" t="s">
        <v>248</v>
      </c>
    </row>
    <row r="27" customFormat="false" ht="15" hidden="false" customHeight="false" outlineLevel="0" collapsed="false">
      <c r="A27" s="33" t="s">
        <v>284</v>
      </c>
      <c r="B27" s="33" t="s">
        <v>285</v>
      </c>
    </row>
    <row r="28" customFormat="false" ht="15" hidden="false" customHeight="false" outlineLevel="0" collapsed="false">
      <c r="A28" s="4" t="s">
        <v>286</v>
      </c>
      <c r="B28" s="34" t="n">
        <v>1</v>
      </c>
    </row>
    <row r="29" customFormat="false" ht="15" hidden="false" customHeight="false" outlineLevel="0" collapsed="false">
      <c r="A29" s="4" t="s">
        <v>287</v>
      </c>
      <c r="B29" s="34" t="n">
        <v>0.9</v>
      </c>
    </row>
    <row r="30" customFormat="false" ht="15" hidden="false" customHeight="false" outlineLevel="0" collapsed="false">
      <c r="A30" s="4" t="s">
        <v>178</v>
      </c>
      <c r="B30" s="34" t="n">
        <v>0.8</v>
      </c>
    </row>
    <row r="31" customFormat="false" ht="15" hidden="false" customHeight="false" outlineLevel="0" collapsed="false">
      <c r="A31" s="4" t="s">
        <v>203</v>
      </c>
      <c r="B31" s="34" t="n">
        <v>0.55</v>
      </c>
    </row>
    <row r="32" customFormat="false" ht="15" hidden="false" customHeight="false" outlineLevel="0" collapsed="false">
      <c r="A32" s="4" t="s">
        <v>288</v>
      </c>
      <c r="B32" s="34" t="n">
        <v>0.4</v>
      </c>
    </row>
    <row r="33" customFormat="false" ht="15" hidden="false" customHeight="false" outlineLevel="0" collapsed="false">
      <c r="A33" s="4" t="s">
        <v>289</v>
      </c>
      <c r="B33" s="34" t="n">
        <v>0.15</v>
      </c>
    </row>
    <row r="34" customFormat="false" ht="15" hidden="false" customHeight="false" outlineLevel="0" collapsed="false">
      <c r="A34" s="2" t="s">
        <v>290</v>
      </c>
    </row>
    <row r="36" customFormat="false" ht="15" hidden="false" customHeight="false" outlineLevel="0" collapsed="false">
      <c r="A36" s="3" t="s">
        <v>291</v>
      </c>
      <c r="B36" s="3" t="s">
        <v>247</v>
      </c>
      <c r="C36" s="3" t="s">
        <v>248</v>
      </c>
    </row>
    <row r="37" customFormat="false" ht="15" hidden="false" customHeight="false" outlineLevel="0" collapsed="false">
      <c r="A37" s="4" t="s">
        <v>292</v>
      </c>
      <c r="B37" s="27" t="n">
        <v>0.5</v>
      </c>
      <c r="C37" s="2" t="s">
        <v>293</v>
      </c>
    </row>
    <row r="38" customFormat="false" ht="15" hidden="false" customHeight="false" outlineLevel="0" collapsed="false">
      <c r="A38" s="4" t="s">
        <v>294</v>
      </c>
      <c r="B38" s="27" t="n">
        <v>0.85</v>
      </c>
      <c r="C38" s="2" t="s">
        <v>295</v>
      </c>
    </row>
    <row r="39" customFormat="false" ht="15" hidden="false" customHeight="false" outlineLevel="0" collapsed="false">
      <c r="A39" s="4" t="s">
        <v>296</v>
      </c>
      <c r="B39" s="27" t="n">
        <v>0.15</v>
      </c>
      <c r="C39" s="2" t="s">
        <v>297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dimension ref="A1:K7"/>
  <sheetViews>
    <sheetView workbookViewId="0">
      <pane xSplit="2" ySplit="1" topLeftCell="C2" activePane="bottomRight" state="frozen"/>
    </sheetView>
  </sheetViews>
  <sheetFormatPr defaultRowHeight="15"/>
  <sheetData>
    <row r="4">
      <c r="A4" s="7" t="inlineStr">
        <is>
          <t xml:space="preserve">Municipality</t>
        </is>
      </c>
      <c r="B4" s="7" t="inlineStr">
        <is>
          <t xml:space="preserve">Province</t>
        </is>
      </c>
      <c r="C4" s="7" t="inlineStr">
        <is>
          <t xml:space="preserve">Median Sale EUR/m2</t>
        </is>
      </c>
      <c r="D4" s="7" t="inlineStr">
        <is>
          <t xml:space="preserve">Median RENOVATED EUR/m2</t>
        </is>
      </c>
      <c r="E4" s="7" t="inlineStr">
        <is>
          <t xml:space="preserve">Median Rent EUR/m2/mo</t>
        </is>
      </c>
      <c r="F4" s="7" t="inlineStr">
        <is>
          <t xml:space="preserve">Implied Gross Yield</t>
        </is>
      </c>
      <c r="G4" s="7" t="inlineStr">
        <is>
          <t xml:space="preserve">Reno Uplift %</t>
        </is>
      </c>
      <c r="H4" s="7" t="inlineStr">
        <is>
          <t xml:space="preserve">Avg Days on Market</t>
        </is>
      </c>
      <c r="I4" s="7" t="inlineStr">
        <is>
          <t xml:space="preserve">Listings Analysed</t>
        </is>
      </c>
      <c r="J4" s="7" t="inlineStr">
        <is>
          <t xml:space="preserve">YoY Price Change</t>
        </is>
      </c>
      <c r="K4" s="7" t="inlineStr">
        <is>
          <t xml:space="preserve">Source / Date</t>
        </is>
      </c>
    </row>
    <row r="5">
      <c r="A5" t="inlineStr">
        <is>
          <t xml:space="preserve">Fuengirola</t>
        </is>
      </c>
      <c r="B5" t="inlineStr">
        <is>
          <t xml:space="preserve">Málaga</t>
        </is>
      </c>
      <c r="C5">
        <v>4540</v>
      </c>
      <c r="D5">
        <v>4089.74</v>
      </c>
      <c r="E5"/>
      <c r="F5">
        <f>IFERROR(E5*12/C5,"")</f>
      </c>
      <c r="G5">
        <f>IFERROR((D5-C5)/C5,"")</f>
      </c>
      <c r="H5">
        <v>2</v>
      </c>
      <c r="I5">
        <v>70</v>
      </c>
      <c r="J5"/>
      <c r="K5" t="inlineStr">
        <is>
          <t xml:space="preserve">Property Scout live data — 2026-09-01</t>
        </is>
      </c>
    </row>
    <row r="6">
      <c r="A6" t="inlineStr">
        <is>
          <t xml:space="preserve">Madrid</t>
        </is>
      </c>
      <c r="B6" t="inlineStr">
        <is>
          <t xml:space="preserve">Madrid</t>
        </is>
      </c>
      <c r="C6">
        <v>9286</v>
      </c>
      <c r="D6"/>
      <c r="E6"/>
      <c r="F6">
        <f>IFERROR(E6*12/C6,"")</f>
      </c>
      <c r="G6">
        <f>IFERROR((D6-C6)/C6,"")</f>
      </c>
      <c r="H6">
        <v>3</v>
      </c>
      <c r="I6">
        <v>5</v>
      </c>
      <c r="J6"/>
      <c r="K6" t="inlineStr">
        <is>
          <t xml:space="preserve">Property Scout live data — 2026-09-01</t>
        </is>
      </c>
    </row>
    <row r="7">
      <c r="A7" t="inlineStr">
        <is>
          <t xml:space="preserve">Marbella</t>
        </is>
      </c>
      <c r="B7" t="inlineStr">
        <is>
          <t xml:space="preserve">Marbella</t>
        </is>
      </c>
      <c r="C7">
        <v>4951.92</v>
      </c>
      <c r="D7">
        <v>5472.13</v>
      </c>
      <c r="E7"/>
      <c r="F7">
        <f>IFERROR(E7*12/C7,"")</f>
      </c>
      <c r="G7">
        <f>IFERROR((D7-C7)/C7,"")</f>
      </c>
      <c r="H7">
        <v>2.1</v>
      </c>
      <c r="I7">
        <v>750</v>
      </c>
      <c r="J7"/>
      <c r="K7" t="inlineStr">
        <is>
          <t xml:space="preserve">Property Scout live data — 2026-09-01</t>
        </is>
      </c>
    </row>
  </sheetData>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3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4"/>
    <col collapsed="false" customWidth="true" hidden="false" outlineLevel="0" max="2" min="2" style="0" width="38"/>
    <col collapsed="false" customWidth="true" hidden="false" outlineLevel="0" max="3" min="3" style="0" width="13"/>
    <col collapsed="false" customWidth="true" hidden="false" outlineLevel="0" max="4" min="4" style="0" width="11"/>
    <col collapsed="false" customWidth="true" hidden="false" outlineLevel="0" max="6" min="5" style="0" width="12"/>
    <col collapsed="false" customWidth="true" hidden="false" outlineLevel="0" max="7" min="7" style="0" width="28"/>
    <col collapsed="false" customWidth="true" hidden="false" outlineLevel="0" max="9" min="8" style="0" width="11"/>
    <col collapsed="false" customWidth="true" hidden="false" outlineLevel="0" max="10" min="10" style="0" width="18"/>
    <col collapsed="false" customWidth="true" hidden="false" outlineLevel="0" max="11" min="11" style="0" width="40"/>
  </cols>
  <sheetData>
    <row r="1" customFormat="false" ht="17.35" hidden="false" customHeight="false" outlineLevel="0" collapsed="false">
      <c r="A1" s="1" t="s">
        <v>310</v>
      </c>
    </row>
    <row r="3" customFormat="false" ht="15" hidden="false" customHeight="false" outlineLevel="0" collapsed="false">
      <c r="A3" s="3" t="s">
        <v>50</v>
      </c>
      <c r="B3" s="3" t="s">
        <v>51</v>
      </c>
      <c r="C3" s="3" t="s">
        <v>311</v>
      </c>
      <c r="D3" s="3" t="s">
        <v>312</v>
      </c>
      <c r="E3" s="3" t="s">
        <v>53</v>
      </c>
      <c r="F3" s="3" t="s">
        <v>313</v>
      </c>
      <c r="G3" s="3" t="s">
        <v>314</v>
      </c>
      <c r="H3" s="3" t="s">
        <v>315</v>
      </c>
      <c r="I3" s="3" t="s">
        <v>316</v>
      </c>
      <c r="J3" s="3" t="s">
        <v>317</v>
      </c>
      <c r="K3" s="3" t="s">
        <v>318</v>
      </c>
    </row>
    <row r="4" customFormat="false" ht="15" hidden="false" customHeight="false" outlineLevel="0" collapsed="false">
      <c r="A4" s="23" t="s">
        <v>161</v>
      </c>
      <c r="B4" s="8" t="str">
        <f aca="false">IFERROR(INDEX(01_Properties!$H$2:$H$51,MATCH($A4,01_Properties!$A$2:$A$51,0)),"")</f>
        <v>EXAMPLE — 3-bed apartment, 2 min from Playa del Cura</v>
      </c>
      <c r="C4" s="23" t="s">
        <v>319</v>
      </c>
      <c r="D4" s="23" t="s">
        <v>320</v>
      </c>
      <c r="E4" s="9" t="n">
        <f aca="false">IFERROR(INDEX(01_Properties!$S$2:$S$51,MATCH($A4,01_Properties!$A$2:$A$51,0)),"")</f>
        <v>139000</v>
      </c>
      <c r="F4" s="13"/>
      <c r="G4" s="23" t="s">
        <v>321</v>
      </c>
      <c r="H4" s="23"/>
      <c r="I4" s="23" t="s">
        <v>322</v>
      </c>
      <c r="J4" s="23"/>
      <c r="K4" s="23"/>
    </row>
    <row r="5" customFormat="false" ht="15" hidden="false" customHeight="false" outlineLevel="0" collapsed="false">
      <c r="A5" s="23"/>
      <c r="B5" s="8" t="str">
        <f aca="false">IFERROR(INDEX(01_Properties!$H$2:$H$51,MATCH($A5,01_Properties!$A$2:$A$51,0)),"")</f>
        <v/>
      </c>
      <c r="C5" s="23"/>
      <c r="D5" s="23"/>
      <c r="E5" s="9" t="str">
        <f aca="false">IFERROR(INDEX(01_Properties!$S$2:$S$51,MATCH($A5,01_Properties!$A$2:$A$51,0)),"")</f>
        <v/>
      </c>
      <c r="F5" s="13"/>
      <c r="G5" s="23"/>
      <c r="H5" s="23"/>
      <c r="I5" s="23"/>
      <c r="J5" s="23"/>
      <c r="K5" s="23"/>
    </row>
    <row r="6" customFormat="false" ht="15" hidden="false" customHeight="false" outlineLevel="0" collapsed="false">
      <c r="A6" s="23"/>
      <c r="B6" s="8" t="str">
        <f aca="false">IFERROR(INDEX(01_Properties!$H$2:$H$51,MATCH($A6,01_Properties!$A$2:$A$51,0)),"")</f>
        <v/>
      </c>
      <c r="C6" s="23"/>
      <c r="D6" s="23"/>
      <c r="E6" s="9" t="str">
        <f aca="false">IFERROR(INDEX(01_Properties!$S$2:$S$51,MATCH($A6,01_Properties!$A$2:$A$51,0)),"")</f>
        <v/>
      </c>
      <c r="F6" s="13"/>
      <c r="G6" s="23"/>
      <c r="H6" s="23"/>
      <c r="I6" s="23"/>
      <c r="J6" s="23"/>
      <c r="K6" s="23"/>
    </row>
    <row r="7" customFormat="false" ht="15" hidden="false" customHeight="false" outlineLevel="0" collapsed="false">
      <c r="A7" s="23"/>
      <c r="B7" s="8" t="str">
        <f aca="false">IFERROR(INDEX(01_Properties!$H$2:$H$51,MATCH($A7,01_Properties!$A$2:$A$51,0)),"")</f>
        <v/>
      </c>
      <c r="C7" s="23"/>
      <c r="D7" s="23"/>
      <c r="E7" s="9" t="str">
        <f aca="false">IFERROR(INDEX(01_Properties!$S$2:$S$51,MATCH($A7,01_Properties!$A$2:$A$51,0)),"")</f>
        <v/>
      </c>
      <c r="F7" s="13"/>
      <c r="G7" s="23"/>
      <c r="H7" s="23"/>
      <c r="I7" s="23"/>
      <c r="J7" s="23"/>
      <c r="K7" s="23"/>
    </row>
    <row r="8" customFormat="false" ht="15" hidden="false" customHeight="false" outlineLevel="0" collapsed="false">
      <c r="A8" s="23"/>
      <c r="B8" s="8" t="str">
        <f aca="false">IFERROR(INDEX(01_Properties!$H$2:$H$51,MATCH($A8,01_Properties!$A$2:$A$51,0)),"")</f>
        <v/>
      </c>
      <c r="C8" s="23"/>
      <c r="D8" s="23"/>
      <c r="E8" s="9" t="str">
        <f aca="false">IFERROR(INDEX(01_Properties!$S$2:$S$51,MATCH($A8,01_Properties!$A$2:$A$51,0)),"")</f>
        <v/>
      </c>
      <c r="F8" s="13"/>
      <c r="G8" s="23"/>
      <c r="H8" s="23"/>
      <c r="I8" s="23"/>
      <c r="J8" s="23"/>
      <c r="K8" s="23"/>
    </row>
    <row r="9" customFormat="false" ht="15" hidden="false" customHeight="false" outlineLevel="0" collapsed="false">
      <c r="A9" s="23"/>
      <c r="B9" s="8" t="str">
        <f aca="false">IFERROR(INDEX(01_Properties!$H$2:$H$51,MATCH($A9,01_Properties!$A$2:$A$51,0)),"")</f>
        <v/>
      </c>
      <c r="C9" s="23"/>
      <c r="D9" s="23"/>
      <c r="E9" s="9" t="str">
        <f aca="false">IFERROR(INDEX(01_Properties!$S$2:$S$51,MATCH($A9,01_Properties!$A$2:$A$51,0)),"")</f>
        <v/>
      </c>
      <c r="F9" s="13"/>
      <c r="G9" s="23"/>
      <c r="H9" s="23"/>
      <c r="I9" s="23"/>
      <c r="J9" s="23"/>
      <c r="K9" s="23"/>
    </row>
    <row r="10" customFormat="false" ht="15" hidden="false" customHeight="false" outlineLevel="0" collapsed="false">
      <c r="A10" s="23"/>
      <c r="B10" s="8" t="str">
        <f aca="false">IFERROR(INDEX(01_Properties!$H$2:$H$51,MATCH($A10,01_Properties!$A$2:$A$51,0)),"")</f>
        <v/>
      </c>
      <c r="C10" s="23"/>
      <c r="D10" s="23"/>
      <c r="E10" s="9" t="str">
        <f aca="false">IFERROR(INDEX(01_Properties!$S$2:$S$51,MATCH($A10,01_Properties!$A$2:$A$51,0)),"")</f>
        <v/>
      </c>
      <c r="F10" s="13"/>
      <c r="G10" s="23"/>
      <c r="H10" s="23"/>
      <c r="I10" s="23"/>
      <c r="J10" s="23"/>
      <c r="K10" s="23"/>
    </row>
    <row r="11" customFormat="false" ht="15" hidden="false" customHeight="false" outlineLevel="0" collapsed="false">
      <c r="A11" s="23"/>
      <c r="B11" s="8" t="str">
        <f aca="false">IFERROR(INDEX(01_Properties!$H$2:$H$51,MATCH($A11,01_Properties!$A$2:$A$51,0)),"")</f>
        <v/>
      </c>
      <c r="C11" s="23"/>
      <c r="D11" s="23"/>
      <c r="E11" s="9" t="str">
        <f aca="false">IFERROR(INDEX(01_Properties!$S$2:$S$51,MATCH($A11,01_Properties!$A$2:$A$51,0)),"")</f>
        <v/>
      </c>
      <c r="F11" s="13"/>
      <c r="G11" s="23"/>
      <c r="H11" s="23"/>
      <c r="I11" s="23"/>
      <c r="J11" s="23"/>
      <c r="K11" s="23"/>
    </row>
    <row r="12" customFormat="false" ht="15" hidden="false" customHeight="false" outlineLevel="0" collapsed="false">
      <c r="A12" s="23"/>
      <c r="B12" s="8" t="str">
        <f aca="false">IFERROR(INDEX(01_Properties!$H$2:$H$51,MATCH($A12,01_Properties!$A$2:$A$51,0)),"")</f>
        <v/>
      </c>
      <c r="C12" s="23"/>
      <c r="D12" s="23"/>
      <c r="E12" s="9" t="str">
        <f aca="false">IFERROR(INDEX(01_Properties!$S$2:$S$51,MATCH($A12,01_Properties!$A$2:$A$51,0)),"")</f>
        <v/>
      </c>
      <c r="F12" s="13"/>
      <c r="G12" s="23"/>
      <c r="H12" s="23"/>
      <c r="I12" s="23"/>
      <c r="J12" s="23"/>
      <c r="K12" s="23"/>
    </row>
    <row r="13" customFormat="false" ht="15" hidden="false" customHeight="false" outlineLevel="0" collapsed="false">
      <c r="A13" s="23"/>
      <c r="B13" s="8" t="str">
        <f aca="false">IFERROR(INDEX(01_Properties!$H$2:$H$51,MATCH($A13,01_Properties!$A$2:$A$51,0)),"")</f>
        <v/>
      </c>
      <c r="C13" s="23"/>
      <c r="D13" s="23"/>
      <c r="E13" s="9" t="str">
        <f aca="false">IFERROR(INDEX(01_Properties!$S$2:$S$51,MATCH($A13,01_Properties!$A$2:$A$51,0)),"")</f>
        <v/>
      </c>
      <c r="F13" s="13"/>
      <c r="G13" s="23"/>
      <c r="H13" s="23"/>
      <c r="I13" s="23"/>
      <c r="J13" s="23"/>
      <c r="K13" s="23"/>
    </row>
    <row r="14" customFormat="false" ht="15" hidden="false" customHeight="false" outlineLevel="0" collapsed="false">
      <c r="A14" s="23"/>
      <c r="B14" s="8" t="str">
        <f aca="false">IFERROR(INDEX(01_Properties!$H$2:$H$51,MATCH($A14,01_Properties!$A$2:$A$51,0)),"")</f>
        <v/>
      </c>
      <c r="C14" s="23"/>
      <c r="D14" s="23"/>
      <c r="E14" s="9" t="str">
        <f aca="false">IFERROR(INDEX(01_Properties!$S$2:$S$51,MATCH($A14,01_Properties!$A$2:$A$51,0)),"")</f>
        <v/>
      </c>
      <c r="F14" s="13"/>
      <c r="G14" s="23"/>
      <c r="H14" s="23"/>
      <c r="I14" s="23"/>
      <c r="J14" s="23"/>
      <c r="K14" s="23"/>
    </row>
    <row r="15" customFormat="false" ht="15" hidden="false" customHeight="false" outlineLevel="0" collapsed="false">
      <c r="A15" s="23"/>
      <c r="B15" s="8" t="str">
        <f aca="false">IFERROR(INDEX(01_Properties!$H$2:$H$51,MATCH($A15,01_Properties!$A$2:$A$51,0)),"")</f>
        <v/>
      </c>
      <c r="C15" s="23"/>
      <c r="D15" s="23"/>
      <c r="E15" s="9" t="str">
        <f aca="false">IFERROR(INDEX(01_Properties!$S$2:$S$51,MATCH($A15,01_Properties!$A$2:$A$51,0)),"")</f>
        <v/>
      </c>
      <c r="F15" s="13"/>
      <c r="G15" s="23"/>
      <c r="H15" s="23"/>
      <c r="I15" s="23"/>
      <c r="J15" s="23"/>
      <c r="K15" s="23"/>
    </row>
    <row r="16" customFormat="false" ht="15" hidden="false" customHeight="false" outlineLevel="0" collapsed="false">
      <c r="A16" s="23"/>
      <c r="B16" s="8" t="str">
        <f aca="false">IFERROR(INDEX(01_Properties!$H$2:$H$51,MATCH($A16,01_Properties!$A$2:$A$51,0)),"")</f>
        <v/>
      </c>
      <c r="C16" s="23"/>
      <c r="D16" s="23"/>
      <c r="E16" s="9" t="str">
        <f aca="false">IFERROR(INDEX(01_Properties!$S$2:$S$51,MATCH($A16,01_Properties!$A$2:$A$51,0)),"")</f>
        <v/>
      </c>
      <c r="F16" s="13"/>
      <c r="G16" s="23"/>
      <c r="H16" s="23"/>
      <c r="I16" s="23"/>
      <c r="J16" s="23"/>
      <c r="K16" s="23"/>
    </row>
    <row r="17" customFormat="false" ht="15" hidden="false" customHeight="false" outlineLevel="0" collapsed="false">
      <c r="A17" s="23"/>
      <c r="B17" s="8" t="str">
        <f aca="false">IFERROR(INDEX(01_Properties!$H$2:$H$51,MATCH($A17,01_Properties!$A$2:$A$51,0)),"")</f>
        <v/>
      </c>
      <c r="C17" s="23"/>
      <c r="D17" s="23"/>
      <c r="E17" s="9" t="str">
        <f aca="false">IFERROR(INDEX(01_Properties!$S$2:$S$51,MATCH($A17,01_Properties!$A$2:$A$51,0)),"")</f>
        <v/>
      </c>
      <c r="F17" s="13"/>
      <c r="G17" s="23"/>
      <c r="H17" s="23"/>
      <c r="I17" s="23"/>
      <c r="J17" s="23"/>
      <c r="K17" s="23"/>
    </row>
    <row r="18" customFormat="false" ht="15" hidden="false" customHeight="false" outlineLevel="0" collapsed="false">
      <c r="A18" s="23"/>
      <c r="B18" s="8" t="str">
        <f aca="false">IFERROR(INDEX(01_Properties!$H$2:$H$51,MATCH($A18,01_Properties!$A$2:$A$51,0)),"")</f>
        <v/>
      </c>
      <c r="C18" s="23"/>
      <c r="D18" s="23"/>
      <c r="E18" s="9" t="str">
        <f aca="false">IFERROR(INDEX(01_Properties!$S$2:$S$51,MATCH($A18,01_Properties!$A$2:$A$51,0)),"")</f>
        <v/>
      </c>
      <c r="F18" s="13"/>
      <c r="G18" s="23"/>
      <c r="H18" s="23"/>
      <c r="I18" s="23"/>
      <c r="J18" s="23"/>
      <c r="K18" s="23"/>
    </row>
    <row r="19" customFormat="false" ht="15" hidden="false" customHeight="false" outlineLevel="0" collapsed="false">
      <c r="A19" s="23"/>
      <c r="B19" s="8" t="str">
        <f aca="false">IFERROR(INDEX(01_Properties!$H$2:$H$51,MATCH($A19,01_Properties!$A$2:$A$51,0)),"")</f>
        <v/>
      </c>
      <c r="C19" s="23"/>
      <c r="D19" s="23"/>
      <c r="E19" s="9" t="str">
        <f aca="false">IFERROR(INDEX(01_Properties!$S$2:$S$51,MATCH($A19,01_Properties!$A$2:$A$51,0)),"")</f>
        <v/>
      </c>
      <c r="F19" s="13"/>
      <c r="G19" s="23"/>
      <c r="H19" s="23"/>
      <c r="I19" s="23"/>
      <c r="J19" s="23"/>
      <c r="K19" s="23"/>
    </row>
    <row r="20" customFormat="false" ht="15" hidden="false" customHeight="false" outlineLevel="0" collapsed="false">
      <c r="A20" s="23"/>
      <c r="B20" s="8" t="str">
        <f aca="false">IFERROR(INDEX(01_Properties!$H$2:$H$51,MATCH($A20,01_Properties!$A$2:$A$51,0)),"")</f>
        <v/>
      </c>
      <c r="C20" s="23"/>
      <c r="D20" s="23"/>
      <c r="E20" s="9" t="str">
        <f aca="false">IFERROR(INDEX(01_Properties!$S$2:$S$51,MATCH($A20,01_Properties!$A$2:$A$51,0)),"")</f>
        <v/>
      </c>
      <c r="F20" s="13"/>
      <c r="G20" s="23"/>
      <c r="H20" s="23"/>
      <c r="I20" s="23"/>
      <c r="J20" s="23"/>
      <c r="K20" s="23"/>
    </row>
    <row r="21" customFormat="false" ht="15" hidden="false" customHeight="false" outlineLevel="0" collapsed="false">
      <c r="A21" s="23"/>
      <c r="B21" s="8" t="str">
        <f aca="false">IFERROR(INDEX(01_Properties!$H$2:$H$51,MATCH($A21,01_Properties!$A$2:$A$51,0)),"")</f>
        <v/>
      </c>
      <c r="C21" s="23"/>
      <c r="D21" s="23"/>
      <c r="E21" s="9" t="str">
        <f aca="false">IFERROR(INDEX(01_Properties!$S$2:$S$51,MATCH($A21,01_Properties!$A$2:$A$51,0)),"")</f>
        <v/>
      </c>
      <c r="F21" s="13"/>
      <c r="G21" s="23"/>
      <c r="H21" s="23"/>
      <c r="I21" s="23"/>
      <c r="J21" s="23"/>
      <c r="K21" s="23"/>
    </row>
    <row r="22" customFormat="false" ht="15" hidden="false" customHeight="false" outlineLevel="0" collapsed="false">
      <c r="A22" s="23"/>
      <c r="B22" s="8" t="str">
        <f aca="false">IFERROR(INDEX(01_Properties!$H$2:$H$51,MATCH($A22,01_Properties!$A$2:$A$51,0)),"")</f>
        <v/>
      </c>
      <c r="C22" s="23"/>
      <c r="D22" s="23"/>
      <c r="E22" s="9" t="str">
        <f aca="false">IFERROR(INDEX(01_Properties!$S$2:$S$51,MATCH($A22,01_Properties!$A$2:$A$51,0)),"")</f>
        <v/>
      </c>
      <c r="F22" s="13"/>
      <c r="G22" s="23"/>
      <c r="H22" s="23"/>
      <c r="I22" s="23"/>
      <c r="J22" s="23"/>
      <c r="K22" s="23"/>
    </row>
    <row r="23" customFormat="false" ht="15" hidden="false" customHeight="false" outlineLevel="0" collapsed="false">
      <c r="A23" s="23"/>
      <c r="B23" s="8" t="str">
        <f aca="false">IFERROR(INDEX(01_Properties!$H$2:$H$51,MATCH($A23,01_Properties!$A$2:$A$51,0)),"")</f>
        <v/>
      </c>
      <c r="C23" s="23"/>
      <c r="D23" s="23"/>
      <c r="E23" s="9" t="str">
        <f aca="false">IFERROR(INDEX(01_Properties!$S$2:$S$51,MATCH($A23,01_Properties!$A$2:$A$51,0)),"")</f>
        <v/>
      </c>
      <c r="F23" s="13"/>
      <c r="G23" s="23"/>
      <c r="H23" s="23"/>
      <c r="I23" s="23"/>
      <c r="J23" s="23"/>
      <c r="K23" s="23"/>
    </row>
    <row r="24" customFormat="false" ht="15" hidden="false" customHeight="false" outlineLevel="0" collapsed="false">
      <c r="A24" s="23"/>
      <c r="B24" s="8" t="str">
        <f aca="false">IFERROR(INDEX(01_Properties!$H$2:$H$51,MATCH($A24,01_Properties!$A$2:$A$51,0)),"")</f>
        <v/>
      </c>
      <c r="C24" s="23"/>
      <c r="D24" s="23"/>
      <c r="E24" s="9" t="str">
        <f aca="false">IFERROR(INDEX(01_Properties!$S$2:$S$51,MATCH($A24,01_Properties!$A$2:$A$51,0)),"")</f>
        <v/>
      </c>
      <c r="F24" s="13"/>
      <c r="G24" s="23"/>
      <c r="H24" s="23"/>
      <c r="I24" s="23"/>
      <c r="J24" s="23"/>
      <c r="K24" s="23"/>
    </row>
    <row r="25" customFormat="false" ht="15" hidden="false" customHeight="false" outlineLevel="0" collapsed="false">
      <c r="A25" s="23"/>
      <c r="B25" s="8" t="str">
        <f aca="false">IFERROR(INDEX(01_Properties!$H$2:$H$51,MATCH($A25,01_Properties!$A$2:$A$51,0)),"")</f>
        <v/>
      </c>
      <c r="C25" s="23"/>
      <c r="D25" s="23"/>
      <c r="E25" s="9" t="str">
        <f aca="false">IFERROR(INDEX(01_Properties!$S$2:$S$51,MATCH($A25,01_Properties!$A$2:$A$51,0)),"")</f>
        <v/>
      </c>
      <c r="F25" s="13"/>
      <c r="G25" s="23"/>
      <c r="H25" s="23"/>
      <c r="I25" s="23"/>
      <c r="J25" s="23"/>
      <c r="K25" s="23"/>
    </row>
    <row r="26" customFormat="false" ht="15" hidden="false" customHeight="false" outlineLevel="0" collapsed="false">
      <c r="A26" s="23"/>
      <c r="B26" s="8" t="str">
        <f aca="false">IFERROR(INDEX(01_Properties!$H$2:$H$51,MATCH($A26,01_Properties!$A$2:$A$51,0)),"")</f>
        <v/>
      </c>
      <c r="C26" s="23"/>
      <c r="D26" s="23"/>
      <c r="E26" s="9" t="str">
        <f aca="false">IFERROR(INDEX(01_Properties!$S$2:$S$51,MATCH($A26,01_Properties!$A$2:$A$51,0)),"")</f>
        <v/>
      </c>
      <c r="F26" s="13"/>
      <c r="G26" s="23"/>
      <c r="H26" s="23"/>
      <c r="I26" s="23"/>
      <c r="J26" s="23"/>
      <c r="K26" s="23"/>
    </row>
    <row r="27" customFormat="false" ht="15" hidden="false" customHeight="false" outlineLevel="0" collapsed="false">
      <c r="A27" s="23"/>
      <c r="B27" s="8" t="str">
        <f aca="false">IFERROR(INDEX(01_Properties!$H$2:$H$51,MATCH($A27,01_Properties!$A$2:$A$51,0)),"")</f>
        <v/>
      </c>
      <c r="C27" s="23"/>
      <c r="D27" s="23"/>
      <c r="E27" s="9" t="str">
        <f aca="false">IFERROR(INDEX(01_Properties!$S$2:$S$51,MATCH($A27,01_Properties!$A$2:$A$51,0)),"")</f>
        <v/>
      </c>
      <c r="F27" s="13"/>
      <c r="G27" s="23"/>
      <c r="H27" s="23"/>
      <c r="I27" s="23"/>
      <c r="J27" s="23"/>
      <c r="K27" s="23"/>
    </row>
    <row r="28" customFormat="false" ht="15" hidden="false" customHeight="false" outlineLevel="0" collapsed="false">
      <c r="A28" s="23"/>
      <c r="B28" s="8" t="str">
        <f aca="false">IFERROR(INDEX(01_Properties!$H$2:$H$51,MATCH($A28,01_Properties!$A$2:$A$51,0)),"")</f>
        <v/>
      </c>
      <c r="C28" s="23"/>
      <c r="D28" s="23"/>
      <c r="E28" s="9" t="str">
        <f aca="false">IFERROR(INDEX(01_Properties!$S$2:$S$51,MATCH($A28,01_Properties!$A$2:$A$51,0)),"")</f>
        <v/>
      </c>
      <c r="F28" s="13"/>
      <c r="G28" s="23"/>
      <c r="H28" s="23"/>
      <c r="I28" s="23"/>
      <c r="J28" s="23"/>
      <c r="K28" s="23"/>
    </row>
    <row r="29" customFormat="false" ht="15" hidden="false" customHeight="false" outlineLevel="0" collapsed="false">
      <c r="A29" s="23"/>
      <c r="B29" s="8" t="str">
        <f aca="false">IFERROR(INDEX(01_Properties!$H$2:$H$51,MATCH($A29,01_Properties!$A$2:$A$51,0)),"")</f>
        <v/>
      </c>
      <c r="C29" s="23"/>
      <c r="D29" s="23"/>
      <c r="E29" s="9" t="str">
        <f aca="false">IFERROR(INDEX(01_Properties!$S$2:$S$51,MATCH($A29,01_Properties!$A$2:$A$51,0)),"")</f>
        <v/>
      </c>
      <c r="F29" s="13"/>
      <c r="G29" s="23"/>
      <c r="H29" s="23"/>
      <c r="I29" s="23"/>
      <c r="J29" s="23"/>
      <c r="K29" s="23"/>
    </row>
    <row r="30" customFormat="false" ht="15" hidden="false" customHeight="false" outlineLevel="0" collapsed="false">
      <c r="A30" s="23"/>
      <c r="B30" s="8" t="str">
        <f aca="false">IFERROR(INDEX(01_Properties!$H$2:$H$51,MATCH($A30,01_Properties!$A$2:$A$51,0)),"")</f>
        <v/>
      </c>
      <c r="C30" s="23"/>
      <c r="D30" s="23"/>
      <c r="E30" s="9" t="str">
        <f aca="false">IFERROR(INDEX(01_Properties!$S$2:$S$51,MATCH($A30,01_Properties!$A$2:$A$51,0)),"")</f>
        <v/>
      </c>
      <c r="F30" s="13"/>
      <c r="G30" s="23"/>
      <c r="H30" s="23"/>
      <c r="I30" s="23"/>
      <c r="J30" s="23"/>
      <c r="K30" s="23"/>
    </row>
    <row r="31" customFormat="false" ht="15" hidden="false" customHeight="false" outlineLevel="0" collapsed="false">
      <c r="A31" s="23"/>
      <c r="B31" s="8" t="str">
        <f aca="false">IFERROR(INDEX(01_Properties!$H$2:$H$51,MATCH($A31,01_Properties!$A$2:$A$51,0)),"")</f>
        <v/>
      </c>
      <c r="C31" s="23"/>
      <c r="D31" s="23"/>
      <c r="E31" s="9" t="str">
        <f aca="false">IFERROR(INDEX(01_Properties!$S$2:$S$51,MATCH($A31,01_Properties!$A$2:$A$51,0)),"")</f>
        <v/>
      </c>
      <c r="F31" s="13"/>
      <c r="G31" s="23"/>
      <c r="H31" s="23"/>
      <c r="I31" s="23"/>
      <c r="J31" s="23"/>
      <c r="K31" s="23"/>
    </row>
    <row r="32" customFormat="false" ht="15" hidden="false" customHeight="false" outlineLevel="0" collapsed="false">
      <c r="A32" s="23"/>
      <c r="B32" s="8" t="str">
        <f aca="false">IFERROR(INDEX(01_Properties!$H$2:$H$51,MATCH($A32,01_Properties!$A$2:$A$51,0)),"")</f>
        <v/>
      </c>
      <c r="C32" s="23"/>
      <c r="D32" s="23"/>
      <c r="E32" s="9" t="str">
        <f aca="false">IFERROR(INDEX(01_Properties!$S$2:$S$51,MATCH($A32,01_Properties!$A$2:$A$51,0)),"")</f>
        <v/>
      </c>
      <c r="F32" s="13"/>
      <c r="G32" s="23"/>
      <c r="H32" s="23"/>
      <c r="I32" s="23"/>
      <c r="J32" s="23"/>
      <c r="K32" s="23"/>
    </row>
    <row r="33" customFormat="false" ht="15" hidden="false" customHeight="false" outlineLevel="0" collapsed="false">
      <c r="A33" s="23"/>
      <c r="B33" s="8" t="str">
        <f aca="false">IFERROR(INDEX(01_Properties!$H$2:$H$51,MATCH($A33,01_Properties!$A$2:$A$51,0)),"")</f>
        <v/>
      </c>
      <c r="C33" s="23"/>
      <c r="D33" s="23"/>
      <c r="E33" s="9" t="str">
        <f aca="false">IFERROR(INDEX(01_Properties!$S$2:$S$51,MATCH($A33,01_Properties!$A$2:$A$51,0)),"")</f>
        <v/>
      </c>
      <c r="F33" s="13"/>
      <c r="G33" s="23"/>
      <c r="H33" s="23"/>
      <c r="I33" s="23"/>
      <c r="J33" s="23"/>
      <c r="K33" s="23"/>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2026-08-30T13:42:50Z</dcterms:created>
  <dc:creator>openpyxl</dc:creator>
  <dc:description/>
  <dc:language>en-US</dc:language>
  <cp:lastModifiedBy/>
  <dcterms:modified xsi:type="dcterms:W3CDTF">2026-08-30T13:42:50Z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